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<sst xmlns="http://schemas.openxmlformats.org/spreadsheetml/2006/main" count="316" uniqueCount="161">
  <si>
    <t>KRYCÍ LIST ROZPOČTU</t>
  </si>
  <si>
    <t>Název stavby</t>
  </si>
  <si>
    <t>Edukační centrum - Hradecká 17, Opava</t>
  </si>
  <si>
    <t>JKSO</t>
  </si>
  <si>
    <t xml:space="preserve"> </t>
  </si>
  <si>
    <t>Kód stavby</t>
  </si>
  <si>
    <t>2016-98</t>
  </si>
  <si>
    <t>Název objektu</t>
  </si>
  <si>
    <t>EČO</t>
  </si>
  <si>
    <t>Kód objektu</t>
  </si>
  <si>
    <t>Název části</t>
  </si>
  <si>
    <t>Místo</t>
  </si>
  <si>
    <t>Opava , Hradecká 17</t>
  </si>
  <si>
    <t>Kód části</t>
  </si>
  <si>
    <t>Název podčásti</t>
  </si>
  <si>
    <t>Kód podčásti</t>
  </si>
  <si>
    <t>IČ</t>
  </si>
  <si>
    <t>DIČ</t>
  </si>
  <si>
    <t>Objednatel</t>
  </si>
  <si>
    <t>Slezská univerzita v Opavě, Na rybníčku 626/1, Opa</t>
  </si>
  <si>
    <t>Projektant</t>
  </si>
  <si>
    <t>Zhotovitel</t>
  </si>
  <si>
    <t>Rozpočet číslo</t>
  </si>
  <si>
    <t>Zpracoval</t>
  </si>
  <si>
    <t>Dne</t>
  </si>
  <si>
    <t>25.07.2016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</si>
  <si>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</si>
  <si>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</si>
  <si>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</si>
  <si>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</si>
  <si>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</si>
  <si>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</si>
  <si>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</si>
  <si>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</si>
  <si>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</si>
  <si>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</si>
  <si>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</si>
  <si>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</si>
  <si>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</si>
  <si>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</si>
  <si>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</si>
  <si>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</si>
  <si>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</si>
  <si>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</si>
  <si>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</si>
  <si>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</si>
  <si>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</si>
  <si>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</si>
  <si>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</si>
  <si>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</si>
  <si>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</si>
  <si>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</si>
  <si>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</si>
  <si>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</si>
  <si>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</si>
  <si>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</si>
  <si>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</si>
  <si>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</si>
  <si>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</si>
  <si>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</si>
  <si>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</si>
  <si>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</si>
  <si>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</si>
  <si>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</si>
  <si>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</si>
  <si>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</si>
  <si>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</si>
  <si>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</si>
  <si>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</si>
  <si>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</si>
  <si>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</si>
  <si>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</si>
  <si>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</si>
  <si>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</si>
  <si>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</si>
  <si>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</si>
  <si>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</si>
  <si>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</si>
  <si>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</si>
  <si>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</si>
  <si>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</si>
  <si>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</si>
  <si>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</si>
  <si>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</si>
  <si>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</si>
  <si>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</si>
  <si>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</si>
  <si>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</si>
  <si>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</si>
  <si>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</si>
  <si>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</si>
  <si>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</si>
  <si>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</si>
  <si>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</si>
  <si>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</si>
  <si>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</si>
  <si>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</si>
  <si>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</si>
  <si>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</si>
  <si>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</si>
  <si>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</si>
  <si>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</si>
  <si>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</si>
  <si>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</si>
  <si>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</si>
  <si>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9</t>
  </si>
  <si>
    <t>Ostatní konstrukce a práce-bourání</t>
  </si>
  <si>
    <t>1</t>
  </si>
  <si>
    <t>K</t>
  </si>
  <si>
    <t>011</t>
  </si>
  <si>
    <t>952901111</t>
  </si>
  <si>
    <t>Vyčištění budov bytové a občanské výstavby při výšce podlaží do 4 m</t>
  </si>
  <si>
    <t>m2</t>
  </si>
  <si>
    <t>2</t>
  </si>
  <si>
    <t>12,0*11,5</t>
  </si>
  <si>
    <t>-1</t>
  </si>
  <si>
    <t>Práce a dodávky PSV</t>
  </si>
  <si>
    <t>776</t>
  </si>
  <si>
    <t>Podlahy povlakové</t>
  </si>
  <si>
    <t>3</t>
  </si>
  <si>
    <t>776401800</t>
  </si>
  <si>
    <t xml:space="preserve">Odstranění soklíků a lišt </t>
  </si>
  <si>
    <t>m</t>
  </si>
  <si>
    <t>"hradecká - 203,204,209,210"</t>
  </si>
  <si>
    <t>(5,53+5,26+0,39)*2+(5,5+5,258)*2+(5,87+3,19)*2+(6,1+3,19)*2</t>
  </si>
  <si>
    <t>Součet</t>
  </si>
  <si>
    <t>4</t>
  </si>
  <si>
    <t>77642110a</t>
  </si>
  <si>
    <t>Kobercová lišta včetně instalace</t>
  </si>
  <si>
    <t>"hradecká - 203,204,209,210"80,576</t>
  </si>
  <si>
    <t>5</t>
  </si>
  <si>
    <t>776511810</t>
  </si>
  <si>
    <t>Demontáž povlakových podlah lepených bez podložky</t>
  </si>
  <si>
    <t>"hradecká - 203,204,209,210"95,50</t>
  </si>
  <si>
    <t>6</t>
  </si>
  <si>
    <t>776572100</t>
  </si>
  <si>
    <t>Lepení pásů povlakových podlah textilních včetně soklíků</t>
  </si>
  <si>
    <t>"hradecká - 203,204,209,210"28,83+28,93+18,94+18,80</t>
  </si>
  <si>
    <t>7</t>
  </si>
  <si>
    <t>M</t>
  </si>
  <si>
    <t>MAT</t>
  </si>
  <si>
    <t>6975100R1</t>
  </si>
  <si>
    <t>koberec zátěžový základní</t>
  </si>
  <si>
    <t>"hradecká 203,204,209,210"95,5*1,02</t>
  </si>
  <si>
    <t>8</t>
  </si>
  <si>
    <t>7765901a</t>
  </si>
  <si>
    <t>Úprava podkladu nášlapných ploch, očištění</t>
  </si>
  <si>
    <t>776990111</t>
  </si>
  <si>
    <t>Vyrovnání podkladu samonivelační stěrkou tl 3 mm včetně penetrace</t>
  </si>
  <si>
    <t>10</t>
  </si>
  <si>
    <t>998776203</t>
  </si>
  <si>
    <t>Přesun hmot procentní pro podlahy povlakové v objektech v do 24 m</t>
  </si>
  <si>
    <t>784</t>
  </si>
  <si>
    <t>Dokončovací práce - malby</t>
  </si>
  <si>
    <t>14</t>
  </si>
  <si>
    <t>784453621</t>
  </si>
  <si>
    <t>Malby směsi PRIMALEX tekuté disperzní bílé omyvatelné dvojnásobné s penetrací místnost v do 3,8 m</t>
  </si>
  <si>
    <t>(5,53+5,26+0,39)*2*2,67</t>
  </si>
  <si>
    <t>(5,5+5,258)*2*2,69</t>
  </si>
  <si>
    <t>(5,87+3,19)*2,68</t>
  </si>
  <si>
    <t>(6,1+3,19)*2,68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</si>
</sst>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2">
      <selection activeCell="E39" sqref="E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6" t="s">
        <v>2</v>
      </c>
      <c r="F5" s="187"/>
      <c r="G5" s="187"/>
      <c r="H5" s="187"/>
      <c r="I5" s="187"/>
      <c r="J5" s="188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9" t="s">
        <v>4</v>
      </c>
      <c r="F7" s="190"/>
      <c r="G7" s="190"/>
      <c r="H7" s="190"/>
      <c r="I7" s="190"/>
      <c r="J7" s="191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2" t="s">
        <v>4</v>
      </c>
      <c r="F9" s="193"/>
      <c r="G9" s="193"/>
      <c r="H9" s="193"/>
      <c r="I9" s="193"/>
      <c r="J9" s="194"/>
      <c r="K9" s="14"/>
      <c r="L9" s="14"/>
      <c r="M9" s="14"/>
      <c r="N9" s="14"/>
      <c r="O9" s="14" t="s">
        <v>11</v>
      </c>
      <c r="P9" s="195" t="s">
        <v>12</v>
      </c>
      <c r="Q9" s="193"/>
      <c r="R9" s="194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21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5" t="s">
        <v>24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25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27</v>
      </c>
      <c r="B34" s="49"/>
      <c r="C34" s="49"/>
      <c r="D34" s="50"/>
      <c r="E34" s="51" t="s">
        <v>28</v>
      </c>
      <c r="F34" s="50"/>
      <c r="G34" s="51" t="s">
        <v>29</v>
      </c>
      <c r="H34" s="49"/>
      <c r="I34" s="50"/>
      <c r="J34" s="51" t="s">
        <v>30</v>
      </c>
      <c r="K34" s="49"/>
      <c r="L34" s="51" t="s">
        <v>31</v>
      </c>
      <c r="M34" s="49"/>
      <c r="N34" s="49"/>
      <c r="O34" s="50"/>
      <c r="P34" s="51" t="s">
        <v>32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33</v>
      </c>
      <c r="F36" s="45"/>
      <c r="G36" s="45"/>
      <c r="H36" s="45"/>
      <c r="I36" s="45"/>
      <c r="J36" s="62" t="s">
        <v>34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35</v>
      </c>
      <c r="B37" s="64"/>
      <c r="C37" s="65" t="s">
        <v>36</v>
      </c>
      <c r="D37" s="66"/>
      <c r="E37" s="66"/>
      <c r="F37" s="67"/>
      <c r="G37" s="63" t="s">
        <v>37</v>
      </c>
      <c r="H37" s="68"/>
      <c r="I37" s="65" t="s">
        <v>38</v>
      </c>
      <c r="J37" s="66"/>
      <c r="K37" s="66"/>
      <c r="L37" s="63" t="s">
        <v>39</v>
      </c>
      <c r="M37" s="68"/>
      <c r="N37" s="65" t="s">
        <v>40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41</v>
      </c>
      <c r="C38" s="17"/>
      <c r="D38" s="71" t="s">
        <v>42</v>
      </c>
      <c r="E38" s="72">
        <v>0</v>
      </c>
      <c r="F38" s="73"/>
      <c r="G38" s="69">
        <v>8</v>
      </c>
      <c r="H38" s="74" t="s">
        <v>43</v>
      </c>
      <c r="I38" s="31"/>
      <c r="J38" s="75">
        <v>0</v>
      </c>
      <c r="K38" s="76"/>
      <c r="L38" s="69">
        <v>13</v>
      </c>
      <c r="M38" s="29" t="s">
        <v>44</v>
      </c>
      <c r="N38" s="37"/>
      <c r="O38" s="37"/>
      <c r="P38" s="77">
        <f>M49</f>
        <v>21</v>
      </c>
      <c r="Q38" s="78" t="s">
        <v>45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46</v>
      </c>
      <c r="E39" s="72">
        <v>0</v>
      </c>
      <c r="F39" s="73"/>
      <c r="G39" s="69">
        <v>9</v>
      </c>
      <c r="H39" s="14" t="s">
        <v>47</v>
      </c>
      <c r="I39" s="71"/>
      <c r="J39" s="75">
        <v>0</v>
      </c>
      <c r="K39" s="76"/>
      <c r="L39" s="69">
        <v>14</v>
      </c>
      <c r="M39" s="29" t="s">
        <v>48</v>
      </c>
      <c r="N39" s="37"/>
      <c r="O39" s="37"/>
      <c r="P39" s="77">
        <f>M49</f>
        <v>21</v>
      </c>
      <c r="Q39" s="78" t="s">
        <v>45</v>
      </c>
      <c r="R39" s="72">
        <v>0</v>
      </c>
      <c r="S39" s="73"/>
    </row>
    <row r="40" spans="1:19" ht="20.25" customHeight="1">
      <c r="A40" s="69">
        <v>3</v>
      </c>
      <c r="B40" s="70" t="s">
        <v>49</v>
      </c>
      <c r="C40" s="17"/>
      <c r="D40" s="71" t="s">
        <v>42</v>
      </c>
      <c r="E40" s="72">
        <v>0</v>
      </c>
      <c r="F40" s="73"/>
      <c r="G40" s="69">
        <v>10</v>
      </c>
      <c r="H40" s="74" t="s">
        <v>50</v>
      </c>
      <c r="I40" s="31"/>
      <c r="J40" s="75">
        <v>0</v>
      </c>
      <c r="K40" s="76"/>
      <c r="L40" s="69">
        <v>15</v>
      </c>
      <c r="M40" s="29" t="s">
        <v>51</v>
      </c>
      <c r="N40" s="37"/>
      <c r="O40" s="37"/>
      <c r="P40" s="77">
        <f>M49</f>
        <v>21</v>
      </c>
      <c r="Q40" s="78" t="s">
        <v>45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46</v>
      </c>
      <c r="E41" s="72"/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52</v>
      </c>
      <c r="N41" s="37"/>
      <c r="O41" s="37"/>
      <c r="P41" s="77">
        <f>M49</f>
        <v>21</v>
      </c>
      <c r="Q41" s="78" t="s">
        <v>45</v>
      </c>
      <c r="R41" s="72">
        <v>0</v>
      </c>
      <c r="S41" s="73"/>
    </row>
    <row r="42" spans="1:19" ht="20.25" customHeight="1">
      <c r="A42" s="69">
        <v>5</v>
      </c>
      <c r="B42" s="70" t="s">
        <v>53</v>
      </c>
      <c r="C42" s="17"/>
      <c r="D42" s="71" t="s">
        <v>42</v>
      </c>
      <c r="E42" s="72"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54</v>
      </c>
      <c r="N42" s="37"/>
      <c r="O42" s="37"/>
      <c r="P42" s="77">
        <f>M49</f>
        <v>21</v>
      </c>
      <c r="Q42" s="78" t="s">
        <v>45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46</v>
      </c>
      <c r="E43" s="72"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55</v>
      </c>
      <c r="N43" s="37"/>
      <c r="O43" s="37"/>
      <c r="P43" s="37"/>
      <c r="Q43" s="31"/>
      <c r="R43" s="72">
        <v>0</v>
      </c>
      <c r="S43" s="73"/>
    </row>
    <row r="44" spans="1:19" ht="20.25" customHeight="1">
      <c r="A44" s="69">
        <v>7</v>
      </c>
      <c r="B44" s="82" t="s">
        <v>56</v>
      </c>
      <c r="C44" s="37"/>
      <c r="D44" s="31"/>
      <c r="E44" s="83">
        <f>SUM(E38:E43)</f>
        <v>0</v>
      </c>
      <c r="F44" s="47"/>
      <c r="G44" s="69">
        <v>12</v>
      </c>
      <c r="H44" s="82" t="s">
        <v>57</v>
      </c>
      <c r="I44" s="31"/>
      <c r="J44" s="84">
        <f>SUM(J38:J41)</f>
        <v>0</v>
      </c>
      <c r="K44" s="85"/>
      <c r="L44" s="69">
        <v>19</v>
      </c>
      <c r="M44" s="70" t="s">
        <v>58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59</v>
      </c>
      <c r="C45" s="89"/>
      <c r="D45" s="90"/>
      <c r="E45" s="91">
        <v>0</v>
      </c>
      <c r="F45" s="43"/>
      <c r="G45" s="87">
        <v>21</v>
      </c>
      <c r="H45" s="88" t="s">
        <v>60</v>
      </c>
      <c r="I45" s="90"/>
      <c r="J45" s="92">
        <v>0</v>
      </c>
      <c r="K45" s="93">
        <f>M49</f>
        <v>21</v>
      </c>
      <c r="L45" s="87">
        <v>22</v>
      </c>
      <c r="M45" s="88" t="s">
        <v>61</v>
      </c>
      <c r="N45" s="89"/>
      <c r="O45" s="89"/>
      <c r="P45" s="89"/>
      <c r="Q45" s="90"/>
      <c r="R45" s="91">
        <v>0</v>
      </c>
      <c r="S45" s="43"/>
    </row>
    <row r="46" spans="1:19" ht="20.25" customHeight="1">
      <c r="A46" s="94" t="s">
        <v>20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62</v>
      </c>
      <c r="M46" s="50"/>
      <c r="N46" s="65" t="s">
        <v>63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64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65</v>
      </c>
      <c r="B48" s="33"/>
      <c r="C48" s="33"/>
      <c r="D48" s="33"/>
      <c r="E48" s="33"/>
      <c r="F48" s="34"/>
      <c r="G48" s="100" t="s">
        <v>66</v>
      </c>
      <c r="H48" s="33"/>
      <c r="I48" s="33"/>
      <c r="J48" s="33"/>
      <c r="K48" s="33"/>
      <c r="L48" s="69">
        <v>24</v>
      </c>
      <c r="M48" s="101">
        <v>15</v>
      </c>
      <c r="N48" s="34" t="s">
        <v>45</v>
      </c>
      <c r="O48" s="102"/>
      <c r="P48" s="37"/>
      <c r="Q48" s="31"/>
      <c r="R48" s="103"/>
      <c r="S48" s="104">
        <f>O48*M48/100</f>
        <v>0</v>
      </c>
    </row>
    <row r="49" spans="1:19" ht="20.25" customHeight="1">
      <c r="A49" s="105" t="s">
        <v>18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45</v>
      </c>
      <c r="O49" s="102">
        <v>0</v>
      </c>
      <c r="P49" s="37" t="s">
        <v>67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68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65</v>
      </c>
      <c r="B51" s="33"/>
      <c r="C51" s="33"/>
      <c r="D51" s="33"/>
      <c r="E51" s="33"/>
      <c r="F51" s="34"/>
      <c r="G51" s="100" t="s">
        <v>66</v>
      </c>
      <c r="H51" s="33"/>
      <c r="I51" s="33"/>
      <c r="J51" s="33"/>
      <c r="K51" s="33"/>
      <c r="L51" s="63" t="s">
        <v>69</v>
      </c>
      <c r="M51" s="50"/>
      <c r="N51" s="65" t="s">
        <v>70</v>
      </c>
      <c r="O51" s="49"/>
      <c r="P51" s="49"/>
      <c r="Q51" s="49"/>
      <c r="R51" s="113"/>
      <c r="S51" s="52"/>
    </row>
    <row r="52" spans="1:19" ht="20.25" customHeight="1">
      <c r="A52" s="105" t="s">
        <v>21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71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72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65</v>
      </c>
      <c r="B54" s="42"/>
      <c r="C54" s="42"/>
      <c r="D54" s="42"/>
      <c r="E54" s="42"/>
      <c r="F54" s="115"/>
      <c r="G54" s="116" t="s">
        <v>66</v>
      </c>
      <c r="H54" s="42"/>
      <c r="I54" s="42"/>
      <c r="J54" s="42"/>
      <c r="K54" s="42"/>
      <c r="L54" s="87">
        <v>29</v>
      </c>
      <c r="M54" s="88" t="s">
        <v>73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7" activePane="bottomLeft" state="frozen"/>
      <selection pane="topLeft" activeCell="A1" sqref="A1"/>
      <selection pane="bottomLeft" activeCell="G19" sqref="G1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74</v>
      </c>
      <c r="B1" s="119"/>
      <c r="C1" s="119"/>
      <c r="D1" s="119"/>
      <c r="E1" s="119"/>
    </row>
    <row r="2" spans="1:5" ht="12" customHeight="1">
      <c r="A2" s="120" t="s">
        <v>75</v>
      </c>
      <c r="B2" s="121" t="str">
        <f>'Krycí list'!E5</f>
        <v>Edukační centrum - Hradecká 17, Opava</v>
      </c>
      <c r="C2" s="122"/>
      <c r="D2" s="122"/>
      <c r="E2" s="122"/>
    </row>
    <row r="3" spans="1:5" ht="12" customHeight="1">
      <c r="A3" s="120" t="s">
        <v>76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77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78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79</v>
      </c>
      <c r="B7" s="121" t="str">
        <f>'Krycí list'!E26</f>
        <v>Slezská univerzita v Opavě, Na rybníčku 626/1, Opa</v>
      </c>
      <c r="C7" s="123"/>
      <c r="D7" s="121"/>
      <c r="E7" s="124"/>
    </row>
    <row r="8" spans="1:5" ht="12" customHeight="1">
      <c r="A8" s="121" t="s">
        <v>80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81</v>
      </c>
      <c r="B9" s="121" t="s">
        <v>25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82</v>
      </c>
      <c r="B11" s="126" t="s">
        <v>83</v>
      </c>
      <c r="C11" s="127" t="s">
        <v>84</v>
      </c>
      <c r="D11" s="128" t="s">
        <v>85</v>
      </c>
      <c r="E11" s="127" t="s">
        <v>86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0.005520000000000001</v>
      </c>
      <c r="E14" s="140">
        <f>Rozpocet!M14</f>
        <v>0</v>
      </c>
    </row>
    <row r="15" spans="1:5" s="136" customFormat="1" ht="12.75" customHeight="1">
      <c r="A15" s="141" t="str">
        <f>Rozpocet!D15</f>
        <v>9</v>
      </c>
      <c r="B15" s="142" t="str">
        <f>Rozpocet!E15</f>
        <v>Ostatní konstrukce a práce-bourání</v>
      </c>
      <c r="C15" s="143">
        <f>Rozpocet!I15</f>
        <v>0</v>
      </c>
      <c r="D15" s="144">
        <f>Rozpocet!K15</f>
        <v>0.005520000000000001</v>
      </c>
      <c r="E15" s="144">
        <f>Rozpocet!M15</f>
        <v>0</v>
      </c>
    </row>
    <row r="16" spans="1:5" s="136" customFormat="1" ht="12.75" customHeight="1">
      <c r="A16" s="137" t="str">
        <f>Rozpocet!D18</f>
        <v>PSV</v>
      </c>
      <c r="B16" s="138" t="str">
        <f>Rozpocet!E18</f>
        <v>Práce a dodávky PSV</v>
      </c>
      <c r="C16" s="139">
        <f>Rozpocet!I18</f>
        <v>0</v>
      </c>
      <c r="D16" s="140">
        <f>Rozpocet!K18</f>
        <v>0.84755025</v>
      </c>
      <c r="E16" s="140">
        <f>Rozpocet!M18</f>
        <v>0.0955</v>
      </c>
    </row>
    <row r="17" spans="1:5" s="136" customFormat="1" ht="12.75" customHeight="1">
      <c r="A17" s="141">
        <f>Rozpocet!D19</f>
        <v>0</v>
      </c>
      <c r="B17" s="142">
        <f>Rozpocet!E19</f>
        <v>0</v>
      </c>
      <c r="C17" s="143">
        <f>Rozpocet!I19</f>
        <v>0</v>
      </c>
      <c r="D17" s="144">
        <f>Rozpocet!K19</f>
        <v>0</v>
      </c>
      <c r="E17" s="144">
        <f>Rozpocet!M19</f>
        <v>0</v>
      </c>
    </row>
    <row r="18" spans="1:5" s="136" customFormat="1" ht="12.75" customHeight="1">
      <c r="A18" s="141" t="str">
        <f>Rozpocet!D21</f>
        <v>776</v>
      </c>
      <c r="B18" s="142" t="str">
        <f>Rozpocet!E21</f>
        <v>Podlahy povlakové</v>
      </c>
      <c r="C18" s="143">
        <f>Rozpocet!I21</f>
        <v>0</v>
      </c>
      <c r="D18" s="144">
        <f>Rozpocet!K21</f>
        <v>0.74527002</v>
      </c>
      <c r="E18" s="144">
        <f>Rozpocet!M21</f>
        <v>0.0955</v>
      </c>
    </row>
    <row r="19" spans="1:5" s="136" customFormat="1" ht="12.75" customHeight="1">
      <c r="A19" s="141">
        <f>Rozpocet!D37</f>
        <v>0</v>
      </c>
      <c r="B19" s="142">
        <f>Rozpocet!E37</f>
        <v>0</v>
      </c>
      <c r="C19" s="143">
        <f>Rozpocet!I37</f>
        <v>0</v>
      </c>
      <c r="D19" s="144">
        <f>Rozpocet!K37</f>
        <v>0</v>
      </c>
      <c r="E19" s="144">
        <f>Rozpocet!M37</f>
        <v>0</v>
      </c>
    </row>
    <row r="20" spans="1:5" s="136" customFormat="1" ht="12.75" customHeight="1">
      <c r="A20" s="141" t="str">
        <f>Rozpocet!D43</f>
        <v>784</v>
      </c>
      <c r="B20" s="142" t="str">
        <f>Rozpocet!E43</f>
        <v>Dokončovací práce - malby</v>
      </c>
      <c r="C20" s="143">
        <f>Rozpocet!I43</f>
        <v>0</v>
      </c>
      <c r="D20" s="144">
        <f>Rozpocet!K43</f>
        <v>0.10228023</v>
      </c>
      <c r="E20" s="144">
        <f>Rozpocet!M43</f>
        <v>0</v>
      </c>
    </row>
    <row r="21" spans="1:5" s="136" customFormat="1" ht="12.75" customHeight="1">
      <c r="A21" s="141"/>
      <c r="B21" s="142"/>
      <c r="C21" s="143"/>
      <c r="D21" s="144">
        <f>Rozpocet!K51</f>
        <v>0</v>
      </c>
      <c r="E21" s="144">
        <f>Rozpocet!M51</f>
        <v>0</v>
      </c>
    </row>
    <row r="22" spans="2:5" s="145" customFormat="1" ht="12.75" customHeight="1">
      <c r="B22" s="146" t="s">
        <v>87</v>
      </c>
      <c r="C22" s="147">
        <f>Rozpocet!I53</f>
        <v>0</v>
      </c>
      <c r="D22" s="148">
        <f>Rozpocet!K53</f>
        <v>0.8530702499999999</v>
      </c>
      <c r="E22" s="148">
        <f>Rozpocet!M53</f>
        <v>0.0955</v>
      </c>
    </row>
  </sheetData>
  <sheetProtection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showGridLines="0" zoomScalePageLayoutView="0" workbookViewId="0" topLeftCell="A1">
      <pane ySplit="13" topLeftCell="A37" activePane="bottomLeft" state="frozen"/>
      <selection pane="topLeft" activeCell="A1" sqref="A1"/>
      <selection pane="bottomLeft" activeCell="H57" sqref="H5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18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</row>
    <row r="2" spans="1:16" ht="11.25" customHeight="1">
      <c r="A2" s="120" t="s">
        <v>75</v>
      </c>
      <c r="B2" s="121"/>
      <c r="C2" s="121" t="str">
        <f>'Krycí list'!E5</f>
        <v>Edukační centrum - Hradecká 17, Opava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</row>
    <row r="3" spans="1:16" ht="11.25" customHeight="1">
      <c r="A3" s="120" t="s">
        <v>76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</row>
    <row r="4" spans="1:16" ht="11.25" customHeight="1">
      <c r="A4" s="120" t="s">
        <v>77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</row>
    <row r="5" spans="1:16" ht="11.25" customHeight="1">
      <c r="A5" s="121" t="s">
        <v>89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</row>
    <row r="7" spans="1:16" ht="11.25" customHeight="1">
      <c r="A7" s="121" t="s">
        <v>79</v>
      </c>
      <c r="B7" s="121"/>
      <c r="C7" s="121" t="str">
        <f>'Krycí list'!E26</f>
        <v>Slezská univerzita v Opavě, Na rybníčku 626/1, Opa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</row>
    <row r="8" spans="1:16" ht="11.25" customHeight="1">
      <c r="A8" s="121" t="s">
        <v>80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</row>
    <row r="9" spans="1:16" ht="11.25" customHeight="1">
      <c r="A9" s="121" t="s">
        <v>81</v>
      </c>
      <c r="B9" s="121"/>
      <c r="C9" s="121" t="s">
        <v>25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</row>
    <row r="10" spans="1:16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</row>
    <row r="11" spans="1:16" ht="21.75" customHeight="1">
      <c r="A11" s="125" t="s">
        <v>90</v>
      </c>
      <c r="B11" s="126" t="s">
        <v>91</v>
      </c>
      <c r="C11" s="126" t="s">
        <v>92</v>
      </c>
      <c r="D11" s="126" t="s">
        <v>93</v>
      </c>
      <c r="E11" s="126" t="s">
        <v>83</v>
      </c>
      <c r="F11" s="126" t="s">
        <v>94</v>
      </c>
      <c r="G11" s="126" t="s">
        <v>95</v>
      </c>
      <c r="H11" s="126" t="s">
        <v>96</v>
      </c>
      <c r="I11" s="126" t="s">
        <v>84</v>
      </c>
      <c r="J11" s="126" t="s">
        <v>97</v>
      </c>
      <c r="K11" s="126" t="s">
        <v>85</v>
      </c>
      <c r="L11" s="126" t="s">
        <v>98</v>
      </c>
      <c r="M11" s="126" t="s">
        <v>99</v>
      </c>
      <c r="N11" s="127" t="s">
        <v>100</v>
      </c>
      <c r="O11" s="151" t="s">
        <v>101</v>
      </c>
      <c r="P11" s="152" t="s">
        <v>102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3">
        <v>11</v>
      </c>
      <c r="P12" s="154">
        <v>12</v>
      </c>
    </row>
    <row r="13" spans="1:16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5"/>
    </row>
    <row r="14" spans="1:16" s="136" customFormat="1" ht="12.75" customHeight="1">
      <c r="A14" s="156"/>
      <c r="B14" s="157" t="s">
        <v>62</v>
      </c>
      <c r="C14" s="156"/>
      <c r="D14" s="156" t="s">
        <v>41</v>
      </c>
      <c r="E14" s="156" t="s">
        <v>103</v>
      </c>
      <c r="F14" s="156"/>
      <c r="G14" s="156"/>
      <c r="H14" s="156"/>
      <c r="I14" s="158">
        <f>I15</f>
        <v>0</v>
      </c>
      <c r="J14" s="156"/>
      <c r="K14" s="159">
        <f>K15</f>
        <v>0.005520000000000001</v>
      </c>
      <c r="L14" s="156"/>
      <c r="M14" s="159">
        <f>M15</f>
        <v>0</v>
      </c>
      <c r="N14" s="156"/>
      <c r="P14" s="138" t="s">
        <v>104</v>
      </c>
    </row>
    <row r="15" spans="2:16" s="136" customFormat="1" ht="12.75" customHeight="1">
      <c r="B15" s="141" t="s">
        <v>62</v>
      </c>
      <c r="D15" s="142" t="s">
        <v>105</v>
      </c>
      <c r="E15" s="142" t="s">
        <v>106</v>
      </c>
      <c r="I15" s="143">
        <f>SUM(I16:I17)</f>
        <v>0</v>
      </c>
      <c r="K15" s="144">
        <f>SUM(K16:K17)</f>
        <v>0.005520000000000001</v>
      </c>
      <c r="M15" s="144">
        <f>SUM(M16:M17)</f>
        <v>0</v>
      </c>
      <c r="P15" s="142" t="s">
        <v>107</v>
      </c>
    </row>
    <row r="16" spans="1:16" s="14" customFormat="1" ht="13.5" customHeight="1">
      <c r="A16" s="160" t="s">
        <v>107</v>
      </c>
      <c r="B16" s="160" t="s">
        <v>108</v>
      </c>
      <c r="C16" s="160" t="s">
        <v>109</v>
      </c>
      <c r="D16" s="161" t="s">
        <v>110</v>
      </c>
      <c r="E16" s="162" t="s">
        <v>111</v>
      </c>
      <c r="F16" s="160" t="s">
        <v>112</v>
      </c>
      <c r="G16" s="163">
        <v>138</v>
      </c>
      <c r="H16" s="164">
        <v>0</v>
      </c>
      <c r="I16" s="164">
        <f>ROUND(G16*H16,2)</f>
        <v>0</v>
      </c>
      <c r="J16" s="165">
        <v>4E-05</v>
      </c>
      <c r="K16" s="163">
        <f>G16*J16</f>
        <v>0.005520000000000001</v>
      </c>
      <c r="L16" s="165">
        <v>0</v>
      </c>
      <c r="M16" s="163">
        <f>G16*L16</f>
        <v>0</v>
      </c>
      <c r="N16" s="166">
        <v>21</v>
      </c>
      <c r="O16" s="167">
        <v>4</v>
      </c>
      <c r="P16" s="14" t="s">
        <v>113</v>
      </c>
    </row>
    <row r="17" spans="4:19" s="14" customFormat="1" ht="15.75" customHeight="1">
      <c r="D17" s="168"/>
      <c r="E17" s="169" t="s">
        <v>114</v>
      </c>
      <c r="G17" s="170">
        <v>138</v>
      </c>
      <c r="P17" s="168" t="s">
        <v>113</v>
      </c>
      <c r="Q17" s="168" t="s">
        <v>113</v>
      </c>
      <c r="R17" s="168" t="s">
        <v>115</v>
      </c>
      <c r="S17" s="168" t="s">
        <v>107</v>
      </c>
    </row>
    <row r="18" spans="2:16" s="136" customFormat="1" ht="12.75" customHeight="1">
      <c r="B18" s="137" t="s">
        <v>62</v>
      </c>
      <c r="D18" s="138" t="s">
        <v>49</v>
      </c>
      <c r="E18" s="138" t="s">
        <v>116</v>
      </c>
      <c r="I18" s="139">
        <f>I19+I21+I37+I43+I51</f>
        <v>0</v>
      </c>
      <c r="K18" s="140">
        <f>K19+K21+K37+K43+K51</f>
        <v>0.84755025</v>
      </c>
      <c r="M18" s="140">
        <f>M19+M21+M37+M43+M51</f>
        <v>0.0955</v>
      </c>
      <c r="P18" s="138" t="s">
        <v>104</v>
      </c>
    </row>
    <row r="19" spans="2:16" s="136" customFormat="1" ht="12.75" customHeight="1">
      <c r="B19" s="141"/>
      <c r="D19" s="142"/>
      <c r="E19" s="142"/>
      <c r="I19" s="143"/>
      <c r="K19" s="144">
        <f>K20</f>
        <v>0</v>
      </c>
      <c r="M19" s="144">
        <f>M20</f>
        <v>0</v>
      </c>
      <c r="P19" s="142" t="s">
        <v>107</v>
      </c>
    </row>
    <row r="20" spans="1:16" s="14" customFormat="1" ht="13.5" customHeight="1">
      <c r="A20" s="160"/>
      <c r="B20" s="160"/>
      <c r="C20" s="160"/>
      <c r="D20" s="161"/>
      <c r="E20" s="162"/>
      <c r="F20" s="160"/>
      <c r="G20" s="163"/>
      <c r="H20" s="164"/>
      <c r="I20" s="164"/>
      <c r="J20" s="165">
        <v>0</v>
      </c>
      <c r="K20" s="163">
        <f>G20*J20</f>
        <v>0</v>
      </c>
      <c r="L20" s="165">
        <v>0</v>
      </c>
      <c r="M20" s="163">
        <f>G20*L20</f>
        <v>0</v>
      </c>
      <c r="N20" s="166"/>
      <c r="O20" s="167">
        <v>16</v>
      </c>
      <c r="P20" s="14" t="s">
        <v>113</v>
      </c>
    </row>
    <row r="21" spans="2:16" s="136" customFormat="1" ht="12.75" customHeight="1">
      <c r="B21" s="141" t="s">
        <v>62</v>
      </c>
      <c r="D21" s="142" t="s">
        <v>117</v>
      </c>
      <c r="E21" s="142" t="s">
        <v>118</v>
      </c>
      <c r="I21" s="143">
        <f>SUM(I22:I36)</f>
        <v>0</v>
      </c>
      <c r="K21" s="144">
        <f>SUM(K22:K36)</f>
        <v>0.74527002</v>
      </c>
      <c r="M21" s="144">
        <f>SUM(M22:M36)</f>
        <v>0.0955</v>
      </c>
      <c r="P21" s="142" t="s">
        <v>107</v>
      </c>
    </row>
    <row r="22" spans="1:16" s="14" customFormat="1" ht="13.5" customHeight="1">
      <c r="A22" s="160" t="s">
        <v>119</v>
      </c>
      <c r="B22" s="160" t="s">
        <v>108</v>
      </c>
      <c r="C22" s="160" t="s">
        <v>117</v>
      </c>
      <c r="D22" s="161" t="s">
        <v>120</v>
      </c>
      <c r="E22" s="162" t="s">
        <v>121</v>
      </c>
      <c r="F22" s="160" t="s">
        <v>122</v>
      </c>
      <c r="G22" s="163">
        <v>80.576</v>
      </c>
      <c r="H22" s="164">
        <v>0</v>
      </c>
      <c r="I22" s="164">
        <f>ROUND(G22*H22,2)</f>
        <v>0</v>
      </c>
      <c r="J22" s="165">
        <v>0</v>
      </c>
      <c r="K22" s="163">
        <f>G22*J22</f>
        <v>0</v>
      </c>
      <c r="L22" s="165">
        <v>0</v>
      </c>
      <c r="M22" s="163">
        <f>G22*L22</f>
        <v>0</v>
      </c>
      <c r="N22" s="166">
        <v>21</v>
      </c>
      <c r="O22" s="167">
        <v>16</v>
      </c>
      <c r="P22" s="14" t="s">
        <v>113</v>
      </c>
    </row>
    <row r="23" spans="4:19" s="14" customFormat="1" ht="15.75" customHeight="1">
      <c r="D23" s="171"/>
      <c r="E23" s="172" t="s">
        <v>123</v>
      </c>
      <c r="G23" s="173"/>
      <c r="P23" s="171" t="s">
        <v>113</v>
      </c>
      <c r="Q23" s="171" t="s">
        <v>107</v>
      </c>
      <c r="R23" s="171" t="s">
        <v>115</v>
      </c>
      <c r="S23" s="171" t="s">
        <v>104</v>
      </c>
    </row>
    <row r="24" spans="4:19" s="14" customFormat="1" ht="15.75" customHeight="1">
      <c r="D24" s="168"/>
      <c r="E24" s="169" t="s">
        <v>124</v>
      </c>
      <c r="G24" s="170">
        <v>80.576</v>
      </c>
      <c r="P24" s="168" t="s">
        <v>113</v>
      </c>
      <c r="Q24" s="168" t="s">
        <v>113</v>
      </c>
      <c r="R24" s="168" t="s">
        <v>115</v>
      </c>
      <c r="S24" s="168" t="s">
        <v>104</v>
      </c>
    </row>
    <row r="25" spans="4:19" s="14" customFormat="1" ht="15.75" customHeight="1">
      <c r="D25" s="174"/>
      <c r="E25" s="175" t="s">
        <v>125</v>
      </c>
      <c r="G25" s="176">
        <v>80.576</v>
      </c>
      <c r="P25" s="174" t="s">
        <v>113</v>
      </c>
      <c r="Q25" s="174" t="s">
        <v>126</v>
      </c>
      <c r="R25" s="174" t="s">
        <v>115</v>
      </c>
      <c r="S25" s="174" t="s">
        <v>107</v>
      </c>
    </row>
    <row r="26" spans="1:16" s="14" customFormat="1" ht="13.5" customHeight="1">
      <c r="A26" s="160" t="s">
        <v>126</v>
      </c>
      <c r="B26" s="160" t="s">
        <v>108</v>
      </c>
      <c r="C26" s="160" t="s">
        <v>117</v>
      </c>
      <c r="D26" s="161" t="s">
        <v>127</v>
      </c>
      <c r="E26" s="162" t="s">
        <v>128</v>
      </c>
      <c r="F26" s="160" t="s">
        <v>122</v>
      </c>
      <c r="G26" s="163">
        <v>80.576</v>
      </c>
      <c r="H26" s="164">
        <v>0</v>
      </c>
      <c r="I26" s="164">
        <f>ROUND(G26*H26,2)</f>
        <v>0</v>
      </c>
      <c r="J26" s="165">
        <v>2E-05</v>
      </c>
      <c r="K26" s="163">
        <f>G26*J26</f>
        <v>0.00161152</v>
      </c>
      <c r="L26" s="165">
        <v>0</v>
      </c>
      <c r="M26" s="163">
        <f>G26*L26</f>
        <v>0</v>
      </c>
      <c r="N26" s="166">
        <v>21</v>
      </c>
      <c r="O26" s="167">
        <v>16</v>
      </c>
      <c r="P26" s="14" t="s">
        <v>113</v>
      </c>
    </row>
    <row r="27" spans="4:19" s="14" customFormat="1" ht="15.75" customHeight="1">
      <c r="D27" s="168"/>
      <c r="E27" s="169" t="s">
        <v>129</v>
      </c>
      <c r="G27" s="170">
        <v>80.576</v>
      </c>
      <c r="P27" s="168" t="s">
        <v>113</v>
      </c>
      <c r="Q27" s="168" t="s">
        <v>113</v>
      </c>
      <c r="R27" s="168" t="s">
        <v>115</v>
      </c>
      <c r="S27" s="168" t="s">
        <v>104</v>
      </c>
    </row>
    <row r="28" spans="1:16" s="14" customFormat="1" ht="13.5" customHeight="1">
      <c r="A28" s="160" t="s">
        <v>130</v>
      </c>
      <c r="B28" s="160" t="s">
        <v>108</v>
      </c>
      <c r="C28" s="160" t="s">
        <v>117</v>
      </c>
      <c r="D28" s="161" t="s">
        <v>131</v>
      </c>
      <c r="E28" s="162" t="s">
        <v>132</v>
      </c>
      <c r="F28" s="160" t="s">
        <v>112</v>
      </c>
      <c r="G28" s="163">
        <v>95.5</v>
      </c>
      <c r="H28" s="164">
        <v>0</v>
      </c>
      <c r="I28" s="164">
        <f>ROUND(G28*H28,2)</f>
        <v>0</v>
      </c>
      <c r="J28" s="165">
        <v>0</v>
      </c>
      <c r="K28" s="163">
        <f>G28*J28</f>
        <v>0</v>
      </c>
      <c r="L28" s="165">
        <v>0.001</v>
      </c>
      <c r="M28" s="163">
        <f>G28*L28</f>
        <v>0.0955</v>
      </c>
      <c r="N28" s="166">
        <v>21</v>
      </c>
      <c r="O28" s="167">
        <v>16</v>
      </c>
      <c r="P28" s="14" t="s">
        <v>113</v>
      </c>
    </row>
    <row r="29" spans="4:19" s="14" customFormat="1" ht="15.75" customHeight="1">
      <c r="D29" s="168"/>
      <c r="E29" s="169" t="s">
        <v>133</v>
      </c>
      <c r="G29" s="170">
        <v>95.5</v>
      </c>
      <c r="P29" s="168" t="s">
        <v>113</v>
      </c>
      <c r="Q29" s="168" t="s">
        <v>113</v>
      </c>
      <c r="R29" s="168" t="s">
        <v>115</v>
      </c>
      <c r="S29" s="168" t="s">
        <v>104</v>
      </c>
    </row>
    <row r="30" spans="1:16" s="14" customFormat="1" ht="13.5" customHeight="1">
      <c r="A30" s="160" t="s">
        <v>134</v>
      </c>
      <c r="B30" s="160" t="s">
        <v>108</v>
      </c>
      <c r="C30" s="160" t="s">
        <v>117</v>
      </c>
      <c r="D30" s="161" t="s">
        <v>135</v>
      </c>
      <c r="E30" s="162" t="s">
        <v>136</v>
      </c>
      <c r="F30" s="160" t="s">
        <v>112</v>
      </c>
      <c r="G30" s="163">
        <v>95.5</v>
      </c>
      <c r="H30" s="164">
        <v>0</v>
      </c>
      <c r="I30" s="164">
        <f>ROUND(G30*H30,2)</f>
        <v>0</v>
      </c>
      <c r="J30" s="165">
        <v>3E-05</v>
      </c>
      <c r="K30" s="163">
        <f>G30*J30</f>
        <v>0.002865</v>
      </c>
      <c r="L30" s="165">
        <v>0</v>
      </c>
      <c r="M30" s="163">
        <f>G30*L30</f>
        <v>0</v>
      </c>
      <c r="N30" s="166">
        <v>21</v>
      </c>
      <c r="O30" s="167">
        <v>16</v>
      </c>
      <c r="P30" s="14" t="s">
        <v>113</v>
      </c>
    </row>
    <row r="31" spans="4:19" s="14" customFormat="1" ht="15.75" customHeight="1">
      <c r="D31" s="168"/>
      <c r="E31" s="169" t="s">
        <v>137</v>
      </c>
      <c r="G31" s="170">
        <v>95.5</v>
      </c>
      <c r="P31" s="168" t="s">
        <v>113</v>
      </c>
      <c r="Q31" s="168" t="s">
        <v>113</v>
      </c>
      <c r="R31" s="168" t="s">
        <v>115</v>
      </c>
      <c r="S31" s="168" t="s">
        <v>104</v>
      </c>
    </row>
    <row r="32" spans="1:16" s="14" customFormat="1" ht="13.5" customHeight="1">
      <c r="A32" s="177" t="s">
        <v>138</v>
      </c>
      <c r="B32" s="177" t="s">
        <v>139</v>
      </c>
      <c r="C32" s="177" t="s">
        <v>140</v>
      </c>
      <c r="D32" s="178" t="s">
        <v>141</v>
      </c>
      <c r="E32" s="179" t="s">
        <v>142</v>
      </c>
      <c r="F32" s="177" t="s">
        <v>112</v>
      </c>
      <c r="G32" s="180">
        <v>97.41</v>
      </c>
      <c r="H32" s="181">
        <v>0</v>
      </c>
      <c r="I32" s="181">
        <f>ROUND(G32*H32,2)</f>
        <v>0</v>
      </c>
      <c r="J32" s="182">
        <v>0.00235</v>
      </c>
      <c r="K32" s="180">
        <f>G32*J32</f>
        <v>0.2289135</v>
      </c>
      <c r="L32" s="182">
        <v>0</v>
      </c>
      <c r="M32" s="180">
        <f>G32*L32</f>
        <v>0</v>
      </c>
      <c r="N32" s="183">
        <v>21</v>
      </c>
      <c r="O32" s="184">
        <v>32</v>
      </c>
      <c r="P32" s="185" t="s">
        <v>113</v>
      </c>
    </row>
    <row r="33" spans="4:19" s="14" customFormat="1" ht="15.75" customHeight="1">
      <c r="D33" s="168"/>
      <c r="E33" s="169" t="s">
        <v>143</v>
      </c>
      <c r="G33" s="170">
        <v>97.41</v>
      </c>
      <c r="P33" s="168" t="s">
        <v>113</v>
      </c>
      <c r="Q33" s="168" t="s">
        <v>113</v>
      </c>
      <c r="R33" s="168" t="s">
        <v>115</v>
      </c>
      <c r="S33" s="168" t="s">
        <v>104</v>
      </c>
    </row>
    <row r="34" spans="1:16" s="14" customFormat="1" ht="13.5" customHeight="1">
      <c r="A34" s="160" t="s">
        <v>144</v>
      </c>
      <c r="B34" s="160" t="s">
        <v>108</v>
      </c>
      <c r="C34" s="160" t="s">
        <v>117</v>
      </c>
      <c r="D34" s="161" t="s">
        <v>145</v>
      </c>
      <c r="E34" s="162" t="s">
        <v>146</v>
      </c>
      <c r="F34" s="160" t="s">
        <v>112</v>
      </c>
      <c r="G34" s="163">
        <v>95.5</v>
      </c>
      <c r="H34" s="164">
        <v>0</v>
      </c>
      <c r="I34" s="164">
        <f>ROUND(G34*H34,2)</f>
        <v>0</v>
      </c>
      <c r="J34" s="165">
        <v>0</v>
      </c>
      <c r="K34" s="163">
        <f>G34*J34</f>
        <v>0</v>
      </c>
      <c r="L34" s="165">
        <v>0</v>
      </c>
      <c r="M34" s="163">
        <f>G34*L34</f>
        <v>0</v>
      </c>
      <c r="N34" s="166">
        <v>21</v>
      </c>
      <c r="O34" s="167">
        <v>16</v>
      </c>
      <c r="P34" s="14" t="s">
        <v>113</v>
      </c>
    </row>
    <row r="35" spans="1:16" s="14" customFormat="1" ht="13.5" customHeight="1">
      <c r="A35" s="160" t="s">
        <v>105</v>
      </c>
      <c r="B35" s="160" t="s">
        <v>108</v>
      </c>
      <c r="C35" s="160" t="s">
        <v>117</v>
      </c>
      <c r="D35" s="161" t="s">
        <v>147</v>
      </c>
      <c r="E35" s="162" t="s">
        <v>148</v>
      </c>
      <c r="F35" s="160" t="s">
        <v>112</v>
      </c>
      <c r="G35" s="163">
        <v>95.5</v>
      </c>
      <c r="H35" s="164">
        <v>0</v>
      </c>
      <c r="I35" s="164">
        <f>ROUND(G35*H35,2)</f>
        <v>0</v>
      </c>
      <c r="J35" s="165">
        <v>0.00536</v>
      </c>
      <c r="K35" s="163">
        <f>G35*J35</f>
        <v>0.51188</v>
      </c>
      <c r="L35" s="165">
        <v>0</v>
      </c>
      <c r="M35" s="163">
        <f>G35*L35</f>
        <v>0</v>
      </c>
      <c r="N35" s="166">
        <v>21</v>
      </c>
      <c r="O35" s="167">
        <v>16</v>
      </c>
      <c r="P35" s="14" t="s">
        <v>113</v>
      </c>
    </row>
    <row r="36" spans="1:16" s="14" customFormat="1" ht="13.5" customHeight="1">
      <c r="A36" s="160" t="s">
        <v>149</v>
      </c>
      <c r="B36" s="160" t="s">
        <v>108</v>
      </c>
      <c r="C36" s="160" t="s">
        <v>117</v>
      </c>
      <c r="D36" s="161" t="s">
        <v>150</v>
      </c>
      <c r="E36" s="162" t="s">
        <v>151</v>
      </c>
      <c r="F36" s="160" t="s">
        <v>45</v>
      </c>
      <c r="G36" s="163">
        <v>878.72</v>
      </c>
      <c r="H36" s="164">
        <v>0</v>
      </c>
      <c r="I36" s="164">
        <f>ROUND(G36*H36,2)</f>
        <v>0</v>
      </c>
      <c r="J36" s="165">
        <v>0</v>
      </c>
      <c r="K36" s="163">
        <f>G36*J36</f>
        <v>0</v>
      </c>
      <c r="L36" s="165">
        <v>0</v>
      </c>
      <c r="M36" s="163">
        <f>G36*L36</f>
        <v>0</v>
      </c>
      <c r="N36" s="166">
        <v>21</v>
      </c>
      <c r="O36" s="167">
        <v>16</v>
      </c>
      <c r="P36" s="14" t="s">
        <v>113</v>
      </c>
    </row>
    <row r="37" spans="2:16" s="136" customFormat="1" ht="12.75" customHeight="1">
      <c r="B37" s="141"/>
      <c r="D37" s="142"/>
      <c r="E37" s="142"/>
      <c r="I37" s="143"/>
      <c r="K37" s="144">
        <f>SUM(K38:K42)</f>
        <v>0</v>
      </c>
      <c r="M37" s="144">
        <f>SUM(M38:M42)</f>
        <v>0</v>
      </c>
      <c r="P37" s="142" t="s">
        <v>107</v>
      </c>
    </row>
    <row r="38" spans="1:15" s="14" customFormat="1" ht="24" customHeight="1">
      <c r="A38" s="160"/>
      <c r="B38" s="160"/>
      <c r="C38" s="160"/>
      <c r="D38" s="161"/>
      <c r="E38" s="162"/>
      <c r="F38" s="160"/>
      <c r="G38" s="163"/>
      <c r="H38" s="164"/>
      <c r="I38" s="164"/>
      <c r="J38" s="165"/>
      <c r="K38" s="163"/>
      <c r="L38" s="165"/>
      <c r="M38" s="163"/>
      <c r="N38" s="166"/>
      <c r="O38" s="167"/>
    </row>
    <row r="39" spans="4:19" s="14" customFormat="1" ht="15.75" customHeight="1">
      <c r="D39" s="168"/>
      <c r="E39" s="169"/>
      <c r="G39" s="170"/>
      <c r="P39" s="168"/>
      <c r="Q39" s="168"/>
      <c r="R39" s="168"/>
      <c r="S39" s="168"/>
    </row>
    <row r="40" spans="1:16" s="14" customFormat="1" ht="13.5" customHeight="1">
      <c r="A40" s="177"/>
      <c r="B40" s="177"/>
      <c r="C40" s="177"/>
      <c r="D40" s="178"/>
      <c r="E40" s="179"/>
      <c r="F40" s="177"/>
      <c r="G40" s="180"/>
      <c r="H40" s="181"/>
      <c r="I40" s="181"/>
      <c r="J40" s="182"/>
      <c r="K40" s="180"/>
      <c r="L40" s="182"/>
      <c r="M40" s="180"/>
      <c r="N40" s="183"/>
      <c r="O40" s="184"/>
      <c r="P40" s="185"/>
    </row>
    <row r="41" spans="4:19" s="14" customFormat="1" ht="15.75" customHeight="1">
      <c r="D41" s="168"/>
      <c r="E41" s="169"/>
      <c r="G41" s="170"/>
      <c r="P41" s="168"/>
      <c r="Q41" s="168"/>
      <c r="R41" s="168"/>
      <c r="S41" s="168"/>
    </row>
    <row r="42" spans="1:15" s="14" customFormat="1" ht="13.5" customHeight="1">
      <c r="A42" s="160"/>
      <c r="B42" s="160"/>
      <c r="C42" s="160"/>
      <c r="D42" s="161"/>
      <c r="E42" s="162"/>
      <c r="F42" s="160"/>
      <c r="G42" s="163"/>
      <c r="H42" s="164"/>
      <c r="I42" s="164"/>
      <c r="J42" s="165"/>
      <c r="K42" s="163"/>
      <c r="L42" s="165"/>
      <c r="M42" s="163"/>
      <c r="N42" s="166"/>
      <c r="O42" s="167"/>
    </row>
    <row r="43" spans="2:16" s="136" customFormat="1" ht="12.75" customHeight="1">
      <c r="B43" s="141" t="s">
        <v>62</v>
      </c>
      <c r="D43" s="142" t="s">
        <v>152</v>
      </c>
      <c r="E43" s="142" t="s">
        <v>153</v>
      </c>
      <c r="I43" s="143">
        <f>SUM(I44:I50)</f>
        <v>0</v>
      </c>
      <c r="K43" s="144">
        <f>SUM(K44:K50)</f>
        <v>0.10228023</v>
      </c>
      <c r="M43" s="144">
        <f>SUM(M44:M50)</f>
        <v>0</v>
      </c>
      <c r="P43" s="142" t="s">
        <v>107</v>
      </c>
    </row>
    <row r="44" spans="1:16" s="14" customFormat="1" ht="24" customHeight="1">
      <c r="A44" s="160" t="s">
        <v>154</v>
      </c>
      <c r="B44" s="160" t="s">
        <v>108</v>
      </c>
      <c r="C44" s="160" t="s">
        <v>152</v>
      </c>
      <c r="D44" s="161" t="s">
        <v>155</v>
      </c>
      <c r="E44" s="162" t="s">
        <v>156</v>
      </c>
      <c r="F44" s="160" t="s">
        <v>112</v>
      </c>
      <c r="G44" s="163">
        <v>262.257</v>
      </c>
      <c r="H44" s="164">
        <v>0</v>
      </c>
      <c r="I44" s="164">
        <f>ROUND(G44*H44,2)</f>
        <v>0</v>
      </c>
      <c r="J44" s="165">
        <v>0.00039</v>
      </c>
      <c r="K44" s="163">
        <f>G44*J44</f>
        <v>0.10228023</v>
      </c>
      <c r="L44" s="165">
        <v>0</v>
      </c>
      <c r="M44" s="163">
        <f>G44*L44</f>
        <v>0</v>
      </c>
      <c r="N44" s="166">
        <v>21</v>
      </c>
      <c r="O44" s="167">
        <v>16</v>
      </c>
      <c r="P44" s="14" t="s">
        <v>113</v>
      </c>
    </row>
    <row r="45" spans="4:19" s="14" customFormat="1" ht="15.75" customHeight="1">
      <c r="D45" s="168"/>
      <c r="E45" s="169" t="s">
        <v>137</v>
      </c>
      <c r="G45" s="170">
        <v>95.5</v>
      </c>
      <c r="P45" s="168" t="s">
        <v>113</v>
      </c>
      <c r="Q45" s="168" t="s">
        <v>113</v>
      </c>
      <c r="R45" s="168" t="s">
        <v>115</v>
      </c>
      <c r="S45" s="168" t="s">
        <v>104</v>
      </c>
    </row>
    <row r="46" spans="4:19" s="14" customFormat="1" ht="15.75" customHeight="1">
      <c r="D46" s="168"/>
      <c r="E46" s="169" t="s">
        <v>157</v>
      </c>
      <c r="G46" s="170">
        <v>59.701</v>
      </c>
      <c r="P46" s="168" t="s">
        <v>113</v>
      </c>
      <c r="Q46" s="168" t="s">
        <v>113</v>
      </c>
      <c r="R46" s="168" t="s">
        <v>115</v>
      </c>
      <c r="S46" s="168" t="s">
        <v>104</v>
      </c>
    </row>
    <row r="47" spans="4:19" s="14" customFormat="1" ht="15.75" customHeight="1">
      <c r="D47" s="168"/>
      <c r="E47" s="169" t="s">
        <v>158</v>
      </c>
      <c r="G47" s="170">
        <v>57.878</v>
      </c>
      <c r="P47" s="168" t="s">
        <v>113</v>
      </c>
      <c r="Q47" s="168" t="s">
        <v>113</v>
      </c>
      <c r="R47" s="168" t="s">
        <v>115</v>
      </c>
      <c r="S47" s="168" t="s">
        <v>104</v>
      </c>
    </row>
    <row r="48" spans="4:19" s="14" customFormat="1" ht="15.75" customHeight="1">
      <c r="D48" s="168"/>
      <c r="E48" s="169" t="s">
        <v>159</v>
      </c>
      <c r="G48" s="170">
        <v>24.281</v>
      </c>
      <c r="P48" s="168" t="s">
        <v>113</v>
      </c>
      <c r="Q48" s="168" t="s">
        <v>113</v>
      </c>
      <c r="R48" s="168" t="s">
        <v>115</v>
      </c>
      <c r="S48" s="168" t="s">
        <v>104</v>
      </c>
    </row>
    <row r="49" spans="4:19" s="14" customFormat="1" ht="15.75" customHeight="1">
      <c r="D49" s="168"/>
      <c r="E49" s="169" t="s">
        <v>160</v>
      </c>
      <c r="G49" s="170">
        <v>24.897</v>
      </c>
      <c r="P49" s="168" t="s">
        <v>113</v>
      </c>
      <c r="Q49" s="168" t="s">
        <v>113</v>
      </c>
      <c r="R49" s="168" t="s">
        <v>115</v>
      </c>
      <c r="S49" s="168" t="s">
        <v>104</v>
      </c>
    </row>
    <row r="50" spans="4:19" s="14" customFormat="1" ht="15.75" customHeight="1">
      <c r="D50" s="174"/>
      <c r="E50" s="175" t="s">
        <v>125</v>
      </c>
      <c r="G50" s="176">
        <v>262.257</v>
      </c>
      <c r="P50" s="174" t="s">
        <v>113</v>
      </c>
      <c r="Q50" s="174" t="s">
        <v>126</v>
      </c>
      <c r="R50" s="174" t="s">
        <v>115</v>
      </c>
      <c r="S50" s="174" t="s">
        <v>107</v>
      </c>
    </row>
    <row r="51" spans="2:16" s="136" customFormat="1" ht="12.75" customHeight="1">
      <c r="B51" s="141"/>
      <c r="D51" s="142"/>
      <c r="E51" s="142"/>
      <c r="I51" s="143"/>
      <c r="K51" s="144">
        <f>K52</f>
        <v>0</v>
      </c>
      <c r="M51" s="144">
        <f>M52</f>
        <v>0</v>
      </c>
      <c r="P51" s="142" t="s">
        <v>107</v>
      </c>
    </row>
    <row r="52" spans="1:16" s="14" customFormat="1" ht="13.5" customHeight="1">
      <c r="A52" s="160"/>
      <c r="B52" s="160"/>
      <c r="C52" s="160"/>
      <c r="D52" s="161"/>
      <c r="E52" s="162"/>
      <c r="F52" s="160"/>
      <c r="G52" s="163"/>
      <c r="H52" s="164"/>
      <c r="I52" s="164"/>
      <c r="J52" s="165">
        <v>0</v>
      </c>
      <c r="K52" s="163">
        <f>G52*J52</f>
        <v>0</v>
      </c>
      <c r="L52" s="165">
        <v>0</v>
      </c>
      <c r="M52" s="163">
        <f>G52*L52</f>
        <v>0</v>
      </c>
      <c r="N52" s="166"/>
      <c r="O52" s="167">
        <v>16</v>
      </c>
      <c r="P52" s="14" t="s">
        <v>113</v>
      </c>
    </row>
    <row r="53" spans="5:13" s="145" customFormat="1" ht="12.75" customHeight="1">
      <c r="E53" s="146" t="s">
        <v>87</v>
      </c>
      <c r="I53" s="147">
        <f>I14+I18</f>
        <v>0</v>
      </c>
      <c r="K53" s="148">
        <f>K14+K18</f>
        <v>0.8530702499999999</v>
      </c>
      <c r="M53" s="148">
        <f>M14+M18</f>
        <v>0.0955</v>
      </c>
    </row>
  </sheetData>
  <sheetProtection/>
  <printOptions/>
  <pageMargins left="0.787401556968689" right="0.787401556968689" top="0.5905511975288391" bottom="0.5905511975288391" header="0" footer="0"/>
  <pageSetup fitToHeight="999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Chlebiš Libor</cp:lastModifiedBy>
  <cp:lastPrinted>2019-01-25T09:42:44Z</cp:lastPrinted>
  <dcterms:created xsi:type="dcterms:W3CDTF">2019-01-25T09:43:53Z</dcterms:created>
  <dcterms:modified xsi:type="dcterms:W3CDTF">2019-02-01T07:14:35Z</dcterms:modified>
  <cp:category/>
  <cp:version/>
  <cp:contentType/>
  <cp:contentStatus/>
</cp:coreProperties>
</file>