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38400" windowHeight="18100" activeTab="4"/>
  </bookViews>
  <sheets>
    <sheet name="Rekapitulace" sheetId="6" r:id="rId1"/>
    <sheet name="OPF - Opava" sheetId="1" r:id="rId2"/>
    <sheet name="Celouniverzitní" sheetId="4" r:id="rId3"/>
    <sheet name="FPF" sheetId="5" r:id="rId4"/>
    <sheet name="Interreg" sheetId="7" r:id="rId5"/>
  </sheets>
  <definedNames>
    <definedName name="Celkem" localSheetId="4">'Interreg'!$G$10</definedName>
    <definedName name="Celkem">'OPF - Opava'!$G$12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<sst xmlns="http://schemas.openxmlformats.org/spreadsheetml/2006/main" count="166" uniqueCount="116">
  <si>
    <t>Položka</t>
  </si>
  <si>
    <t>1.</t>
  </si>
  <si>
    <t>2.</t>
  </si>
  <si>
    <t>3.</t>
  </si>
  <si>
    <t>4.</t>
  </si>
  <si>
    <t>5.</t>
  </si>
  <si>
    <t>6.</t>
  </si>
  <si>
    <t>7.</t>
  </si>
  <si>
    <t>8.</t>
  </si>
  <si>
    <t>9.</t>
  </si>
  <si>
    <t>10.</t>
  </si>
  <si>
    <t>11.</t>
  </si>
  <si>
    <t>12.</t>
  </si>
  <si>
    <t>13.</t>
  </si>
  <si>
    <t>14.</t>
  </si>
  <si>
    <t>15.</t>
  </si>
  <si>
    <t>16.</t>
  </si>
  <si>
    <t>17.</t>
  </si>
  <si>
    <t>18.</t>
  </si>
  <si>
    <t>19.</t>
  </si>
  <si>
    <t>Název položky</t>
  </si>
  <si>
    <t>Specifikace položky</t>
  </si>
  <si>
    <t>Cena v Kč bez DPH / 1 ks</t>
  </si>
  <si>
    <t>Počet ks</t>
  </si>
  <si>
    <t>Cena v Kč bez DPH celkem</t>
  </si>
  <si>
    <t>DPH</t>
  </si>
  <si>
    <t>Cena v Kč vč. DPH celkem</t>
  </si>
  <si>
    <t>PC</t>
  </si>
  <si>
    <t xml:space="preserve">Procesor – který splňuje v testu PassMark v položce Passmark CPU Mark min. 8090 bodů (vícejádrový nebo vícejádrový s podporou vícevláknových operací).
Operační paměť – min. 8 GB DDR4
Interní jednotky – SSD min. 256 GB
Grafická karta – integrovaná v procesoru
Vstup/výstup – min. 4x USB 3.0/3.1, min. 4x USB 2.0, 1x DP pro zapojení monitoru a 1x HDMI pro připojení dataprojektoru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Provedení - Small Form Factor
Další informace – záruka min. 36 měsíců garantovaná výrobcem PC (realizovaná způsobem NBD on site), rozbalení a zapojení PC v místě instalace, likvidace obalů
</t>
  </si>
  <si>
    <t>Monitor k PC</t>
  </si>
  <si>
    <t xml:space="preserve">Velikost – min. 23,8´´ Full HD (1080p)
Odezva monitoru – max. 6ms
Pozorovací úhly monitoru – 178/178
Typ displeje monitoru – IPS nebo VA, LED
Vstupy/výstupy monitoru – 1x DP nebo 1xHDMI
Další informace - záruka min. 36  měsíců garantovaná výrobcem monitoru (realizovaná způsobem NBD on site), včetně kabelů pro propojení s PC přes DP, rozbalení a zapojení v místě instalace, likvidace obalů
</t>
  </si>
  <si>
    <t>Magnetická tabule</t>
  </si>
  <si>
    <t xml:space="preserve">Tabule 300x120cm
- Jednodílná bílá tabule z certifikované dvouvrstvé keramiky e3 vypalované nad 800°C.
- Tabule je popisovatelná za sucha stíratelnými popisovači a magnetická.
- Rám z eloxovaného hliníku
- Odkládací hliníková polička délka 200 cm pro tabuli na zvedacím systému. Montáž na zvedací systém.
- část tabule slouží jako projekční plocha (min. 190x120cm)
Zvedací systém pro tabuli
- pylonové sloupy z hliníkové konstrukce v povrchové úpravě přírodní elox.
- Možnost omezení pohybu tabule stavitelnými plastovými dorazy s odpružením na požadovaný rozsah.
- pevnostní kovová lanka s lisovanými oky a kvalitní kuličková ložiska
- rám pro uchycení tabule ke zvedacímu systému.
- rameno pro projektor na ultrakrátkou projekci.
- Umístění na pylon - systém pro uchycení projektoru.
- Držák dotykové jednotky projektoru
- instalace a zapojení, likvidace obalů
</t>
  </si>
  <si>
    <t>Dataprojektor</t>
  </si>
  <si>
    <t xml:space="preserve">Interaktivní projektor, ultrakrátká projekce. Nativní rozlišení WXGA, 16:10, svítívost min. 3500 ANSI lm, kontrast min. 14000:1. Integrovaný reproduktor min. 1x16W.
- Interaktivita ovládaná perem i prstem
- montáž interaktivní sestavy a zprovoznění
- komponenty pro montáž interaktivní sestavy - kabeláž, přepěťová ochranu, HDMI kabel délka dle potřeby, aktivní USB kabely, instalační lišty, spojovací materiál a jiný elektroinstalační materiál.
- Další informace - záruka min. 2roky, likvidace obalů
</t>
  </si>
  <si>
    <t>Notebook</t>
  </si>
  <si>
    <t xml:space="preserve">Typ displeje - 15,6" FullHD IPS
Procesor - který splňuje v testu PassMarku v položce Passmark CPU Mark min. 3780 bodů (vícejádrový nebo s podporou vícevláknových operací)
Paměť - min. 4 GB DDR4
Interní jednotky - SSD min. 256GB
Grafická karta - integrovaná
Síťová rozhraní - Wifi 80211ac, Bluetooth, ethemet
Vstup/výstup – min. 2x USB 2.0, min 1x USB 3.0/3.1, min 1x USB 3.1 Type-C, 1x HDMI
Klávesnice - integrovaná česká numerická klávesnice, podsvícená
Operační systém - originální Windows 10 české nebo jakékoli, ze kterého lze updatovat na Win 10 Pro pomocí Campus licence
Další informace - záruka min. 2roky
</t>
  </si>
  <si>
    <t>Multifunkční laserová tiskárna</t>
  </si>
  <si>
    <t>Externí pevný disk</t>
  </si>
  <si>
    <t>připojení pomocí USB 3.0, minimální kapacita 2TB</t>
  </si>
  <si>
    <t>PC operátora/editora s monitorem</t>
  </si>
  <si>
    <t>Projekt:</t>
  </si>
  <si>
    <t>Reg. č.:</t>
  </si>
  <si>
    <t>CZ.02.2.67/0.0/0.0/16_016/0002502</t>
  </si>
  <si>
    <t>Modernizace výukové infrastruktury Obchodně podnikatelské fakulty v  Karviné Slezské univerzity v Opavě - edukační laboratoř a výukové vybavení</t>
  </si>
  <si>
    <t>Modernizace celouniverzitní výukové infrastruktury a specializovaných pracovišť Slezské univerzity v Opavě</t>
  </si>
  <si>
    <t>CZ.02.2.67/0.0/0.0/16_016/0002504</t>
  </si>
  <si>
    <t>požadována možnost barevného tisku ANO
požadované funkce multifunkčního zařízení tiskárna, skener, kopírka, fax
max. velikost tisku/skenování/kopírování A4
automatické oboustranné skenování (DADF) požadováno
duplexní automatický podavač dokumentů na 25 listů minimálně
duplex (oboustranný tisk) požadováno
zásobníky papíru na 250 listů minimálně
výstup papíru na 150 listů minimálně
typy médií pro tisk běžný papír, recyklovaný papír, silný papír, štítek, pohlednice, obálka
min. rychlost tisku jednostranně/oboustranně (A4) 25/12 str./min.
tisk z paměťového zařízení USB (JPEG/PDF) požadováno
min. rozlišení tisku/skenování/kopírování 600x600dpi
možnost oboustranného kopírování požadováno
typ skeneru barevný
skenování do e-mailu, počítače, USB požadováno
výstupní formáty naskenovaných dokumentů TIFF/JPEG/PDF
možnosti připojení zařízení USB, WiFi, LAN
součástí dodávky tiskárny musí být také kabeláž pro datové připojení tiskárny:  
USB kabel min. 3m délky požadováno
síťový LAN kabel min. 3m délky požadováno</t>
  </si>
  <si>
    <t>počítač typu All-in-One (integrován do monitoru) požadováno
klávesnice bezdrátová požadováno
myš bezdrátová optická požadováno
úhlopříčka displeje min. 23,8"
rozlišení displeje min. 1920x1080
CPU musí dosahovat min. 5000 bodů dle https://www.cpubenchmark.net 
paměť RAM min. 8GB
typ RAM min. DDR4
možnost rozšíření RAM až na 16GB
grafická karta min. 4GB
typ úložiště HDD min. 1TB
typ úložiště SDD min. 256GB
vstup USB min. ver. 2.0 min. 1 vstup
vstup USB min. ver. 3.0 min. 1 vstup
čtečka karet SD/SDXC/SDHC požadováno
HDMI slot min. IN slot
síťové karty WiFi a LAN požadováno
webkamera integrovaná požadováno
audio výstup pro sluchátka/reproduktory požadováno</t>
  </si>
  <si>
    <t>Modernizace výukové infrastruktury Filozoficko-přírodovědecké fakulty Slezské univerzity v Opavě</t>
  </si>
  <si>
    <t>CZ.02.2.67/0.0/0.0/16_016/0002503</t>
  </si>
  <si>
    <t>PC (Bezručovo náměstí 13 - B3 - 104 a 108)</t>
  </si>
  <si>
    <t>Procesor – který splňuje v testu PassMark v položce Passmark CPU Mark min. 7420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t>
  </si>
  <si>
    <t>Monitor (Bezručovo náměstí 13 - B3 - 104 a 108)</t>
  </si>
  <si>
    <t>Velikost – min. 24´´ 1920 × 1080 (FullHD)
Odezva monitoru – max. 8ms
Výbava - USB Hub, Pivot
Typ displeje monitoru – IPS, Antireflexní povrch obrazovky
Vstupy/výstupy monitoru – min 1x DP, 1xHDMI
Další informace - záruka min. 36 měsíců garantovaná výrobcem monitoru (realizovaná způsobem NBD on site), včetně kabelů pro propojení s PC přes DP, rozbalení a zapojení v místě instalace, likvidace obalů</t>
  </si>
  <si>
    <t>PC (Bezručovo náměstí 13 -MM ÚF)</t>
  </si>
  <si>
    <t>Monitor (Bezručovo náměstí 13 - MM ÚF)</t>
  </si>
  <si>
    <t xml:space="preserve"> Procesor – který splňuje v testu PassMark v položce Passmark CPU Mark min. 10793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</si>
  <si>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 xml:space="preserve">Velikost – min. 24´´ 1920 × 1080 (FullHD)
Odezva monitoru – max. 8ms
Výbava - USB Hub, Pivot
Typ displeje monitoru – IPS, Antireflexní povrch obrazovky
Vstupy/výstupy monitoru – min 1x DP, 1xHDMI
Další informace - záruka min. 36 měsíců garantovaná výrobcem monitoru (realizovaná způsobem NBD on site), včetně kabelů pro propojení s PC přes DP, rozbalení a zapojení v místě instalace, likvidace obalů
</t>
  </si>
  <si>
    <t>PC (Bezručovo náměstí 13 - LEI ÚI - 207)</t>
  </si>
  <si>
    <t>Monitor (Bezručovo náměstí 13 - LEI ÚI - 207)</t>
  </si>
  <si>
    <t xml:space="preserve">Procesor – který splňuje v testu PassMark v položce Passmark CPU Mark min. 7420 bodů (vícejádrový nebo vícejádrový s podporou vícevláknových operací).
Operační paměť – min. 8 GB DDR4
Interní jednotky – HDD min. 1 TB (7200 otáček)
Interní jednotky – SSD min. 128 GB
Grafická karta – min. 2 GB, vhodna pro GPGPU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</si>
  <si>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PC (Bezručovo náměstí 13 - ITF - 333)</t>
  </si>
  <si>
    <t>Monitor (Bezručovo náměstí 13 - ITF - 333)</t>
  </si>
  <si>
    <t>Kalibrační sonda (Bezručovo náměstí 13 - ITF - 333)</t>
  </si>
  <si>
    <t xml:space="preserve">Procesor – který splňuje v testu PassMark v položce Passmark CPU Mark min. 10027 bodů (vícejádrový nebo vícejádrový s podporou vícevláknových operací).
Operační paměť – min. 16 GB DDR4
Interní jednotky – HDD min. 1 TB (7200 otáček)
Interní jednotky – SSD min. 256 GB
Grafická karta – min. 2 GB, vhodna pro GPGPU 
Vstup/výstup – min. 6x USB 3.0/3.1, min. 4x USB 2.0, 1x DP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</si>
  <si>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 xml:space="preserve">Velikost – min. 27´´ 2560x1440 (QHD)
Odezva monitoru – max. 6ms
Výbava - USB Hub, Pivot, Nastavitelná výška
Typ displeje monitoru – IPS, Antireflexní povrch obrazovky
Vstupy/výstupy monitoru – min. 1x DP, 1xHDMI, mini DisplayPort
Další informace - záruka min. 36 měsíců garantovaná výrobcem monitoru (realizovaná způsobem NBD on site), včetně kabelů pro propojení s PC přes DP, rozbalení a zapojení v místě instalace, likvidace obalů
</t>
  </si>
  <si>
    <t xml:space="preserve">Podpora standardů kódování barevného signálu pro analogové televizní vysílání: NTSC, PAL SECAM a ITU-R Rec.BT.709
Neomezeně nastavitelná hodnota bílého bodu, jasu, kontrastu, hodnot gamma a dalších parametrů
Vícemonitorová profilace
měření, korekce a průběžné sledování okolního osvětlení
měření a kompenzaci oslnění povrchového displeje
</t>
  </si>
  <si>
    <t>PC (Masarykova tř. 37 - M11)</t>
  </si>
  <si>
    <t>Monitor (Masarykova tř. 37 - M11)</t>
  </si>
  <si>
    <t xml:space="preserve">Procesor – který splňuje v testu PassMark v položce Passmark CPU Mark min. 7420 bodů (vícejádrový nebo vícejádrový s podporou vícevláknových operací).
Operační paměť – min. 8 GB DDR4
Interní jednotky – SSD min. 256 GB
Grafická karta – integrovaná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rozbalení a zapojení PC v místě instalace, likvidace obalů
</t>
  </si>
  <si>
    <t xml:space="preserve">Velikost – min. 24´´ 1920 × 1080 (FullHD)
Odezva monitoru – max. 6ms
Typ displeje monitoru – IPS, Antireflexní povrch obrazovky
Vstupy/výstupy monitoru – min 1x VGA (D-SUB), 1xHDMI
Další informace - záruka min. 36 měsíců garantovaná výrobcem monitoru (realizovaná způsobem NBD on site), včetně kabelů pro propojení s PC přes DP, rozbalení a zapojení v místě instalace, likvidace obalů
</t>
  </si>
  <si>
    <t>Ultrabook pro program Kulturní dědictví v regionální praxi - Mgr</t>
  </si>
  <si>
    <t xml:space="preserve">Typ displeje - 14" Full HD IPS, 1920x1080, antireflexní (matný)
Procesor – který splňuje v testu PassMark v položce Passmark CPU Mark min. 8179 bodů (vícejádrový nebo vícejádrový s podporou vícevláknových operací). TDP max. 15W
Operační paměť – min. 16 GB DDR4
Interní jednotky – SSD min. 256 GB
Grafická karta – min. 2 GB
Síťová rozhraní - Wifi 80211ac, Bluetooth
Vstup/výstup – min .1x USB 3.0/3.1, min. 1x USB 3.1 Type-C, min. 1x USB 2, 1x HDMI
Operační systém - originální Windows 10 české nebo jakékoli, ze kterého lze updatovat na Win 10 Pro pomocí Campus licence
Konstrukce - Hmotnost - max. 1 350 g
Výbava - Čtečka paměťových karet, Čtečka otisků prstů, Podsvětlená klávesnice
Další informace – záruka min. 36 měsíců garantovaná výrobcem PC
</t>
  </si>
  <si>
    <t>20.</t>
  </si>
  <si>
    <t>21.</t>
  </si>
  <si>
    <t>22.</t>
  </si>
  <si>
    <t>UHV - Výkonná pracovní stanice</t>
  </si>
  <si>
    <t xml:space="preserve">Typ displeje - 15,6" Full HD IPS, 1920x1080 antireflexní
Procesor – který splňuje v testu PassMark v položce Passmark CPU Mark min. 8897 bodů (vícejádrový nebo vícejádrový s podporou vícevláknových operací).
Operační paměť – min. 16 GB DDR4
Interní jednotky – SSD min. 256 GB
Interní jednotky – HDD min. 1 TB
Grafická karta – min. 6 GB
Síťová rozhraní - Wifi 80211a,c Bluetooth, ethernet
Vstup/výstup – min 3x USB 3.0/3.1, min 1x USB 3.1 Type-C, 1x HDMI
Operační systém - originální Windows 10 české nebo jakékoli, ze kterého lze updatovat na Win 10 Pro pomocí Campus licence
Optická mechanika - DVD
Další informace – záruka min. 36 měsíců garantovaná výrobcem PC (realizovaná způsobem NBD on site)
</t>
  </si>
  <si>
    <t>HW vybavení pro obor Italština pro odbornou praxi - PC</t>
  </si>
  <si>
    <t>HW vybavení pro obor Italština pro odbornou praxi - Monitor k PC</t>
  </si>
  <si>
    <t>HW vybavení pro obor Italština pro odbornou praxi - notebook</t>
  </si>
  <si>
    <t xml:space="preserve">Procesor – který splňuje v testu PassMark v položce Passmark CPU Mark min. 7420 bodů (vícejádrový nebo vícejádrový s podporou vícevláknových operací).
Operační paměť – min. 8 GB DDR4
Interní jednotky – SSD min. 256 GB
Grafická karta – integrovaná
Vstup/výstup – min. 2x USB 3.0/3.1, min. 4x USB 2.0, 1x VGA pro zapojení dataprojektoru a 1x HDMI pro připojení monitoru
Síťové rozhraní – LAN 1Gbit s možností boot ze sítě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t>
  </si>
  <si>
    <t xml:space="preserve">Velikost – min. 24´´ 1920 × 1080 (FullHD)
Odezva monitoru – max. 6ms
Typ displeje monitoru – IPS, Antireflexní povrch obrazovky
Vstupy/výstupy monitoru – min 1x VGA (D-SUB), 1xHDMI
Další informace - záruka min. 36 měsíců garantovaná výrobcem monitoru (realizovaná způsobem NBD on site), včetně kabelů pro propojení s PC přes DP
</t>
  </si>
  <si>
    <t xml:space="preserve">Typ displeje - 15,6" Full HD IPS, 1920x1080 antireflexní
Procesor – který splňuje v testu PassMark v položce Passmark CPU Mark min. 4663 bodů (vícejádrový nebo vícejádrový s podporou vícevláknových operací).
Operační paměť – min. 8 GB DDR4
Interní jednotky – SSD min. 256 GB
Grafická karta – integrovaná
Síťová rozhraní - Wifi 80211n,g,b, Bluetooth, ethernet
Vstup/výstup – min 3x USB 3.0/3.1, min 1x USB 3.1 Type-C, 1x HDMI
Operační systém - originální Windows 10 české nebo jakékoli, ze kterého lze updatovat na Win 10 Pro pomocí Campus licence
Optická mechanika - DVD
Další informace – záruka min. 36 měsíců garantovaná výrobcem PC (realizovaná způsobem NBD on site)
</t>
  </si>
  <si>
    <t>HW vybavení pro obor Němčina pro odbornou praxi - PC</t>
  </si>
  <si>
    <t>HW vybavení pro obor Němčina pro odbornou praxi - Monitor k PC</t>
  </si>
  <si>
    <t>HW vybavení pro obor Němčina pro odbornou praxi - notebook</t>
  </si>
  <si>
    <t xml:space="preserve">Velikost – min. 24´´ 1920 × 1080 (FullHD)
Odezva monitoru – max. 6ms
Typ displeje monitoru – IPS, Antireflexní povrch obrazovky
Vstupy/výstupy monitoru – min 1x VGA (D-SUB), 1xHDMI
Další informace - záruka min. 36 měsíců garantovaná výrobcem monitoru (realizovaná způsobem NBD on site)
</t>
  </si>
  <si>
    <t>HW vybavení pro obor Angličtina pro odbornou praxi - notebook</t>
  </si>
  <si>
    <t>HW vybavení pro obor Angličtina pro odbornou praxi - tiskárna</t>
  </si>
  <si>
    <t xml:space="preserve">Technologie tisku - Barevná  - Laser nebo LED
Rozlišení -  min. 1 200 × 2 400 DPI
Rychlost tisku -  min. 50 str./min
Rozhraní tiskárny - USB, LAN
Maximální měsíční vytížení - min. 120 000 stran
</t>
  </si>
  <si>
    <t>Stolní počítač PC pro výuku v laboratoři atomové a jaderné fyziky a prezentaci této laboratoře na webu Ústavu fyziky</t>
  </si>
  <si>
    <t xml:space="preserve">Procesor – který splňuje v testu PassMark v položce Passmark CPU Mark min. 10791 bodů (vícejádrový nebo vícejádrový s podporou vícevláknových operací).
Velikost uhlopříčky– min. 27´´ 3840 x 2160 (UHD 4K)
webkamera – min. full-hd 
Typ displeje monitoru – IPS, Antireflexní povrch obrazovky (matný)
Vstupy/výstupy monitoru – min 1x VGA (D-SUB), 1xHDMI
Operační paměť – min. 8 GB DDR4
Interní jednotky – SSD min. 512 GB
Grafická karta – integrovaná
Vstup/výstup – min. 5x USB 3.0/3.1, min. 1x USB C, min. 2x DP  a 1x HDMI 
Síťové rozhraní – LAN 1Gbit s možností boot ze sítě, Wifi 80211 a, ac, b, g, n, Bluetooth
Myš – min. 3x tlačítko včetně scrollingu od stejného výrobce jako PC sestava, vhodná jak pro leváky i praváky, citlivost min. 1000dpi
Klávesnice – česká numerická klávesnice od stejného výrobce jako PC sestava
Operační systém – originální Windows 10 české nebo jakékoli, ze kterého lze updatovat na Win 10 Pro pomocí Campus licence
Další informace – záruka min. 36 měsíců garantovaná výrobcem PC (realizovaná způsobem NBD on site)
</t>
  </si>
  <si>
    <t>Celkem:</t>
  </si>
  <si>
    <t>Název zakázky: Dodávka ICT pro Slezskou univerzitu v Opavě</t>
  </si>
  <si>
    <t>OPF - Opava</t>
  </si>
  <si>
    <t>Celouniverzitní</t>
  </si>
  <si>
    <t>FPF</t>
  </si>
  <si>
    <t>Nabídková cena v Kč bez DPH</t>
  </si>
  <si>
    <t>Cena v Kč vč. DPH</t>
  </si>
  <si>
    <t>Celkem</t>
  </si>
  <si>
    <t>Zvyšovanie exaktných, prírodovedných a technických kompetencií študentov stredných a vysokých škôl na slovensko-českom pomedzí</t>
  </si>
  <si>
    <t>Profesionální vysoce výkonný notebook vhodný k vědeckotechnickým výpočtům - pracovní stanice pro procesování rozsáhlých souborů astronomických observačních dat</t>
  </si>
  <si>
    <t>Profesionální vysoce výkonný notebook vhodný k vědeckotechnickým výpočtům - varianta 2: mobilní pracovní stanice pro terénní astronomická pozorování a zpracování observačních dat  s možností výpočtů na procesoru grafické karty GPU</t>
  </si>
  <si>
    <t xml:space="preserve">Profesionální vysoce výkonný notebook vhodný k vědeckotechnickým výpočtům - varianta 3: vysoce mobilní pracovní stanice pro terénní astronomickou praxi </t>
  </si>
  <si>
    <t>Interreg</t>
  </si>
  <si>
    <t>23.</t>
  </si>
  <si>
    <t>24.</t>
  </si>
  <si>
    <t>HW vybavení pro program Historie - muzeologie - noteboook</t>
  </si>
  <si>
    <t>HW vybavení pro program Historie - muzeologie - tiskárna</t>
  </si>
  <si>
    <t>Originální Windows 10 české nebo jakékoli, ze kterého lze updatovat na Win 10 Pro pomocí Campus licence.
Procesor – který splňuje v testu PassMark v položce Passmark CPU Mark min. 10767 bodů (vícejádrový nebo vícejádrový s podporou vícevláknových operací).
Paměť: minimálně 16GBx2 ECC, 2400Mhz, DDR4
Pevný disk: minimálně 1TB SSD 
Displej: velikost 15.6" parametry 4K (3840x2160) IPS, antireflexní povrch obrazovky.
Grafická karta:  4GB videoram nebo více
Web kamera
Podsvícená klávesnice
Numerická klávesnice
Vstupy a výstupy (minimálně) :
síť Ethernet 
bezdrátová komunikace WiFi, Bluetooth: BT4.1
4x USB 3.1/ USB 3.0
1x USB 3.1 Type-C 
1x Mini DisplayPort 1.2a
1x HDMI 1.4b
combo audio/microphone jack
Hmotnost: 2,7 Kg max.</t>
  </si>
  <si>
    <t>Originální Windows 10 české nebo jakékoli, ze kterého lze updatovat na Win 10 Pro pomocí Campus licence.
Procesor – který splňuje v testu PassMark v položce Passmark CPU Mark min. 10785 bodů (vícejádrový nebo vícejádrový s podporou vícevláknových operací). 
16 GB RAM DDR4, 2400 MHz
Grafická karta – která splňuje v testu PassMark v položce Passmark G3D Mark min. 8918 bodů, min. 6 GB, vhodna pro GPGPU. 
hybridní HHD + SSD, minimálně 1 TB + 256 GB
hmotnost do 2 kg (bez adaptéru), velikost do 15.6
podsvícená, česká, numerická klávesnice 
USB 3.0 port  3x
HDMI, Display-Port
WLAN, Bluetooth, GLAN
Rozlišení displeje 1920x1080,antireflexní povrch obrazovky, IPS</t>
  </si>
  <si>
    <t>Originální Windows 10 české nebo jakékoli, ze kterého lze updatovat na Win 10 Pro pomocí Campus licence.
Úhlopříčka displeje ["]: 14
Procesor – který splňuje v testu PassMark v položce Passmark CPU Mark min. 5566 bodů (vícejádrový nebo vícejádrový s podporou vícevláknových operací).
Typ displeje: IPS, antireflexní povrch obrazovky
Rozlišení displeje: 1920 x 1080 (Full HD)
Typ pevného disku: SSD
Typ SSD: M.2 PCIe/NVMe (slot)
Počet pevných disků: 1, [GB]: 1 024
TPM: Ano
Typ paměti: LPDDR3 
Frekvence paměti [MHz]: 1 866
Velikost operační paměti [GB]: 16
Podsvícená klávesnice: Ano
Voděodolná klávesnice: Ano
Integrované polohovací zařízení typu joystick 
Čtečka otisků prstů: Ano
Bluetooth: Ano
Podpora 4G/LTE: Ano
Typ síťové karty: WLAN
Wi-Fi standardy: ac
HDMI: Ano, USB Type-C: Ano, 
Počet USB 3.0/3.1 Gen 1 Type-A: 2, Hmotnost [kg]: 1,13 max, Česká klávesnice</t>
  </si>
  <si>
    <t>NFP304010D204</t>
  </si>
  <si>
    <t>Reg.č.:</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</si>
</sst>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K_č"/>
    <numFmt numFmtId="165" formatCode="#,##0.00\ &quot;Kč&quot;"/>
  </numFmts>
  <fonts count="10">
    <font>
      <sz val="11"/>
      <color theme="1"/>
      <name val="Calibri"/>
      <family val="2"/>
      <scheme val="minor"/>
    </font>
    <font>
      <sz val="10"/>
      <name val="Arial"/>
      <family val="2"/>
    </font>
    <font>
      <b/>
      <sz val="11"/>
      <color theme="1"/>
      <name val="Calibri"/>
      <family val="2"/>
      <scheme val="minor"/>
    </font>
    <font>
      <sz val="16"/>
      <color theme="1"/>
      <name val="Calibri"/>
      <family val="2"/>
      <scheme val="minor"/>
    </font>
    <font>
      <b/>
      <sz val="16"/>
      <color theme="1"/>
      <name val="Calibri"/>
      <family val="2"/>
      <scheme val="minor"/>
    </font>
    <font>
      <b/>
      <sz val="11"/>
      <color rgb="FF000000"/>
      <name val="Calibri"/>
      <family val="2"/>
    </font>
    <font>
      <sz val="11"/>
      <color rgb="FF000000"/>
      <name val="Calibri"/>
      <family val="2"/>
    </font>
    <font>
      <sz val="10"/>
      <color theme="1"/>
      <name val="Times New Roman"/>
      <family val="1"/>
    </font>
    <font>
      <sz val="11"/>
      <name val="Calibri"/>
      <family val="2"/>
    </font>
    <font>
      <sz val="11"/>
      <name val="Calibri"/>
      <family val="2"/>
      <scheme val="minor"/>
    </font>
  </fonts>
  <fills count="6">
    <fill>
      <patternFill/>
    </fill>
    <fill>
      <patternFill patternType="gray125"/>
    </fill>
    <fill>
      <patternFill patternType="solid">
        <fgColor rgb="FFC6E0B4"/>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s>
  <borders count="28">
    <border>
      <left/>
      <right/>
      <top/>
      <bottom/>
      <diagonal/>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medium"/>
    </border>
    <border>
      <left style="thin"/>
      <right style="thin"/>
      <top style="thin"/>
      <bottom style="thin"/>
    </border>
    <border>
      <left/>
      <right style="medium"/>
      <top style="medium"/>
      <bottom style="mediu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border>
    <border>
      <left style="thin"/>
      <right style="medium"/>
      <top style="thin"/>
      <bottom/>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bottom style="medium"/>
    </border>
    <border>
      <left/>
      <right/>
      <top/>
      <bottom style="medium"/>
    </border>
    <border>
      <left style="thin"/>
      <right style="thin"/>
      <top/>
      <bottom style="medium"/>
    </border>
    <border>
      <left style="thin"/>
      <right style="medium"/>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medium"/>
    </border>
    <border>
      <left style="medium"/>
      <right style="thin"/>
      <top style="thin"/>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2">
    <xf numFmtId="0" fontId="0" fillId="0" borderId="0" xfId="0"/>
    <xf numFmtId="0" fontId="3" fillId="0" borderId="0" xfId="0" applyFo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0" borderId="3" xfId="0" applyFont="1" applyBorder="1" applyAlignment="1">
      <alignment horizontal="center" vertical="center"/>
    </xf>
    <xf numFmtId="0" fontId="0" fillId="0" borderId="0" xfId="0" applyBorder="1"/>
    <xf numFmtId="0" fontId="0" fillId="3" borderId="0" xfId="0" applyFill="1"/>
    <xf numFmtId="0" fontId="0" fillId="0" borderId="0" xfId="0" applyFill="1"/>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5" xfId="0" applyFont="1" applyBorder="1" applyAlignment="1">
      <alignment horizontal="left" vertical="top" wrapText="1"/>
    </xf>
    <xf numFmtId="0" fontId="6" fillId="0" borderId="5" xfId="0" applyFont="1" applyFill="1"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Font="1" applyBorder="1" applyAlignment="1">
      <alignment horizontal="center" vertical="center"/>
    </xf>
    <xf numFmtId="0" fontId="0" fillId="0" borderId="0" xfId="0" applyAlignment="1">
      <alignment horizontal="center" vertical="center"/>
    </xf>
    <xf numFmtId="164" fontId="0" fillId="4" borderId="5" xfId="0" applyNumberFormat="1" applyFill="1" applyBorder="1" applyAlignment="1">
      <alignment horizontal="center" vertical="center"/>
    </xf>
    <xf numFmtId="164" fontId="6" fillId="0" borderId="5" xfId="0" applyNumberFormat="1" applyFont="1" applyBorder="1" applyAlignment="1">
      <alignment horizontal="center" vertical="center"/>
    </xf>
    <xf numFmtId="164" fontId="5" fillId="2" borderId="1" xfId="0" applyNumberFormat="1" applyFont="1" applyFill="1" applyBorder="1" applyAlignment="1">
      <alignment horizontal="center" vertical="center" wrapText="1"/>
    </xf>
    <xf numFmtId="164" fontId="0" fillId="4" borderId="5" xfId="0" applyNumberFormat="1" applyFont="1" applyFill="1" applyBorder="1" applyAlignment="1">
      <alignment horizontal="center" vertical="center"/>
    </xf>
    <xf numFmtId="164" fontId="0" fillId="0" borderId="0" xfId="0" applyNumberFormat="1" applyAlignment="1">
      <alignment horizontal="center" vertical="center"/>
    </xf>
    <xf numFmtId="164" fontId="5" fillId="2" borderId="6" xfId="0" applyNumberFormat="1" applyFont="1" applyFill="1" applyBorder="1" applyAlignment="1">
      <alignment horizontal="center" vertical="center" wrapText="1"/>
    </xf>
    <xf numFmtId="164" fontId="3" fillId="0" borderId="0" xfId="0" applyNumberFormat="1" applyFont="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0" fillId="0" borderId="5" xfId="0" applyBorder="1" applyAlignment="1">
      <alignment horizontal="center"/>
    </xf>
    <xf numFmtId="0" fontId="0" fillId="0" borderId="0" xfId="0" applyAlignment="1">
      <alignment vertical="center"/>
    </xf>
    <xf numFmtId="0" fontId="6" fillId="0" borderId="7" xfId="0" applyFont="1" applyBorder="1" applyAlignment="1">
      <alignment horizontal="center" vertical="center" wrapText="1"/>
    </xf>
    <xf numFmtId="164" fontId="6" fillId="0" borderId="7" xfId="0" applyNumberFormat="1" applyFont="1" applyBorder="1" applyAlignment="1">
      <alignment horizontal="center" vertical="center"/>
    </xf>
    <xf numFmtId="0" fontId="0" fillId="0" borderId="5" xfId="0" applyBorder="1" applyAlignment="1">
      <alignment horizontal="center" vertical="center"/>
    </xf>
    <xf numFmtId="164" fontId="0" fillId="0" borderId="5" xfId="0" applyNumberFormat="1" applyBorder="1" applyAlignment="1">
      <alignment horizontal="center" vertical="center"/>
    </xf>
    <xf numFmtId="0" fontId="0" fillId="0" borderId="4" xfId="0" applyBorder="1" applyAlignment="1">
      <alignment horizontal="center" vertical="center"/>
    </xf>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0" borderId="0" xfId="0" applyNumberForma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4" borderId="9" xfId="0" applyFont="1" applyFill="1" applyBorder="1" applyAlignment="1">
      <alignment horizontal="left" vertical="center" wrapText="1"/>
    </xf>
    <xf numFmtId="164" fontId="0" fillId="0" borderId="10" xfId="0" applyNumberFormat="1" applyBorder="1" applyAlignment="1">
      <alignment horizontal="center" vertical="center"/>
    </xf>
    <xf numFmtId="164" fontId="2" fillId="5" borderId="11" xfId="0" applyNumberFormat="1" applyFont="1" applyFill="1" applyBorder="1" applyAlignment="1">
      <alignment horizontal="center" vertical="center" wrapText="1"/>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164" fontId="5" fillId="2" borderId="15"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7" fillId="4" borderId="5" xfId="0" applyNumberFormat="1" applyFont="1" applyFill="1" applyBorder="1" applyAlignment="1">
      <alignment horizontal="center" vertical="center"/>
    </xf>
    <xf numFmtId="0" fontId="7" fillId="0" borderId="5" xfId="0" applyFont="1" applyBorder="1" applyAlignment="1">
      <alignment horizontal="center" vertical="center"/>
    </xf>
    <xf numFmtId="0" fontId="6" fillId="0" borderId="5" xfId="0" applyFont="1" applyFill="1" applyBorder="1" applyAlignment="1">
      <alignment horizontal="left" vertical="center" wrapText="1"/>
    </xf>
    <xf numFmtId="0" fontId="0" fillId="0" borderId="17" xfId="0" applyBorder="1" applyAlignment="1">
      <alignment horizontal="center" vertical="center"/>
    </xf>
    <xf numFmtId="164" fontId="0" fillId="0" borderId="18" xfId="0" applyNumberFormat="1" applyBorder="1" applyAlignment="1">
      <alignment horizontal="center" vertical="center"/>
    </xf>
    <xf numFmtId="164" fontId="6" fillId="0" borderId="19" xfId="0" applyNumberFormat="1" applyFont="1" applyBorder="1" applyAlignment="1">
      <alignment horizontal="center" vertical="center"/>
    </xf>
    <xf numFmtId="164" fontId="0" fillId="0" borderId="20" xfId="0" applyNumberFormat="1" applyBorder="1" applyAlignment="1">
      <alignment horizontal="center" vertical="center"/>
    </xf>
    <xf numFmtId="0" fontId="0" fillId="0" borderId="9" xfId="0" applyBorder="1" applyAlignment="1">
      <alignment horizontal="center" vertical="center"/>
    </xf>
    <xf numFmtId="164" fontId="0" fillId="4" borderId="9" xfId="0" applyNumberFormat="1" applyFill="1" applyBorder="1" applyAlignment="1">
      <alignment horizontal="center" vertical="center"/>
    </xf>
    <xf numFmtId="164" fontId="6" fillId="0" borderId="9" xfId="0" applyNumberFormat="1" applyFont="1" applyBorder="1" applyAlignment="1">
      <alignment horizontal="center" vertical="center"/>
    </xf>
    <xf numFmtId="0" fontId="0" fillId="0" borderId="5" xfId="0" applyBorder="1" applyAlignment="1">
      <alignment wrapText="1"/>
    </xf>
    <xf numFmtId="0" fontId="0" fillId="0" borderId="5" xfId="0" applyBorder="1" applyAlignment="1">
      <alignment horizontal="center" vertical="center" wrapText="1"/>
    </xf>
    <xf numFmtId="164" fontId="0" fillId="0" borderId="21" xfId="0" applyNumberForma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wrapText="1"/>
    </xf>
    <xf numFmtId="164" fontId="0" fillId="0" borderId="9" xfId="0" applyNumberFormat="1" applyBorder="1" applyAlignment="1">
      <alignment horizontal="center" vertical="center"/>
    </xf>
    <xf numFmtId="165" fontId="0" fillId="0" borderId="5" xfId="0" applyNumberFormat="1" applyBorder="1"/>
    <xf numFmtId="0" fontId="0" fillId="0" borderId="22" xfId="0" applyBorder="1"/>
    <xf numFmtId="0" fontId="0" fillId="0" borderId="23" xfId="0" applyBorder="1"/>
    <xf numFmtId="0" fontId="0" fillId="0" borderId="24" xfId="0" applyBorder="1"/>
    <xf numFmtId="0" fontId="0" fillId="0" borderId="3" xfId="0" applyBorder="1"/>
    <xf numFmtId="165" fontId="0" fillId="0" borderId="13" xfId="0" applyNumberFormat="1" applyBorder="1"/>
    <xf numFmtId="0" fontId="0" fillId="0" borderId="8" xfId="0" applyBorder="1"/>
    <xf numFmtId="165" fontId="0" fillId="0" borderId="9" xfId="0" applyNumberFormat="1" applyBorder="1"/>
    <xf numFmtId="165" fontId="0" fillId="0" borderId="10" xfId="0" applyNumberFormat="1" applyBorder="1"/>
    <xf numFmtId="0" fontId="6" fillId="0" borderId="5" xfId="0" applyFont="1" applyFill="1" applyBorder="1" applyAlignment="1">
      <alignment horizontal="center" vertical="center" wrapText="1"/>
    </xf>
    <xf numFmtId="0" fontId="0" fillId="0" borderId="25" xfId="0" applyBorder="1" applyAlignment="1">
      <alignment horizontal="center" vertical="center"/>
    </xf>
    <xf numFmtId="164" fontId="0" fillId="0" borderId="19" xfId="0" applyNumberFormat="1" applyBorder="1" applyAlignment="1">
      <alignment horizontal="center" vertical="center"/>
    </xf>
    <xf numFmtId="0" fontId="6" fillId="0" borderId="9" xfId="0" applyFont="1" applyFill="1" applyBorder="1" applyAlignment="1">
      <alignment horizontal="center" vertical="center" wrapText="1"/>
    </xf>
    <xf numFmtId="3" fontId="0" fillId="0" borderId="9" xfId="0" applyNumberFormat="1" applyBorder="1" applyAlignment="1">
      <alignment horizontal="center" vertical="center"/>
    </xf>
    <xf numFmtId="0" fontId="0" fillId="0" borderId="26" xfId="0" applyBorder="1"/>
    <xf numFmtId="165" fontId="0" fillId="0" borderId="7" xfId="0" applyNumberFormat="1" applyBorder="1"/>
    <xf numFmtId="0" fontId="0" fillId="0" borderId="7" xfId="0" applyBorder="1" applyAlignment="1">
      <alignment horizontal="center" vertical="center" wrapText="1"/>
    </xf>
    <xf numFmtId="0" fontId="0" fillId="0" borderId="7" xfId="0" applyBorder="1" applyAlignment="1">
      <alignment wrapText="1"/>
    </xf>
    <xf numFmtId="164" fontId="0" fillId="4" borderId="7" xfId="0" applyNumberFormat="1" applyFill="1" applyBorder="1" applyAlignment="1">
      <alignment horizontal="center" vertical="center"/>
    </xf>
    <xf numFmtId="0" fontId="0" fillId="0" borderId="7" xfId="0" applyBorder="1" applyAlignment="1">
      <alignment horizontal="center" vertical="center"/>
    </xf>
    <xf numFmtId="164" fontId="0" fillId="0" borderId="7" xfId="0" applyNumberFormat="1" applyBorder="1" applyAlignment="1">
      <alignment horizontal="center" vertical="center"/>
    </xf>
    <xf numFmtId="0" fontId="8" fillId="3" borderId="27" xfId="0" applyFont="1" applyFill="1" applyBorder="1" applyAlignment="1">
      <alignment horizontal="left" vertical="top" wrapText="1"/>
    </xf>
    <xf numFmtId="0" fontId="8" fillId="3" borderId="5" xfId="0" applyFont="1" applyFill="1" applyBorder="1" applyAlignment="1">
      <alignment horizontal="left" vertical="top" wrapText="1"/>
    </xf>
    <xf numFmtId="0" fontId="8" fillId="3" borderId="9" xfId="0" applyFont="1" applyFill="1" applyBorder="1" applyAlignment="1">
      <alignment wrapText="1"/>
    </xf>
    <xf numFmtId="0" fontId="9" fillId="0" borderId="0" xfId="0" applyFont="1" applyBorder="1"/>
    <xf numFmtId="0" fontId="9" fillId="0" borderId="0" xfId="0" applyFont="1"/>
    <xf numFmtId="0" fontId="4" fillId="0" borderId="18" xfId="0" applyFont="1" applyBorder="1" applyAlignment="1">
      <alignment horizontal="center"/>
    </xf>
    <xf numFmtId="0" fontId="0" fillId="0" borderId="0" xfId="0"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E11" sqref="E11"/>
    </sheetView>
  </sheetViews>
  <sheetFormatPr defaultColWidth="9.140625" defaultRowHeight="15"/>
  <cols>
    <col min="2" max="2" width="14.57421875" style="0" bestFit="1" customWidth="1"/>
    <col min="3" max="3" width="27.00390625" style="0" bestFit="1" customWidth="1"/>
    <col min="5" max="5" width="16.421875" style="0" bestFit="1" customWidth="1"/>
  </cols>
  <sheetData>
    <row r="1" ht="15">
      <c r="A1" t="s">
        <v>95</v>
      </c>
    </row>
    <row r="4" ht="15" thickBot="1"/>
    <row r="5" spans="2:5" ht="15">
      <c r="B5" s="65"/>
      <c r="C5" s="66" t="s">
        <v>99</v>
      </c>
      <c r="D5" s="66" t="s">
        <v>25</v>
      </c>
      <c r="E5" s="67" t="s">
        <v>100</v>
      </c>
    </row>
    <row r="6" spans="2:5" ht="15">
      <c r="B6" s="68" t="s">
        <v>96</v>
      </c>
      <c r="C6" s="64">
        <f>'OPF - Opava'!$G$12</f>
        <v>0</v>
      </c>
      <c r="D6" s="64">
        <f>(C6/100)*21</f>
        <v>0</v>
      </c>
      <c r="E6" s="69">
        <f>SUM(C6:D6)</f>
        <v>0</v>
      </c>
    </row>
    <row r="7" spans="2:5" ht="15">
      <c r="B7" s="68" t="s">
        <v>97</v>
      </c>
      <c r="C7" s="64">
        <f>Celouniverzitní!$G$10</f>
        <v>0</v>
      </c>
      <c r="D7" s="64">
        <f aca="true" t="shared" si="0" ref="D7:D9">(C7/100)*21</f>
        <v>0</v>
      </c>
      <c r="E7" s="69">
        <f aca="true" t="shared" si="1" ref="E7:E8">SUM(C7:D7)</f>
        <v>0</v>
      </c>
    </row>
    <row r="8" spans="2:5" ht="15">
      <c r="B8" s="68" t="s">
        <v>98</v>
      </c>
      <c r="C8" s="64">
        <f>FPF!$G$31</f>
        <v>0</v>
      </c>
      <c r="D8" s="64">
        <f t="shared" si="0"/>
        <v>0</v>
      </c>
      <c r="E8" s="69">
        <f t="shared" si="1"/>
        <v>0</v>
      </c>
    </row>
    <row r="9" spans="2:5" ht="15">
      <c r="B9" s="78" t="s">
        <v>106</v>
      </c>
      <c r="C9" s="79">
        <f>Interreg!$G$10</f>
        <v>0</v>
      </c>
      <c r="D9" s="64">
        <f t="shared" si="0"/>
        <v>0</v>
      </c>
      <c r="E9" s="69">
        <f>SUM(C9:D9)</f>
        <v>0</v>
      </c>
    </row>
    <row r="10" spans="2:5" ht="15" thickBot="1">
      <c r="B10" s="70" t="s">
        <v>101</v>
      </c>
      <c r="C10" s="71">
        <f>SUM(C6:C9)</f>
        <v>0</v>
      </c>
      <c r="D10" s="71">
        <f>SUM(D6:D9)</f>
        <v>0</v>
      </c>
      <c r="E10" s="72">
        <f>SUM(E6:E9)</f>
        <v>0</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zoomScale="85" zoomScaleNormal="85" workbookViewId="0" topLeftCell="A1">
      <selection activeCell="E11" sqref="E11"/>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s>
  <sheetData>
    <row r="2" spans="2:7" ht="15">
      <c r="B2" t="s">
        <v>41</v>
      </c>
      <c r="C2" s="91" t="s">
        <v>44</v>
      </c>
      <c r="D2" s="91"/>
      <c r="E2" s="91"/>
      <c r="F2" s="91"/>
      <c r="G2" s="91"/>
    </row>
    <row r="3" spans="2:7" ht="15">
      <c r="B3" t="s">
        <v>42</v>
      </c>
      <c r="C3" s="91" t="s">
        <v>43</v>
      </c>
      <c r="D3" s="91"/>
      <c r="E3" s="91"/>
      <c r="F3" s="91"/>
      <c r="G3" s="91"/>
    </row>
    <row r="4" ht="18.75" customHeight="1"/>
    <row r="5" spans="2:9" s="1" customFormat="1" ht="27" customHeight="1" thickBot="1">
      <c r="B5" s="90"/>
      <c r="C5" s="90"/>
      <c r="D5" s="90"/>
      <c r="E5" s="90"/>
      <c r="F5" s="90"/>
      <c r="G5" s="21"/>
      <c r="H5" s="21"/>
      <c r="I5" s="21"/>
    </row>
    <row r="6" spans="2:9" ht="29.5" thickBot="1">
      <c r="B6" s="8" t="s">
        <v>0</v>
      </c>
      <c r="C6" s="9" t="s">
        <v>20</v>
      </c>
      <c r="D6" s="2" t="s">
        <v>21</v>
      </c>
      <c r="E6" s="17" t="s">
        <v>22</v>
      </c>
      <c r="F6" s="3" t="s">
        <v>23</v>
      </c>
      <c r="G6" s="20" t="s">
        <v>24</v>
      </c>
      <c r="H6" s="20" t="s">
        <v>25</v>
      </c>
      <c r="I6" s="39" t="s">
        <v>26</v>
      </c>
    </row>
    <row r="7" spans="2:9" ht="290">
      <c r="B7" s="4" t="s">
        <v>1</v>
      </c>
      <c r="C7" s="11" t="s">
        <v>27</v>
      </c>
      <c r="D7" s="10" t="s">
        <v>28</v>
      </c>
      <c r="E7" s="15"/>
      <c r="F7" s="12">
        <v>138</v>
      </c>
      <c r="G7" s="16">
        <f>E7*F7</f>
        <v>0</v>
      </c>
      <c r="H7" s="16">
        <f>(G7/100)*21</f>
        <v>0</v>
      </c>
      <c r="I7" s="40">
        <f>SUM(G7,H7)</f>
        <v>0</v>
      </c>
    </row>
    <row r="8" spans="2:10" ht="145">
      <c r="B8" s="4" t="s">
        <v>2</v>
      </c>
      <c r="C8" s="11" t="s">
        <v>29</v>
      </c>
      <c r="D8" s="10" t="s">
        <v>30</v>
      </c>
      <c r="E8" s="15"/>
      <c r="F8" s="12">
        <v>138</v>
      </c>
      <c r="G8" s="16">
        <f aca="true" t="shared" si="0" ref="G8:G11">E8*F8</f>
        <v>0</v>
      </c>
      <c r="H8" s="16">
        <f aca="true" t="shared" si="1" ref="H8:H12">(G8/100)*21</f>
        <v>0</v>
      </c>
      <c r="I8" s="40">
        <f aca="true" t="shared" si="2" ref="I8:I11">SUM(G8,H8)</f>
        <v>0</v>
      </c>
      <c r="J8" s="5"/>
    </row>
    <row r="9" spans="2:10" s="6" customFormat="1" ht="304.5">
      <c r="B9" s="4" t="s">
        <v>3</v>
      </c>
      <c r="C9" s="11" t="s">
        <v>31</v>
      </c>
      <c r="D9" s="22" t="s">
        <v>32</v>
      </c>
      <c r="E9" s="15"/>
      <c r="F9" s="12">
        <v>6</v>
      </c>
      <c r="G9" s="16">
        <f t="shared" si="0"/>
        <v>0</v>
      </c>
      <c r="H9" s="16">
        <f t="shared" si="1"/>
        <v>0</v>
      </c>
      <c r="I9" s="40">
        <f t="shared" si="2"/>
        <v>0</v>
      </c>
      <c r="J9"/>
    </row>
    <row r="10" spans="2:9" ht="145">
      <c r="B10" s="4" t="s">
        <v>4</v>
      </c>
      <c r="C10" s="11" t="s">
        <v>33</v>
      </c>
      <c r="D10" s="22" t="s">
        <v>34</v>
      </c>
      <c r="E10" s="18"/>
      <c r="F10" s="13">
        <v>6</v>
      </c>
      <c r="G10" s="16">
        <f t="shared" si="0"/>
        <v>0</v>
      </c>
      <c r="H10" s="16">
        <f t="shared" si="1"/>
        <v>0</v>
      </c>
      <c r="I10" s="41">
        <f t="shared" si="2"/>
        <v>0</v>
      </c>
    </row>
    <row r="11" spans="2:9" ht="218" thickBot="1">
      <c r="B11" s="34" t="s">
        <v>5</v>
      </c>
      <c r="C11" s="35" t="s">
        <v>35</v>
      </c>
      <c r="D11" s="36" t="s">
        <v>36</v>
      </c>
      <c r="E11" s="37"/>
      <c r="F11" s="26">
        <v>15</v>
      </c>
      <c r="G11" s="27">
        <f t="shared" si="0"/>
        <v>0</v>
      </c>
      <c r="H11" s="27">
        <f t="shared" si="1"/>
        <v>0</v>
      </c>
      <c r="I11" s="38">
        <f t="shared" si="2"/>
        <v>0</v>
      </c>
    </row>
    <row r="12" spans="2:9" ht="15" thickBot="1">
      <c r="B12" s="5"/>
      <c r="C12" s="5"/>
      <c r="D12" s="5"/>
      <c r="E12" s="33"/>
      <c r="F12" s="30" t="s">
        <v>94</v>
      </c>
      <c r="G12" s="31">
        <f>SUM(G7:G11)</f>
        <v>0</v>
      </c>
      <c r="H12" s="31">
        <f t="shared" si="1"/>
        <v>0</v>
      </c>
      <c r="I12" s="32">
        <f>SUM(G12,H12)</f>
        <v>0</v>
      </c>
    </row>
    <row r="13" ht="39.75" customHeight="1"/>
  </sheetData>
  <mergeCells count="3">
    <mergeCell ref="B5:F5"/>
    <mergeCell ref="C2:G2"/>
    <mergeCell ref="C3:G3"/>
  </mergeCells>
  <printOptions/>
  <pageMargins left="0.7" right="0.7" top="0.787401575" bottom="0.787401575" header="0.3" footer="0.3"/>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0"/>
  <sheetViews>
    <sheetView zoomScale="85" zoomScaleNormal="85" workbookViewId="0" topLeftCell="A1">
      <selection activeCell="G10" sqref="G10"/>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s>
  <sheetData>
    <row r="2" spans="2:7" ht="15">
      <c r="B2" t="s">
        <v>41</v>
      </c>
      <c r="C2" s="91" t="s">
        <v>45</v>
      </c>
      <c r="D2" s="91"/>
      <c r="E2" s="91"/>
      <c r="F2" s="91"/>
      <c r="G2" s="91"/>
    </row>
    <row r="3" spans="2:7" ht="15">
      <c r="B3" t="s">
        <v>42</v>
      </c>
      <c r="C3" s="91" t="s">
        <v>46</v>
      </c>
      <c r="D3" s="91"/>
      <c r="E3" s="91"/>
      <c r="F3" s="91"/>
      <c r="G3" s="91"/>
    </row>
    <row r="4" ht="18.75" customHeight="1"/>
    <row r="5" spans="2:9" s="1" customFormat="1" ht="27" customHeight="1" thickBot="1">
      <c r="B5" s="90"/>
      <c r="C5" s="90"/>
      <c r="D5" s="90"/>
      <c r="E5" s="90"/>
      <c r="F5" s="90"/>
      <c r="G5" s="21"/>
      <c r="H5" s="21"/>
      <c r="I5" s="21"/>
    </row>
    <row r="6" spans="2:9" ht="29">
      <c r="B6" s="42" t="s">
        <v>0</v>
      </c>
      <c r="C6" s="43" t="s">
        <v>20</v>
      </c>
      <c r="D6" s="44" t="s">
        <v>21</v>
      </c>
      <c r="E6" s="45" t="s">
        <v>22</v>
      </c>
      <c r="F6" s="46" t="s">
        <v>23</v>
      </c>
      <c r="G6" s="47" t="s">
        <v>24</v>
      </c>
      <c r="H6" s="47" t="s">
        <v>25</v>
      </c>
      <c r="I6" s="39" t="s">
        <v>26</v>
      </c>
    </row>
    <row r="7" spans="2:9" ht="333.5">
      <c r="B7" s="4" t="s">
        <v>1</v>
      </c>
      <c r="C7" s="23" t="s">
        <v>37</v>
      </c>
      <c r="D7" s="22" t="s">
        <v>47</v>
      </c>
      <c r="E7" s="48"/>
      <c r="F7" s="49">
        <v>2</v>
      </c>
      <c r="G7" s="16">
        <f aca="true" t="shared" si="0" ref="G7:G9">E7*F7</f>
        <v>0</v>
      </c>
      <c r="H7" s="16">
        <f aca="true" t="shared" si="1" ref="H7:H10">(G7/100)*21</f>
        <v>0</v>
      </c>
      <c r="I7" s="41">
        <f aca="true" t="shared" si="2" ref="I7:I10">SUM(G7,H7)</f>
        <v>0</v>
      </c>
    </row>
    <row r="8" spans="2:9" ht="18.75" customHeight="1">
      <c r="B8" s="4" t="s">
        <v>2</v>
      </c>
      <c r="C8" s="24" t="s">
        <v>38</v>
      </c>
      <c r="D8" s="50" t="s">
        <v>39</v>
      </c>
      <c r="E8" s="15"/>
      <c r="F8" s="28">
        <v>2</v>
      </c>
      <c r="G8" s="16">
        <f t="shared" si="0"/>
        <v>0</v>
      </c>
      <c r="H8" s="16">
        <f t="shared" si="1"/>
        <v>0</v>
      </c>
      <c r="I8" s="41">
        <f t="shared" si="2"/>
        <v>0</v>
      </c>
    </row>
    <row r="9" spans="2:9" ht="290.5" thickBot="1">
      <c r="B9" s="34" t="s">
        <v>3</v>
      </c>
      <c r="C9" s="55" t="s">
        <v>40</v>
      </c>
      <c r="D9" s="36" t="s">
        <v>48</v>
      </c>
      <c r="E9" s="56"/>
      <c r="F9" s="55">
        <v>1</v>
      </c>
      <c r="G9" s="57">
        <f t="shared" si="0"/>
        <v>0</v>
      </c>
      <c r="H9" s="57">
        <f t="shared" si="1"/>
        <v>0</v>
      </c>
      <c r="I9" s="38">
        <f t="shared" si="2"/>
        <v>0</v>
      </c>
    </row>
    <row r="10" spans="6:9" ht="15" thickBot="1">
      <c r="F10" s="51" t="s">
        <v>94</v>
      </c>
      <c r="G10" s="52">
        <f>SUM(G7:G9)</f>
        <v>0</v>
      </c>
      <c r="H10" s="53">
        <f t="shared" si="1"/>
        <v>0</v>
      </c>
      <c r="I10" s="54">
        <f t="shared" si="2"/>
        <v>0</v>
      </c>
    </row>
    <row r="11" ht="39.75" customHeight="1"/>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56"/>
  <sheetViews>
    <sheetView workbookViewId="0" topLeftCell="A37">
      <selection activeCell="D8" sqref="D8"/>
    </sheetView>
  </sheetViews>
  <sheetFormatPr defaultColWidth="9.140625" defaultRowHeight="15"/>
  <cols>
    <col min="2" max="2" width="12.8515625" style="0" customWidth="1"/>
    <col min="3" max="3" width="32.140625" style="0" bestFit="1" customWidth="1"/>
    <col min="4" max="4" width="60.42187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s>
  <sheetData>
    <row r="2" spans="2:7" ht="15">
      <c r="B2" t="s">
        <v>41</v>
      </c>
      <c r="C2" s="91" t="s">
        <v>49</v>
      </c>
      <c r="D2" s="91"/>
      <c r="E2" s="91"/>
      <c r="F2" s="91"/>
      <c r="G2" s="91"/>
    </row>
    <row r="3" spans="2:7" ht="15">
      <c r="B3" t="s">
        <v>42</v>
      </c>
      <c r="C3" s="91" t="s">
        <v>50</v>
      </c>
      <c r="D3" s="91"/>
      <c r="E3" s="91"/>
      <c r="F3" s="91"/>
      <c r="G3" s="91"/>
    </row>
    <row r="4" ht="18.75" customHeight="1"/>
    <row r="5" spans="2:9" s="1" customFormat="1" ht="27" customHeight="1" thickBot="1">
      <c r="B5" s="90"/>
      <c r="C5" s="90"/>
      <c r="D5" s="90"/>
      <c r="E5" s="90"/>
      <c r="F5" s="90"/>
      <c r="G5" s="21"/>
      <c r="H5" s="21"/>
      <c r="I5" s="21"/>
    </row>
    <row r="6" spans="2:9" ht="29">
      <c r="B6" s="42" t="s">
        <v>0</v>
      </c>
      <c r="C6" s="43" t="s">
        <v>20</v>
      </c>
      <c r="D6" s="44" t="s">
        <v>21</v>
      </c>
      <c r="E6" s="45" t="s">
        <v>22</v>
      </c>
      <c r="F6" s="46" t="s">
        <v>23</v>
      </c>
      <c r="G6" s="47" t="s">
        <v>24</v>
      </c>
      <c r="H6" s="47" t="s">
        <v>25</v>
      </c>
      <c r="I6" s="39" t="s">
        <v>26</v>
      </c>
    </row>
    <row r="7" spans="2:9" ht="275.5">
      <c r="B7" s="4" t="s">
        <v>1</v>
      </c>
      <c r="C7" s="23" t="s">
        <v>51</v>
      </c>
      <c r="D7" s="22" t="s">
        <v>52</v>
      </c>
      <c r="E7" s="48"/>
      <c r="F7" s="49">
        <v>29</v>
      </c>
      <c r="G7" s="16">
        <f aca="true" t="shared" si="0" ref="G7:G22">E7*F7</f>
        <v>0</v>
      </c>
      <c r="H7" s="16">
        <f aca="true" t="shared" si="1" ref="H7:H29">(G7/100)*21</f>
        <v>0</v>
      </c>
      <c r="I7" s="41">
        <f aca="true" t="shared" si="2" ref="I7:I31">SUM(G7,H7)</f>
        <v>0</v>
      </c>
    </row>
    <row r="8" spans="2:9" ht="130.5">
      <c r="B8" s="4" t="s">
        <v>2</v>
      </c>
      <c r="C8" s="23" t="s">
        <v>53</v>
      </c>
      <c r="D8" s="50" t="s">
        <v>54</v>
      </c>
      <c r="E8" s="15"/>
      <c r="F8" s="28">
        <v>29</v>
      </c>
      <c r="G8" s="16">
        <f t="shared" si="0"/>
        <v>0</v>
      </c>
      <c r="H8" s="16">
        <f t="shared" si="1"/>
        <v>0</v>
      </c>
      <c r="I8" s="41">
        <f t="shared" si="2"/>
        <v>0</v>
      </c>
    </row>
    <row r="9" spans="2:9" ht="290">
      <c r="B9" s="4" t="s">
        <v>3</v>
      </c>
      <c r="C9" s="23" t="s">
        <v>55</v>
      </c>
      <c r="D9" s="22" t="s">
        <v>57</v>
      </c>
      <c r="E9" s="15"/>
      <c r="F9" s="28">
        <v>6</v>
      </c>
      <c r="G9" s="16">
        <f t="shared" si="0"/>
        <v>0</v>
      </c>
      <c r="H9" s="16">
        <f t="shared" si="1"/>
        <v>0</v>
      </c>
      <c r="I9" s="41">
        <f t="shared" si="2"/>
        <v>0</v>
      </c>
    </row>
    <row r="10" spans="2:9" ht="145">
      <c r="B10" s="4" t="s">
        <v>4</v>
      </c>
      <c r="C10" s="23" t="s">
        <v>56</v>
      </c>
      <c r="D10" s="58" t="s">
        <v>58</v>
      </c>
      <c r="E10" s="15"/>
      <c r="F10" s="28">
        <v>6</v>
      </c>
      <c r="G10" s="16">
        <f t="shared" si="0"/>
        <v>0</v>
      </c>
      <c r="H10" s="16">
        <f t="shared" si="1"/>
        <v>0</v>
      </c>
      <c r="I10" s="41">
        <f t="shared" si="2"/>
        <v>0</v>
      </c>
    </row>
    <row r="11" spans="2:9" ht="290">
      <c r="B11" s="4" t="s">
        <v>5</v>
      </c>
      <c r="C11" s="23" t="s">
        <v>59</v>
      </c>
      <c r="D11" s="58" t="s">
        <v>61</v>
      </c>
      <c r="E11" s="15"/>
      <c r="F11" s="28">
        <v>12</v>
      </c>
      <c r="G11" s="16">
        <f t="shared" si="0"/>
        <v>0</v>
      </c>
      <c r="H11" s="16">
        <f t="shared" si="1"/>
        <v>0</v>
      </c>
      <c r="I11" s="41">
        <f t="shared" si="2"/>
        <v>0</v>
      </c>
    </row>
    <row r="12" spans="2:11" ht="145">
      <c r="B12" s="4" t="s">
        <v>6</v>
      </c>
      <c r="C12" s="23" t="s">
        <v>60</v>
      </c>
      <c r="D12" s="58" t="s">
        <v>58</v>
      </c>
      <c r="E12" s="15"/>
      <c r="F12" s="28">
        <v>12</v>
      </c>
      <c r="G12" s="16">
        <f t="shared" si="0"/>
        <v>0</v>
      </c>
      <c r="H12" s="16">
        <f t="shared" si="1"/>
        <v>0</v>
      </c>
      <c r="I12" s="41">
        <f t="shared" si="2"/>
        <v>0</v>
      </c>
      <c r="K12" s="7"/>
    </row>
    <row r="13" spans="2:11" ht="290">
      <c r="B13" s="4" t="s">
        <v>7</v>
      </c>
      <c r="C13" s="23" t="s">
        <v>62</v>
      </c>
      <c r="D13" s="58" t="s">
        <v>65</v>
      </c>
      <c r="E13" s="15"/>
      <c r="F13" s="28">
        <v>8</v>
      </c>
      <c r="G13" s="16">
        <f t="shared" si="0"/>
        <v>0</v>
      </c>
      <c r="H13" s="16">
        <f t="shared" si="1"/>
        <v>0</v>
      </c>
      <c r="I13" s="41">
        <f t="shared" si="2"/>
        <v>0</v>
      </c>
      <c r="K13" s="7"/>
    </row>
    <row r="14" spans="2:9" ht="145">
      <c r="B14" s="4" t="s">
        <v>8</v>
      </c>
      <c r="C14" s="23" t="s">
        <v>63</v>
      </c>
      <c r="D14" s="58" t="s">
        <v>66</v>
      </c>
      <c r="E14" s="15"/>
      <c r="F14" s="28">
        <v>8</v>
      </c>
      <c r="G14" s="16">
        <f t="shared" si="0"/>
        <v>0</v>
      </c>
      <c r="H14" s="16">
        <f t="shared" si="1"/>
        <v>0</v>
      </c>
      <c r="I14" s="41">
        <f t="shared" si="2"/>
        <v>0</v>
      </c>
    </row>
    <row r="15" spans="2:9" ht="116">
      <c r="B15" s="4" t="s">
        <v>9</v>
      </c>
      <c r="C15" s="23" t="s">
        <v>64</v>
      </c>
      <c r="D15" s="58" t="s">
        <v>67</v>
      </c>
      <c r="E15" s="15"/>
      <c r="F15" s="28">
        <v>1</v>
      </c>
      <c r="G15" s="16">
        <f t="shared" si="0"/>
        <v>0</v>
      </c>
      <c r="H15" s="16">
        <f t="shared" si="1"/>
        <v>0</v>
      </c>
      <c r="I15" s="41">
        <f t="shared" si="2"/>
        <v>0</v>
      </c>
    </row>
    <row r="16" spans="2:9" ht="275.5">
      <c r="B16" s="4" t="s">
        <v>10</v>
      </c>
      <c r="C16" s="23" t="s">
        <v>68</v>
      </c>
      <c r="D16" s="58" t="s">
        <v>70</v>
      </c>
      <c r="E16" s="15"/>
      <c r="F16" s="28">
        <v>16</v>
      </c>
      <c r="G16" s="16">
        <f t="shared" si="0"/>
        <v>0</v>
      </c>
      <c r="H16" s="16">
        <f t="shared" si="1"/>
        <v>0</v>
      </c>
      <c r="I16" s="41">
        <f t="shared" si="2"/>
        <v>0</v>
      </c>
    </row>
    <row r="17" spans="2:11" s="7" customFormat="1" ht="130.5">
      <c r="B17" s="4" t="s">
        <v>11</v>
      </c>
      <c r="C17" s="23" t="s">
        <v>69</v>
      </c>
      <c r="D17" s="58" t="s">
        <v>71</v>
      </c>
      <c r="E17" s="15"/>
      <c r="F17" s="28">
        <v>16</v>
      </c>
      <c r="G17" s="16">
        <f t="shared" si="0"/>
        <v>0</v>
      </c>
      <c r="H17" s="16">
        <f t="shared" si="1"/>
        <v>0</v>
      </c>
      <c r="I17" s="41">
        <f t="shared" si="2"/>
        <v>0</v>
      </c>
      <c r="J17"/>
      <c r="K17"/>
    </row>
    <row r="18" spans="2:11" s="7" customFormat="1" ht="246.5">
      <c r="B18" s="4" t="s">
        <v>12</v>
      </c>
      <c r="C18" s="59" t="s">
        <v>72</v>
      </c>
      <c r="D18" s="58" t="s">
        <v>73</v>
      </c>
      <c r="E18" s="15"/>
      <c r="F18" s="28">
        <v>2</v>
      </c>
      <c r="G18" s="16">
        <f t="shared" si="0"/>
        <v>0</v>
      </c>
      <c r="H18" s="16">
        <f t="shared" si="1"/>
        <v>0</v>
      </c>
      <c r="I18" s="41">
        <f t="shared" si="2"/>
        <v>0</v>
      </c>
      <c r="J18"/>
      <c r="K18"/>
    </row>
    <row r="19" spans="2:9" ht="232">
      <c r="B19" s="4" t="s">
        <v>13</v>
      </c>
      <c r="C19" s="59" t="s">
        <v>77</v>
      </c>
      <c r="D19" s="58" t="s">
        <v>78</v>
      </c>
      <c r="E19" s="15"/>
      <c r="F19" s="28">
        <v>5</v>
      </c>
      <c r="G19" s="16">
        <f t="shared" si="0"/>
        <v>0</v>
      </c>
      <c r="H19" s="16">
        <f t="shared" si="1"/>
        <v>0</v>
      </c>
      <c r="I19" s="41">
        <f t="shared" si="2"/>
        <v>0</v>
      </c>
    </row>
    <row r="20" spans="2:9" ht="261">
      <c r="B20" s="4" t="s">
        <v>14</v>
      </c>
      <c r="C20" s="59" t="s">
        <v>79</v>
      </c>
      <c r="D20" s="58" t="s">
        <v>82</v>
      </c>
      <c r="E20" s="15"/>
      <c r="F20" s="28">
        <v>2</v>
      </c>
      <c r="G20" s="16">
        <f t="shared" si="0"/>
        <v>0</v>
      </c>
      <c r="H20" s="16">
        <f t="shared" si="1"/>
        <v>0</v>
      </c>
      <c r="I20" s="41">
        <f t="shared" si="2"/>
        <v>0</v>
      </c>
    </row>
    <row r="21" spans="2:9" ht="116">
      <c r="B21" s="4" t="s">
        <v>15</v>
      </c>
      <c r="C21" s="59" t="s">
        <v>80</v>
      </c>
      <c r="D21" s="58" t="s">
        <v>83</v>
      </c>
      <c r="E21" s="15"/>
      <c r="F21" s="28">
        <v>2</v>
      </c>
      <c r="G21" s="16">
        <f t="shared" si="0"/>
        <v>0</v>
      </c>
      <c r="H21" s="16">
        <f t="shared" si="1"/>
        <v>0</v>
      </c>
      <c r="I21" s="41">
        <f t="shared" si="2"/>
        <v>0</v>
      </c>
    </row>
    <row r="22" spans="2:9" ht="217.5">
      <c r="B22" s="4" t="s">
        <v>16</v>
      </c>
      <c r="C22" s="59" t="s">
        <v>81</v>
      </c>
      <c r="D22" s="58" t="s">
        <v>84</v>
      </c>
      <c r="E22" s="15"/>
      <c r="F22" s="28">
        <v>2</v>
      </c>
      <c r="G22" s="29">
        <f t="shared" si="0"/>
        <v>0</v>
      </c>
      <c r="H22" s="29">
        <f t="shared" si="1"/>
        <v>0</v>
      </c>
      <c r="I22" s="41">
        <f t="shared" si="2"/>
        <v>0</v>
      </c>
    </row>
    <row r="23" spans="2:9" ht="261">
      <c r="B23" s="4" t="s">
        <v>17</v>
      </c>
      <c r="C23" s="59" t="s">
        <v>85</v>
      </c>
      <c r="D23" s="58" t="s">
        <v>82</v>
      </c>
      <c r="E23" s="15"/>
      <c r="F23" s="28">
        <v>2</v>
      </c>
      <c r="G23" s="29">
        <f>E23*F23</f>
        <v>0</v>
      </c>
      <c r="H23" s="29">
        <f t="shared" si="1"/>
        <v>0</v>
      </c>
      <c r="I23" s="41">
        <f t="shared" si="2"/>
        <v>0</v>
      </c>
    </row>
    <row r="24" spans="2:9" ht="101.5">
      <c r="B24" s="4" t="s">
        <v>18</v>
      </c>
      <c r="C24" s="59" t="s">
        <v>86</v>
      </c>
      <c r="D24" s="58" t="s">
        <v>88</v>
      </c>
      <c r="E24" s="15"/>
      <c r="F24" s="28">
        <v>2</v>
      </c>
      <c r="G24" s="29">
        <f aca="true" t="shared" si="3" ref="G24:G29">E24*F24</f>
        <v>0</v>
      </c>
      <c r="H24" s="29">
        <f t="shared" si="1"/>
        <v>0</v>
      </c>
      <c r="I24" s="41">
        <f t="shared" si="2"/>
        <v>0</v>
      </c>
    </row>
    <row r="25" spans="2:9" ht="217.5">
      <c r="B25" s="4" t="s">
        <v>19</v>
      </c>
      <c r="C25" s="59" t="s">
        <v>87</v>
      </c>
      <c r="D25" s="58" t="s">
        <v>84</v>
      </c>
      <c r="E25" s="15"/>
      <c r="F25" s="28">
        <v>3</v>
      </c>
      <c r="G25" s="29">
        <f t="shared" si="3"/>
        <v>0</v>
      </c>
      <c r="H25" s="29">
        <f t="shared" si="1"/>
        <v>0</v>
      </c>
      <c r="I25" s="41">
        <f t="shared" si="2"/>
        <v>0</v>
      </c>
    </row>
    <row r="26" spans="2:9" ht="217.5">
      <c r="B26" s="4" t="s">
        <v>74</v>
      </c>
      <c r="C26" s="59" t="s">
        <v>89</v>
      </c>
      <c r="D26" s="58" t="s">
        <v>84</v>
      </c>
      <c r="E26" s="15"/>
      <c r="F26" s="28">
        <v>4</v>
      </c>
      <c r="G26" s="29">
        <f t="shared" si="3"/>
        <v>0</v>
      </c>
      <c r="H26" s="29">
        <f t="shared" si="1"/>
        <v>0</v>
      </c>
      <c r="I26" s="41">
        <f t="shared" si="2"/>
        <v>0</v>
      </c>
    </row>
    <row r="27" spans="2:9" ht="87">
      <c r="B27" s="4" t="s">
        <v>75</v>
      </c>
      <c r="C27" s="59" t="s">
        <v>90</v>
      </c>
      <c r="D27" s="58" t="s">
        <v>91</v>
      </c>
      <c r="E27" s="15"/>
      <c r="F27" s="28">
        <v>1</v>
      </c>
      <c r="G27" s="29">
        <f t="shared" si="3"/>
        <v>0</v>
      </c>
      <c r="H27" s="29">
        <f t="shared" si="1"/>
        <v>0</v>
      </c>
      <c r="I27" s="41">
        <f t="shared" si="2"/>
        <v>0</v>
      </c>
    </row>
    <row r="28" spans="2:9" ht="333.5">
      <c r="B28" s="4" t="s">
        <v>76</v>
      </c>
      <c r="C28" s="59" t="s">
        <v>92</v>
      </c>
      <c r="D28" s="59" t="s">
        <v>93</v>
      </c>
      <c r="E28" s="82"/>
      <c r="F28" s="83">
        <v>1</v>
      </c>
      <c r="G28" s="84">
        <f t="shared" si="3"/>
        <v>0</v>
      </c>
      <c r="H28" s="84">
        <f t="shared" si="1"/>
        <v>0</v>
      </c>
      <c r="I28" s="40">
        <f t="shared" si="2"/>
        <v>0</v>
      </c>
    </row>
    <row r="29" spans="2:9" ht="217.5">
      <c r="B29" s="4" t="s">
        <v>107</v>
      </c>
      <c r="C29" s="80" t="s">
        <v>109</v>
      </c>
      <c r="D29" s="81" t="s">
        <v>84</v>
      </c>
      <c r="E29" s="82"/>
      <c r="F29" s="83">
        <v>4</v>
      </c>
      <c r="G29" s="84">
        <f t="shared" si="3"/>
        <v>0</v>
      </c>
      <c r="H29" s="84">
        <f t="shared" si="1"/>
        <v>0</v>
      </c>
      <c r="I29" s="40">
        <f t="shared" si="2"/>
        <v>0</v>
      </c>
    </row>
    <row r="30" spans="2:9" ht="87.5" thickBot="1">
      <c r="B30" s="61" t="s">
        <v>108</v>
      </c>
      <c r="C30" s="61" t="s">
        <v>110</v>
      </c>
      <c r="D30" s="62" t="s">
        <v>91</v>
      </c>
      <c r="E30" s="56"/>
      <c r="F30" s="55">
        <v>1</v>
      </c>
      <c r="G30" s="63">
        <f>E30*F30</f>
        <v>0</v>
      </c>
      <c r="H30" s="63">
        <f>(G30/100)*21</f>
        <v>0</v>
      </c>
      <c r="I30" s="38">
        <f t="shared" si="2"/>
        <v>0</v>
      </c>
    </row>
    <row r="31" spans="3:9" ht="15" thickBot="1">
      <c r="C31" s="25"/>
      <c r="F31" s="51" t="s">
        <v>94</v>
      </c>
      <c r="G31" s="52">
        <f>SUM(G7:G30)</f>
        <v>0</v>
      </c>
      <c r="H31" s="52">
        <f>(G31/100)*21</f>
        <v>0</v>
      </c>
      <c r="I31" s="60">
        <f t="shared" si="2"/>
        <v>0</v>
      </c>
    </row>
    <row r="32" ht="15">
      <c r="C32" s="25"/>
    </row>
    <row r="33" ht="15">
      <c r="C33" s="25"/>
    </row>
    <row r="34" ht="15">
      <c r="C34" s="25"/>
    </row>
    <row r="35" ht="15">
      <c r="C35" s="25"/>
    </row>
    <row r="36" ht="15">
      <c r="C36" s="25"/>
    </row>
    <row r="37" ht="15">
      <c r="C37" s="25"/>
    </row>
    <row r="38" ht="15">
      <c r="C38" s="25"/>
    </row>
    <row r="39" ht="15">
      <c r="C39" s="25"/>
    </row>
    <row r="40" ht="15">
      <c r="C40" s="25"/>
    </row>
    <row r="41" ht="15">
      <c r="C41" s="25"/>
    </row>
    <row r="42" ht="15">
      <c r="C42" s="25"/>
    </row>
    <row r="43" ht="15">
      <c r="C43" s="25"/>
    </row>
    <row r="44" ht="15">
      <c r="C44" s="25"/>
    </row>
    <row r="45" ht="15">
      <c r="C45" s="25"/>
    </row>
    <row r="46" ht="15">
      <c r="C46" s="25"/>
    </row>
    <row r="47" ht="15">
      <c r="C47" s="25"/>
    </row>
    <row r="48" ht="15">
      <c r="C48" s="25"/>
    </row>
    <row r="49" ht="15">
      <c r="C49" s="25"/>
    </row>
    <row r="50" ht="15">
      <c r="C50" s="25"/>
    </row>
    <row r="51" ht="15">
      <c r="C51" s="25"/>
    </row>
    <row r="52" ht="15">
      <c r="C52" s="25"/>
    </row>
    <row r="53" ht="15">
      <c r="C53" s="25"/>
    </row>
    <row r="54" ht="15">
      <c r="C54" s="25"/>
    </row>
    <row r="55" ht="15">
      <c r="C55" s="25"/>
    </row>
    <row r="56" ht="15">
      <c r="C56" s="25"/>
    </row>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tabSelected="1" workbookViewId="0" topLeftCell="A1">
      <selection activeCell="B3" sqref="B3"/>
    </sheetView>
  </sheetViews>
  <sheetFormatPr defaultColWidth="9.140625" defaultRowHeight="15"/>
  <cols>
    <col min="2" max="2" width="12.8515625" style="0" customWidth="1"/>
    <col min="3" max="3" width="32.140625" style="0" bestFit="1" customWidth="1"/>
    <col min="4" max="4" width="75.28125" style="0" customWidth="1"/>
    <col min="5" max="5" width="16.28125" style="19" customWidth="1"/>
    <col min="6" max="6" width="13.140625" style="14" customWidth="1"/>
    <col min="7" max="7" width="14.8515625" style="19" customWidth="1"/>
    <col min="8" max="8" width="12.421875" style="19" bestFit="1" customWidth="1"/>
    <col min="9" max="9" width="17.00390625" style="19" customWidth="1"/>
  </cols>
  <sheetData>
    <row r="2" spans="2:7" ht="15">
      <c r="B2" t="s">
        <v>41</v>
      </c>
      <c r="C2" s="91" t="s">
        <v>102</v>
      </c>
      <c r="D2" s="91"/>
      <c r="E2" s="91"/>
      <c r="F2" s="91"/>
      <c r="G2" s="91"/>
    </row>
    <row r="3" spans="2:7" ht="15">
      <c r="B3" t="s">
        <v>115</v>
      </c>
      <c r="C3" s="91" t="s">
        <v>114</v>
      </c>
      <c r="D3" s="91"/>
      <c r="E3" s="91"/>
      <c r="F3" s="91"/>
      <c r="G3" s="91"/>
    </row>
    <row r="4" ht="18.75" customHeight="1"/>
    <row r="5" spans="2:9" s="1" customFormat="1" ht="27" customHeight="1" thickBot="1">
      <c r="B5" s="90"/>
      <c r="C5" s="90"/>
      <c r="D5" s="90"/>
      <c r="E5" s="90"/>
      <c r="F5" s="90"/>
      <c r="G5" s="21"/>
      <c r="H5" s="21"/>
      <c r="I5" s="21"/>
    </row>
    <row r="6" spans="2:9" ht="29.5" thickBot="1">
      <c r="B6" s="8" t="s">
        <v>0</v>
      </c>
      <c r="C6" s="9" t="s">
        <v>20</v>
      </c>
      <c r="D6" s="2" t="s">
        <v>21</v>
      </c>
      <c r="E6" s="17" t="s">
        <v>22</v>
      </c>
      <c r="F6" s="3" t="s">
        <v>23</v>
      </c>
      <c r="G6" s="20" t="s">
        <v>24</v>
      </c>
      <c r="H6" s="20" t="s">
        <v>25</v>
      </c>
      <c r="I6" s="39" t="s">
        <v>26</v>
      </c>
    </row>
    <row r="7" spans="2:9" ht="290">
      <c r="B7" s="4" t="s">
        <v>1</v>
      </c>
      <c r="C7" s="73" t="s">
        <v>103</v>
      </c>
      <c r="D7" s="85" t="s">
        <v>111</v>
      </c>
      <c r="E7" s="15"/>
      <c r="F7" s="12">
        <v>2</v>
      </c>
      <c r="G7" s="16">
        <f>E7*F7</f>
        <v>0</v>
      </c>
      <c r="H7" s="16">
        <f>(G7/100)*21</f>
        <v>0</v>
      </c>
      <c r="I7" s="40">
        <f>SUM(G7,H7)</f>
        <v>0</v>
      </c>
    </row>
    <row r="8" spans="2:10" ht="203">
      <c r="B8" s="4" t="s">
        <v>2</v>
      </c>
      <c r="C8" s="73" t="s">
        <v>104</v>
      </c>
      <c r="D8" s="86" t="s">
        <v>112</v>
      </c>
      <c r="E8" s="15"/>
      <c r="F8" s="12">
        <v>1</v>
      </c>
      <c r="G8" s="16">
        <f aca="true" t="shared" si="0" ref="G8:G9">E8*F8</f>
        <v>0</v>
      </c>
      <c r="H8" s="16">
        <f aca="true" t="shared" si="1" ref="H8:H10">(G8/100)*21</f>
        <v>0</v>
      </c>
      <c r="I8" s="40">
        <f aca="true" t="shared" si="2" ref="I8:I9">SUM(G8,H8)</f>
        <v>0</v>
      </c>
      <c r="J8" s="5"/>
    </row>
    <row r="9" spans="2:10" s="6" customFormat="1" ht="408.75" customHeight="1" thickBot="1">
      <c r="B9" s="34" t="s">
        <v>3</v>
      </c>
      <c r="C9" s="76" t="s">
        <v>105</v>
      </c>
      <c r="D9" s="87" t="s">
        <v>113</v>
      </c>
      <c r="E9" s="56"/>
      <c r="F9" s="77">
        <v>3</v>
      </c>
      <c r="G9" s="57">
        <f t="shared" si="0"/>
        <v>0</v>
      </c>
      <c r="H9" s="57">
        <f t="shared" si="1"/>
        <v>0</v>
      </c>
      <c r="I9" s="38">
        <f t="shared" si="2"/>
        <v>0</v>
      </c>
      <c r="J9"/>
    </row>
    <row r="10" spans="2:9" ht="15" thickBot="1">
      <c r="B10" s="5"/>
      <c r="C10" s="5"/>
      <c r="D10" s="88"/>
      <c r="E10" s="33"/>
      <c r="F10" s="74" t="s">
        <v>94</v>
      </c>
      <c r="G10" s="75">
        <f>SUM(G7:G9)</f>
        <v>0</v>
      </c>
      <c r="H10" s="75">
        <f t="shared" si="1"/>
        <v>0</v>
      </c>
      <c r="I10" s="54">
        <f>SUM(G10,H10)</f>
        <v>0</v>
      </c>
    </row>
    <row r="11" ht="39.75" customHeight="1">
      <c r="D11" s="89"/>
    </row>
  </sheetData>
  <mergeCells count="3">
    <mergeCell ref="C2:G2"/>
    <mergeCell ref="C3:G3"/>
    <mergeCell ref="B5:F5"/>
  </mergeCells>
  <printOptions/>
  <pageMargins left="0.7" right="0.7" top="0.787401575" bottom="0.7874015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Kavanová</dc:creator>
  <cp:keywords/>
  <dc:description/>
  <cp:lastModifiedBy>Michal Šilhánek</cp:lastModifiedBy>
  <dcterms:created xsi:type="dcterms:W3CDTF">2018-02-07T14:58:03Z</dcterms:created>
  <dcterms:modified xsi:type="dcterms:W3CDTF">2018-04-13T17:52:29Z</dcterms:modified>
  <cp:category/>
  <cp:version/>
  <cp:contentType/>
  <cp:contentStatus/>
</cp:coreProperties>
</file>