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REK_IO\TEXTY ROK 2026\STAVBY 26\Modernizace výměníkové stanice UN 3\Poptávkové řízení\"/>
    </mc:Choice>
  </mc:AlternateContent>
  <xr:revisionPtr revIDLastSave="0" documentId="8_{B1D5910C-11CD-42B2-804F-3D5FDA18D7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0 Naklady" sheetId="12" r:id="rId4"/>
    <sheet name="D.1.1 01 Pol" sheetId="13" r:id="rId5"/>
    <sheet name="D.1.2 1 Pol" sheetId="14" r:id="rId6"/>
  </sheets>
  <externalReferences>
    <externalReference r:id="rId7"/>
  </externalReferences>
  <definedNames>
    <definedName name="CelkemDPHVypocet" localSheetId="1">Stavba!$H$47</definedName>
    <definedName name="CenaCelkem">Stavba!$G$29</definedName>
    <definedName name="CenaCelkemBezDPH">Stavba!$G$28</definedName>
    <definedName name="CenaCelkemVypocet" localSheetId="1">Stavba!$I$47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00 Naklady'!$1:$7</definedName>
    <definedName name="_xlnm.Print_Titles" localSheetId="4">'D.1.1 01 Pol'!$1:$7</definedName>
    <definedName name="_xlnm.Print_Titles" localSheetId="5">'D.1.2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00 Naklady'!$A$1:$Y$22</definedName>
    <definedName name="_xlnm.Print_Area" localSheetId="4">'D.1.1 01 Pol'!$A$1:$Y$148</definedName>
    <definedName name="_xlnm.Print_Area" localSheetId="5">'D.1.2 1 Pol'!$A$1:$Y$98</definedName>
    <definedName name="_xlnm.Print_Area" localSheetId="1">Stavba!$A$1:$J$80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Stavba!$F$47</definedName>
    <definedName name="ZakladDPHZakl">Stavba!$G$25</definedName>
    <definedName name="ZakladDPHZaklVypocet" localSheetId="1">Stavba!$G$47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4" l="1"/>
  <c r="G8" i="14" s="1"/>
  <c r="I61" i="1" s="1"/>
  <c r="I9" i="14"/>
  <c r="K9" i="14"/>
  <c r="O9" i="14"/>
  <c r="Q9" i="14"/>
  <c r="V9" i="14"/>
  <c r="V8" i="14" s="1"/>
  <c r="G11" i="14"/>
  <c r="I11" i="14"/>
  <c r="K11" i="14"/>
  <c r="M11" i="14"/>
  <c r="O11" i="14"/>
  <c r="Q11" i="14"/>
  <c r="V11" i="14"/>
  <c r="G12" i="14"/>
  <c r="M12" i="14" s="1"/>
  <c r="I12" i="14"/>
  <c r="K12" i="14"/>
  <c r="O12" i="14"/>
  <c r="Q12" i="14"/>
  <c r="V12" i="14"/>
  <c r="G13" i="14"/>
  <c r="I13" i="14"/>
  <c r="K13" i="14"/>
  <c r="M13" i="14"/>
  <c r="O13" i="14"/>
  <c r="Q13" i="14"/>
  <c r="V13" i="14"/>
  <c r="G14" i="14"/>
  <c r="I14" i="14"/>
  <c r="K14" i="14"/>
  <c r="M14" i="14"/>
  <c r="O14" i="14"/>
  <c r="Q14" i="14"/>
  <c r="V14" i="14"/>
  <c r="G15" i="14"/>
  <c r="I15" i="14"/>
  <c r="K15" i="14"/>
  <c r="M15" i="14"/>
  <c r="O15" i="14"/>
  <c r="Q15" i="14"/>
  <c r="V15" i="14"/>
  <c r="G16" i="14"/>
  <c r="M16" i="14" s="1"/>
  <c r="I16" i="14"/>
  <c r="K16" i="14"/>
  <c r="O16" i="14"/>
  <c r="Q16" i="14"/>
  <c r="V16" i="14"/>
  <c r="G18" i="14"/>
  <c r="G17" i="14" s="1"/>
  <c r="I62" i="1" s="1"/>
  <c r="I18" i="14"/>
  <c r="I17" i="14" s="1"/>
  <c r="K18" i="14"/>
  <c r="K17" i="14" s="1"/>
  <c r="O18" i="14"/>
  <c r="O17" i="14" s="1"/>
  <c r="Q18" i="14"/>
  <c r="Q17" i="14" s="1"/>
  <c r="V18" i="14"/>
  <c r="V17" i="14" s="1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3" i="14"/>
  <c r="I23" i="14"/>
  <c r="K23" i="14"/>
  <c r="M23" i="14"/>
  <c r="O23" i="14"/>
  <c r="Q23" i="14"/>
  <c r="V23" i="14"/>
  <c r="G25" i="14"/>
  <c r="M25" i="14" s="1"/>
  <c r="I25" i="14"/>
  <c r="I19" i="14" s="1"/>
  <c r="K25" i="14"/>
  <c r="O25" i="14"/>
  <c r="Q25" i="14"/>
  <c r="V25" i="14"/>
  <c r="G28" i="14"/>
  <c r="M28" i="14" s="1"/>
  <c r="I28" i="14"/>
  <c r="K28" i="14"/>
  <c r="O28" i="14"/>
  <c r="Q28" i="14"/>
  <c r="V28" i="14"/>
  <c r="G29" i="14"/>
  <c r="M29" i="14" s="1"/>
  <c r="I29" i="14"/>
  <c r="K29" i="14"/>
  <c r="O29" i="14"/>
  <c r="Q29" i="14"/>
  <c r="V29" i="14"/>
  <c r="G30" i="14"/>
  <c r="I30" i="14"/>
  <c r="K30" i="14"/>
  <c r="O30" i="14"/>
  <c r="Q30" i="14"/>
  <c r="V30" i="14"/>
  <c r="G31" i="14"/>
  <c r="M31" i="14" s="1"/>
  <c r="I31" i="14"/>
  <c r="K31" i="14"/>
  <c r="O31" i="14"/>
  <c r="Q31" i="14"/>
  <c r="V31" i="14"/>
  <c r="G33" i="14"/>
  <c r="I33" i="14"/>
  <c r="K33" i="14"/>
  <c r="M33" i="14"/>
  <c r="O33" i="14"/>
  <c r="Q33" i="14"/>
  <c r="V33" i="14"/>
  <c r="G35" i="14"/>
  <c r="I35" i="14"/>
  <c r="K35" i="14"/>
  <c r="M35" i="14"/>
  <c r="O35" i="14"/>
  <c r="Q35" i="14"/>
  <c r="V35" i="14"/>
  <c r="G37" i="14"/>
  <c r="I37" i="14"/>
  <c r="K37" i="14"/>
  <c r="M37" i="14"/>
  <c r="O37" i="14"/>
  <c r="Q37" i="14"/>
  <c r="V37" i="14"/>
  <c r="G39" i="14"/>
  <c r="M39" i="14" s="1"/>
  <c r="I39" i="14"/>
  <c r="K39" i="14"/>
  <c r="O39" i="14"/>
  <c r="Q39" i="14"/>
  <c r="V39" i="14"/>
  <c r="V32" i="14" s="1"/>
  <c r="G42" i="14"/>
  <c r="G40" i="14" s="1"/>
  <c r="I65" i="1" s="1"/>
  <c r="I42" i="14"/>
  <c r="I40" i="14" s="1"/>
  <c r="K42" i="14"/>
  <c r="K40" i="14" s="1"/>
  <c r="O42" i="14"/>
  <c r="Q42" i="14"/>
  <c r="Q40" i="14" s="1"/>
  <c r="V42" i="14"/>
  <c r="V40" i="14" s="1"/>
  <c r="G43" i="14"/>
  <c r="M43" i="14" s="1"/>
  <c r="I43" i="14"/>
  <c r="K43" i="14"/>
  <c r="O43" i="14"/>
  <c r="Q43" i="14"/>
  <c r="V43" i="14"/>
  <c r="G44" i="14"/>
  <c r="M44" i="14" s="1"/>
  <c r="I44" i="14"/>
  <c r="K44" i="14"/>
  <c r="O44" i="14"/>
  <c r="Q44" i="14"/>
  <c r="V44" i="14"/>
  <c r="G45" i="14"/>
  <c r="I45" i="14"/>
  <c r="K45" i="14"/>
  <c r="M45" i="14"/>
  <c r="O45" i="14"/>
  <c r="Q45" i="14"/>
  <c r="V45" i="14"/>
  <c r="G47" i="14"/>
  <c r="I47" i="14"/>
  <c r="K47" i="14"/>
  <c r="M47" i="14"/>
  <c r="O47" i="14"/>
  <c r="Q47" i="14"/>
  <c r="V47" i="14"/>
  <c r="G48" i="14"/>
  <c r="I48" i="14"/>
  <c r="K48" i="14"/>
  <c r="M48" i="14"/>
  <c r="O48" i="14"/>
  <c r="Q48" i="14"/>
  <c r="V48" i="14"/>
  <c r="G50" i="14"/>
  <c r="M50" i="14" s="1"/>
  <c r="I50" i="14"/>
  <c r="K50" i="14"/>
  <c r="O50" i="14"/>
  <c r="Q50" i="14"/>
  <c r="V50" i="14"/>
  <c r="G52" i="14"/>
  <c r="M52" i="14" s="1"/>
  <c r="I52" i="14"/>
  <c r="K52" i="14"/>
  <c r="O52" i="14"/>
  <c r="Q52" i="14"/>
  <c r="V52" i="14"/>
  <c r="G53" i="14"/>
  <c r="M53" i="14" s="1"/>
  <c r="I53" i="14"/>
  <c r="K53" i="14"/>
  <c r="O53" i="14"/>
  <c r="Q53" i="14"/>
  <c r="V53" i="14"/>
  <c r="G54" i="14"/>
  <c r="M54" i="14" s="1"/>
  <c r="I54" i="14"/>
  <c r="K54" i="14"/>
  <c r="O54" i="14"/>
  <c r="Q54" i="14"/>
  <c r="V54" i="14"/>
  <c r="G55" i="14"/>
  <c r="I55" i="14"/>
  <c r="K55" i="14"/>
  <c r="M55" i="14"/>
  <c r="O55" i="14"/>
  <c r="Q55" i="14"/>
  <c r="V55" i="14"/>
  <c r="G56" i="14"/>
  <c r="I56" i="14"/>
  <c r="K56" i="14"/>
  <c r="M56" i="14"/>
  <c r="O56" i="14"/>
  <c r="Q56" i="14"/>
  <c r="V56" i="14"/>
  <c r="G57" i="14"/>
  <c r="I57" i="14"/>
  <c r="K57" i="14"/>
  <c r="M57" i="14"/>
  <c r="O57" i="14"/>
  <c r="Q57" i="14"/>
  <c r="V57" i="14"/>
  <c r="G58" i="14"/>
  <c r="M58" i="14" s="1"/>
  <c r="I58" i="14"/>
  <c r="K58" i="14"/>
  <c r="O58" i="14"/>
  <c r="Q58" i="14"/>
  <c r="V58" i="14"/>
  <c r="G59" i="14"/>
  <c r="M59" i="14" s="1"/>
  <c r="I59" i="14"/>
  <c r="K59" i="14"/>
  <c r="O59" i="14"/>
  <c r="Q59" i="14"/>
  <c r="V59" i="14"/>
  <c r="G60" i="14"/>
  <c r="M60" i="14" s="1"/>
  <c r="I60" i="14"/>
  <c r="K60" i="14"/>
  <c r="O60" i="14"/>
  <c r="Q60" i="14"/>
  <c r="V60" i="14"/>
  <c r="G62" i="14"/>
  <c r="M62" i="14" s="1"/>
  <c r="M61" i="14" s="1"/>
  <c r="I62" i="14"/>
  <c r="K62" i="14"/>
  <c r="O62" i="14"/>
  <c r="O61" i="14" s="1"/>
  <c r="Q62" i="14"/>
  <c r="Q61" i="14" s="1"/>
  <c r="V62" i="14"/>
  <c r="G64" i="14"/>
  <c r="I64" i="14"/>
  <c r="K64" i="14"/>
  <c r="M64" i="14"/>
  <c r="O64" i="14"/>
  <c r="Q64" i="14"/>
  <c r="V64" i="14"/>
  <c r="G66" i="14"/>
  <c r="I66" i="14"/>
  <c r="K66" i="14"/>
  <c r="M66" i="14"/>
  <c r="O66" i="14"/>
  <c r="Q66" i="14"/>
  <c r="V66" i="14"/>
  <c r="G68" i="14"/>
  <c r="I68" i="14"/>
  <c r="K68" i="14"/>
  <c r="M68" i="14"/>
  <c r="O68" i="14"/>
  <c r="Q68" i="14"/>
  <c r="V68" i="14"/>
  <c r="G69" i="14"/>
  <c r="M69" i="14" s="1"/>
  <c r="I69" i="14"/>
  <c r="K69" i="14"/>
  <c r="O69" i="14"/>
  <c r="Q69" i="14"/>
  <c r="V69" i="14"/>
  <c r="G71" i="14"/>
  <c r="G70" i="14" s="1"/>
  <c r="I71" i="14"/>
  <c r="I70" i="14" s="1"/>
  <c r="K71" i="14"/>
  <c r="K70" i="14" s="1"/>
  <c r="O71" i="14"/>
  <c r="Q71" i="14"/>
  <c r="Q70" i="14" s="1"/>
  <c r="V71" i="14"/>
  <c r="V70" i="14" s="1"/>
  <c r="G72" i="14"/>
  <c r="M72" i="14" s="1"/>
  <c r="I72" i="14"/>
  <c r="K72" i="14"/>
  <c r="O72" i="14"/>
  <c r="Q72" i="14"/>
  <c r="V72" i="14"/>
  <c r="G74" i="14"/>
  <c r="G73" i="14" s="1"/>
  <c r="I74" i="14"/>
  <c r="I73" i="14" s="1"/>
  <c r="K74" i="14"/>
  <c r="K73" i="14" s="1"/>
  <c r="O74" i="14"/>
  <c r="Q74" i="14"/>
  <c r="V74" i="14"/>
  <c r="V73" i="14" s="1"/>
  <c r="G76" i="14"/>
  <c r="M76" i="14" s="1"/>
  <c r="I76" i="14"/>
  <c r="K76" i="14"/>
  <c r="O76" i="14"/>
  <c r="Q76" i="14"/>
  <c r="V76" i="14"/>
  <c r="G77" i="14"/>
  <c r="M77" i="14" s="1"/>
  <c r="I77" i="14"/>
  <c r="K77" i="14"/>
  <c r="O77" i="14"/>
  <c r="Q77" i="14"/>
  <c r="V77" i="14"/>
  <c r="G78" i="14"/>
  <c r="I78" i="14"/>
  <c r="K78" i="14"/>
  <c r="M78" i="14"/>
  <c r="O78" i="14"/>
  <c r="Q78" i="14"/>
  <c r="V78" i="14"/>
  <c r="G80" i="14"/>
  <c r="G79" i="14" s="1"/>
  <c r="I80" i="14"/>
  <c r="I79" i="14" s="1"/>
  <c r="K80" i="14"/>
  <c r="K79" i="14" s="1"/>
  <c r="M80" i="14"/>
  <c r="M79" i="14" s="1"/>
  <c r="O80" i="14"/>
  <c r="O79" i="14" s="1"/>
  <c r="Q80" i="14"/>
  <c r="Q79" i="14" s="1"/>
  <c r="V80" i="14"/>
  <c r="V79" i="14" s="1"/>
  <c r="G82" i="14"/>
  <c r="M82" i="14" s="1"/>
  <c r="I82" i="14"/>
  <c r="K82" i="14"/>
  <c r="O82" i="14"/>
  <c r="Q82" i="14"/>
  <c r="Q81" i="14" s="1"/>
  <c r="V82" i="14"/>
  <c r="V81" i="14" s="1"/>
  <c r="G83" i="14"/>
  <c r="M83" i="14" s="1"/>
  <c r="I83" i="14"/>
  <c r="K83" i="14"/>
  <c r="O83" i="14"/>
  <c r="Q83" i="14"/>
  <c r="V83" i="14"/>
  <c r="G84" i="14"/>
  <c r="I84" i="14"/>
  <c r="K84" i="14"/>
  <c r="M84" i="14"/>
  <c r="O84" i="14"/>
  <c r="Q84" i="14"/>
  <c r="V84" i="14"/>
  <c r="G85" i="14"/>
  <c r="I85" i="14"/>
  <c r="K85" i="14"/>
  <c r="M85" i="14"/>
  <c r="O85" i="14"/>
  <c r="Q85" i="14"/>
  <c r="V85" i="14"/>
  <c r="G86" i="14"/>
  <c r="I86" i="14"/>
  <c r="I81" i="14" s="1"/>
  <c r="K86" i="14"/>
  <c r="M86" i="14"/>
  <c r="O86" i="14"/>
  <c r="Q86" i="14"/>
  <c r="V86" i="14"/>
  <c r="G88" i="14"/>
  <c r="M88" i="14" s="1"/>
  <c r="I88" i="14"/>
  <c r="K88" i="14"/>
  <c r="O88" i="14"/>
  <c r="Q88" i="14"/>
  <c r="V88" i="14"/>
  <c r="G89" i="14"/>
  <c r="M89" i="14" s="1"/>
  <c r="I89" i="14"/>
  <c r="K89" i="14"/>
  <c r="O89" i="14"/>
  <c r="Q89" i="14"/>
  <c r="V89" i="14"/>
  <c r="G90" i="14"/>
  <c r="M90" i="14" s="1"/>
  <c r="I90" i="14"/>
  <c r="K90" i="14"/>
  <c r="O90" i="14"/>
  <c r="Q90" i="14"/>
  <c r="V90" i="14"/>
  <c r="G91" i="14"/>
  <c r="M91" i="14" s="1"/>
  <c r="I91" i="14"/>
  <c r="K91" i="14"/>
  <c r="O91" i="14"/>
  <c r="Q91" i="14"/>
  <c r="V91" i="14"/>
  <c r="G92" i="14"/>
  <c r="I92" i="14"/>
  <c r="K92" i="14"/>
  <c r="M92" i="14"/>
  <c r="O92" i="14"/>
  <c r="Q92" i="14"/>
  <c r="V92" i="14"/>
  <c r="G93" i="14"/>
  <c r="I93" i="14"/>
  <c r="K93" i="14"/>
  <c r="M93" i="14"/>
  <c r="O93" i="14"/>
  <c r="Q93" i="14"/>
  <c r="V93" i="14"/>
  <c r="G94" i="14"/>
  <c r="I94" i="14"/>
  <c r="K94" i="14"/>
  <c r="M94" i="14"/>
  <c r="O94" i="14"/>
  <c r="Q94" i="14"/>
  <c r="V94" i="14"/>
  <c r="G95" i="14"/>
  <c r="M95" i="14" s="1"/>
  <c r="I95" i="14"/>
  <c r="K95" i="14"/>
  <c r="O95" i="14"/>
  <c r="Q95" i="14"/>
  <c r="V95" i="14"/>
  <c r="AE97" i="14"/>
  <c r="F46" i="1" s="1"/>
  <c r="G9" i="13"/>
  <c r="I9" i="13"/>
  <c r="K9" i="13"/>
  <c r="M9" i="13"/>
  <c r="O9" i="13"/>
  <c r="O8" i="13" s="1"/>
  <c r="Q9" i="13"/>
  <c r="V9" i="13"/>
  <c r="G10" i="13"/>
  <c r="I10" i="13"/>
  <c r="K10" i="13"/>
  <c r="M10" i="13"/>
  <c r="O10" i="13"/>
  <c r="Q10" i="13"/>
  <c r="V10" i="13"/>
  <c r="G14" i="13"/>
  <c r="M14" i="13" s="1"/>
  <c r="I14" i="13"/>
  <c r="K14" i="13"/>
  <c r="O14" i="13"/>
  <c r="Q14" i="13"/>
  <c r="V14" i="13"/>
  <c r="G19" i="13"/>
  <c r="I19" i="13"/>
  <c r="K19" i="13"/>
  <c r="M19" i="13"/>
  <c r="O19" i="13"/>
  <c r="Q19" i="13"/>
  <c r="V19" i="13"/>
  <c r="G24" i="13"/>
  <c r="M24" i="13" s="1"/>
  <c r="I24" i="13"/>
  <c r="K24" i="13"/>
  <c r="O24" i="13"/>
  <c r="Q24" i="13"/>
  <c r="V24" i="13"/>
  <c r="G28" i="13"/>
  <c r="M28" i="13" s="1"/>
  <c r="I28" i="13"/>
  <c r="K28" i="13"/>
  <c r="O28" i="13"/>
  <c r="Q28" i="13"/>
  <c r="V28" i="13"/>
  <c r="G31" i="13"/>
  <c r="M31" i="13" s="1"/>
  <c r="I31" i="13"/>
  <c r="K31" i="13"/>
  <c r="O31" i="13"/>
  <c r="Q31" i="13"/>
  <c r="V31" i="13"/>
  <c r="G33" i="13"/>
  <c r="I33" i="13"/>
  <c r="K33" i="13"/>
  <c r="M33" i="13"/>
  <c r="O33" i="13"/>
  <c r="Q33" i="13"/>
  <c r="V33" i="13"/>
  <c r="G34" i="13"/>
  <c r="M34" i="13" s="1"/>
  <c r="I34" i="13"/>
  <c r="K34" i="13"/>
  <c r="O34" i="13"/>
  <c r="Q34" i="13"/>
  <c r="V34" i="13"/>
  <c r="G36" i="13"/>
  <c r="I36" i="13"/>
  <c r="K36" i="13"/>
  <c r="M36" i="13"/>
  <c r="O36" i="13"/>
  <c r="Q36" i="13"/>
  <c r="V36" i="13"/>
  <c r="G37" i="13"/>
  <c r="I37" i="13"/>
  <c r="K37" i="13"/>
  <c r="M37" i="13"/>
  <c r="O37" i="13"/>
  <c r="Q37" i="13"/>
  <c r="V37" i="13"/>
  <c r="G38" i="13"/>
  <c r="M38" i="13" s="1"/>
  <c r="I38" i="13"/>
  <c r="K38" i="13"/>
  <c r="O38" i="13"/>
  <c r="Q38" i="13"/>
  <c r="V38" i="13"/>
  <c r="G40" i="13"/>
  <c r="G39" i="13" s="1"/>
  <c r="I72" i="1" s="1"/>
  <c r="I40" i="13"/>
  <c r="K40" i="13"/>
  <c r="O40" i="13"/>
  <c r="Q40" i="13"/>
  <c r="V40" i="13"/>
  <c r="V39" i="13" s="1"/>
  <c r="G41" i="13"/>
  <c r="M41" i="13" s="1"/>
  <c r="I41" i="13"/>
  <c r="K41" i="13"/>
  <c r="O41" i="13"/>
  <c r="Q41" i="13"/>
  <c r="V41" i="13"/>
  <c r="G42" i="13"/>
  <c r="M42" i="13" s="1"/>
  <c r="I42" i="13"/>
  <c r="K42" i="13"/>
  <c r="O42" i="13"/>
  <c r="Q42" i="13"/>
  <c r="V42" i="13"/>
  <c r="G43" i="13"/>
  <c r="I43" i="13"/>
  <c r="K43" i="13"/>
  <c r="M43" i="13"/>
  <c r="O43" i="13"/>
  <c r="Q43" i="13"/>
  <c r="V43" i="13"/>
  <c r="G44" i="13"/>
  <c r="I44" i="13"/>
  <c r="K44" i="13"/>
  <c r="M44" i="13"/>
  <c r="O44" i="13"/>
  <c r="Q44" i="13"/>
  <c r="V44" i="13"/>
  <c r="G45" i="13"/>
  <c r="I45" i="13"/>
  <c r="K45" i="13"/>
  <c r="M45" i="13"/>
  <c r="O45" i="13"/>
  <c r="Q45" i="13"/>
  <c r="V45" i="13"/>
  <c r="G46" i="13"/>
  <c r="M46" i="13" s="1"/>
  <c r="I46" i="13"/>
  <c r="K46" i="13"/>
  <c r="O46" i="13"/>
  <c r="Q46" i="13"/>
  <c r="V46" i="13"/>
  <c r="G48" i="13"/>
  <c r="I48" i="13"/>
  <c r="K48" i="13"/>
  <c r="O48" i="13"/>
  <c r="Q48" i="13"/>
  <c r="V48" i="13"/>
  <c r="G53" i="13"/>
  <c r="M53" i="13" s="1"/>
  <c r="I53" i="13"/>
  <c r="K53" i="13"/>
  <c r="O53" i="13"/>
  <c r="Q53" i="13"/>
  <c r="V53" i="13"/>
  <c r="G54" i="13"/>
  <c r="I54" i="13"/>
  <c r="K54" i="13"/>
  <c r="M54" i="13"/>
  <c r="O54" i="13"/>
  <c r="Q54" i="13"/>
  <c r="V54" i="13"/>
  <c r="G55" i="13"/>
  <c r="I55" i="13"/>
  <c r="K55" i="13"/>
  <c r="M55" i="13"/>
  <c r="O55" i="13"/>
  <c r="Q55" i="13"/>
  <c r="V55" i="13"/>
  <c r="G57" i="13"/>
  <c r="M57" i="13" s="1"/>
  <c r="I57" i="13"/>
  <c r="K57" i="13"/>
  <c r="O57" i="13"/>
  <c r="Q57" i="13"/>
  <c r="V57" i="13"/>
  <c r="G59" i="13"/>
  <c r="I59" i="13"/>
  <c r="K59" i="13"/>
  <c r="M59" i="13"/>
  <c r="O59" i="13"/>
  <c r="Q59" i="13"/>
  <c r="V59" i="13"/>
  <c r="G61" i="13"/>
  <c r="M61" i="13" s="1"/>
  <c r="I61" i="13"/>
  <c r="K61" i="13"/>
  <c r="O61" i="13"/>
  <c r="Q61" i="13"/>
  <c r="V61" i="13"/>
  <c r="G63" i="13"/>
  <c r="M63" i="13" s="1"/>
  <c r="I63" i="13"/>
  <c r="K63" i="13"/>
  <c r="O63" i="13"/>
  <c r="Q63" i="13"/>
  <c r="V63" i="13"/>
  <c r="G66" i="13"/>
  <c r="M66" i="13" s="1"/>
  <c r="I66" i="13"/>
  <c r="K66" i="13"/>
  <c r="O66" i="13"/>
  <c r="Q66" i="13"/>
  <c r="V66" i="13"/>
  <c r="G67" i="13"/>
  <c r="I67" i="13"/>
  <c r="K67" i="13"/>
  <c r="M67" i="13"/>
  <c r="O67" i="13"/>
  <c r="Q67" i="13"/>
  <c r="V67" i="13"/>
  <c r="G68" i="13"/>
  <c r="M68" i="13" s="1"/>
  <c r="I68" i="13"/>
  <c r="K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K70" i="13"/>
  <c r="M70" i="13"/>
  <c r="O70" i="13"/>
  <c r="Q70" i="13"/>
  <c r="V70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3" i="13"/>
  <c r="M73" i="13" s="1"/>
  <c r="I73" i="13"/>
  <c r="K73" i="13"/>
  <c r="O73" i="13"/>
  <c r="Q73" i="13"/>
  <c r="V73" i="13"/>
  <c r="G74" i="13"/>
  <c r="I74" i="13"/>
  <c r="K74" i="13"/>
  <c r="M74" i="13"/>
  <c r="O74" i="13"/>
  <c r="Q74" i="13"/>
  <c r="V74" i="13"/>
  <c r="G76" i="13"/>
  <c r="I76" i="13"/>
  <c r="K76" i="13"/>
  <c r="M76" i="13"/>
  <c r="O76" i="13"/>
  <c r="Q76" i="13"/>
  <c r="V76" i="13"/>
  <c r="G79" i="13"/>
  <c r="M79" i="13" s="1"/>
  <c r="I79" i="13"/>
  <c r="K79" i="13"/>
  <c r="O79" i="13"/>
  <c r="Q79" i="13"/>
  <c r="V79" i="13"/>
  <c r="G82" i="13"/>
  <c r="M82" i="13" s="1"/>
  <c r="I82" i="13"/>
  <c r="K82" i="13"/>
  <c r="O82" i="13"/>
  <c r="Q82" i="13"/>
  <c r="V82" i="13"/>
  <c r="G85" i="13"/>
  <c r="M85" i="13" s="1"/>
  <c r="I85" i="13"/>
  <c r="K85" i="13"/>
  <c r="O85" i="13"/>
  <c r="Q85" i="13"/>
  <c r="V85" i="13"/>
  <c r="G88" i="13"/>
  <c r="I88" i="13"/>
  <c r="K88" i="13"/>
  <c r="M88" i="13"/>
  <c r="O88" i="13"/>
  <c r="Q88" i="13"/>
  <c r="V88" i="13"/>
  <c r="G89" i="13"/>
  <c r="I89" i="13"/>
  <c r="K89" i="13"/>
  <c r="M89" i="13"/>
  <c r="O89" i="13"/>
  <c r="Q89" i="13"/>
  <c r="V89" i="13"/>
  <c r="G90" i="13"/>
  <c r="I90" i="13"/>
  <c r="K90" i="13"/>
  <c r="M90" i="13"/>
  <c r="O90" i="13"/>
  <c r="Q90" i="13"/>
  <c r="V90" i="13"/>
  <c r="G96" i="13"/>
  <c r="M96" i="13" s="1"/>
  <c r="I96" i="13"/>
  <c r="K96" i="13"/>
  <c r="O96" i="13"/>
  <c r="Q96" i="13"/>
  <c r="V96" i="13"/>
  <c r="G98" i="13"/>
  <c r="M98" i="13" s="1"/>
  <c r="I98" i="13"/>
  <c r="K98" i="13"/>
  <c r="O98" i="13"/>
  <c r="Q98" i="13"/>
  <c r="V98" i="13"/>
  <c r="G102" i="13"/>
  <c r="M102" i="13" s="1"/>
  <c r="I102" i="13"/>
  <c r="K102" i="13"/>
  <c r="O102" i="13"/>
  <c r="Q102" i="13"/>
  <c r="V102" i="13"/>
  <c r="G103" i="13"/>
  <c r="M103" i="13" s="1"/>
  <c r="I103" i="13"/>
  <c r="K103" i="13"/>
  <c r="O103" i="13"/>
  <c r="Q103" i="13"/>
  <c r="V103" i="13"/>
  <c r="G104" i="13"/>
  <c r="I104" i="13"/>
  <c r="K104" i="13"/>
  <c r="M104" i="13"/>
  <c r="O104" i="13"/>
  <c r="Q104" i="13"/>
  <c r="V104" i="13"/>
  <c r="G108" i="13"/>
  <c r="I108" i="13"/>
  <c r="K108" i="13"/>
  <c r="M108" i="13"/>
  <c r="O108" i="13"/>
  <c r="Q108" i="13"/>
  <c r="V108" i="13"/>
  <c r="G110" i="13"/>
  <c r="I110" i="13"/>
  <c r="K110" i="13"/>
  <c r="M110" i="13"/>
  <c r="O110" i="13"/>
  <c r="Q110" i="13"/>
  <c r="V110" i="13"/>
  <c r="G112" i="13"/>
  <c r="M112" i="13" s="1"/>
  <c r="I112" i="13"/>
  <c r="K112" i="13"/>
  <c r="O112" i="13"/>
  <c r="Q112" i="13"/>
  <c r="V112" i="13"/>
  <c r="G113" i="13"/>
  <c r="M113" i="13" s="1"/>
  <c r="I113" i="13"/>
  <c r="K113" i="13"/>
  <c r="O113" i="13"/>
  <c r="Q113" i="13"/>
  <c r="V113" i="13"/>
  <c r="G114" i="13"/>
  <c r="M114" i="13" s="1"/>
  <c r="I114" i="13"/>
  <c r="K114" i="13"/>
  <c r="O114" i="13"/>
  <c r="Q114" i="13"/>
  <c r="V114" i="13"/>
  <c r="G115" i="13"/>
  <c r="M115" i="13" s="1"/>
  <c r="I115" i="13"/>
  <c r="K115" i="13"/>
  <c r="O115" i="13"/>
  <c r="Q115" i="13"/>
  <c r="V115" i="13"/>
  <c r="G116" i="13"/>
  <c r="I116" i="13"/>
  <c r="K116" i="13"/>
  <c r="M116" i="13"/>
  <c r="O116" i="13"/>
  <c r="Q116" i="13"/>
  <c r="V116" i="13"/>
  <c r="G117" i="13"/>
  <c r="I117" i="13"/>
  <c r="K117" i="13"/>
  <c r="M117" i="13"/>
  <c r="O117" i="13"/>
  <c r="Q117" i="13"/>
  <c r="V117" i="13"/>
  <c r="G118" i="13"/>
  <c r="I118" i="13"/>
  <c r="K118" i="13"/>
  <c r="M118" i="13"/>
  <c r="O118" i="13"/>
  <c r="Q118" i="13"/>
  <c r="V118" i="13"/>
  <c r="G120" i="13"/>
  <c r="M120" i="13" s="1"/>
  <c r="I120" i="13"/>
  <c r="K120" i="13"/>
  <c r="O120" i="13"/>
  <c r="Q120" i="13"/>
  <c r="V120" i="13"/>
  <c r="G121" i="13"/>
  <c r="M121" i="13" s="1"/>
  <c r="I121" i="13"/>
  <c r="K121" i="13"/>
  <c r="O121" i="13"/>
  <c r="Q121" i="13"/>
  <c r="V121" i="13"/>
  <c r="G122" i="13"/>
  <c r="M122" i="13" s="1"/>
  <c r="I122" i="13"/>
  <c r="K122" i="13"/>
  <c r="O122" i="13"/>
  <c r="Q122" i="13"/>
  <c r="V122" i="13"/>
  <c r="G124" i="13"/>
  <c r="M124" i="13" s="1"/>
  <c r="I124" i="13"/>
  <c r="K124" i="13"/>
  <c r="O124" i="13"/>
  <c r="Q124" i="13"/>
  <c r="V124" i="13"/>
  <c r="G126" i="13"/>
  <c r="I126" i="13"/>
  <c r="K126" i="13"/>
  <c r="M126" i="13"/>
  <c r="O126" i="13"/>
  <c r="Q126" i="13"/>
  <c r="V126" i="13"/>
  <c r="G127" i="13"/>
  <c r="I127" i="13"/>
  <c r="K127" i="13"/>
  <c r="M127" i="13"/>
  <c r="O127" i="13"/>
  <c r="Q127" i="13"/>
  <c r="V127" i="13"/>
  <c r="G128" i="13"/>
  <c r="I128" i="13"/>
  <c r="K128" i="13"/>
  <c r="M128" i="13"/>
  <c r="O128" i="13"/>
  <c r="Q128" i="13"/>
  <c r="V128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Q131" i="13"/>
  <c r="V131" i="13"/>
  <c r="G132" i="13"/>
  <c r="I132" i="13"/>
  <c r="K132" i="13"/>
  <c r="M132" i="13"/>
  <c r="O132" i="13"/>
  <c r="Q132" i="13"/>
  <c r="V132" i="13"/>
  <c r="G133" i="13"/>
  <c r="M133" i="13" s="1"/>
  <c r="I133" i="13"/>
  <c r="K133" i="13"/>
  <c r="O133" i="13"/>
  <c r="Q133" i="13"/>
  <c r="V133" i="13"/>
  <c r="G135" i="13"/>
  <c r="I135" i="13"/>
  <c r="K135" i="13"/>
  <c r="M135" i="13"/>
  <c r="O135" i="13"/>
  <c r="Q135" i="13"/>
  <c r="V135" i="13"/>
  <c r="G136" i="13"/>
  <c r="I136" i="13"/>
  <c r="K136" i="13"/>
  <c r="M136" i="13"/>
  <c r="O136" i="13"/>
  <c r="Q136" i="13"/>
  <c r="V136" i="13"/>
  <c r="G137" i="13"/>
  <c r="M137" i="13" s="1"/>
  <c r="I137" i="13"/>
  <c r="K137" i="13"/>
  <c r="O137" i="13"/>
  <c r="Q137" i="13"/>
  <c r="V137" i="13"/>
  <c r="G140" i="13"/>
  <c r="G139" i="13" s="1"/>
  <c r="I78" i="1" s="1"/>
  <c r="I140" i="13"/>
  <c r="K140" i="13"/>
  <c r="O140" i="13"/>
  <c r="Q140" i="13"/>
  <c r="V140" i="13"/>
  <c r="G141" i="13"/>
  <c r="M141" i="13" s="1"/>
  <c r="I141" i="13"/>
  <c r="K141" i="13"/>
  <c r="O141" i="13"/>
  <c r="Q141" i="13"/>
  <c r="V141" i="13"/>
  <c r="G143" i="13"/>
  <c r="M143" i="13" s="1"/>
  <c r="I143" i="13"/>
  <c r="K143" i="13"/>
  <c r="O143" i="13"/>
  <c r="Q143" i="13"/>
  <c r="V143" i="13"/>
  <c r="G144" i="13"/>
  <c r="I144" i="13"/>
  <c r="K144" i="13"/>
  <c r="M144" i="13"/>
  <c r="O144" i="13"/>
  <c r="Q144" i="13"/>
  <c r="V144" i="13"/>
  <c r="G145" i="13"/>
  <c r="I145" i="13"/>
  <c r="K145" i="13"/>
  <c r="M145" i="13"/>
  <c r="O145" i="13"/>
  <c r="Q145" i="13"/>
  <c r="V145" i="13"/>
  <c r="AE147" i="13"/>
  <c r="F44" i="1" s="1"/>
  <c r="BA16" i="12"/>
  <c r="G9" i="12"/>
  <c r="I9" i="12"/>
  <c r="K9" i="12"/>
  <c r="M9" i="12"/>
  <c r="O9" i="12"/>
  <c r="Q9" i="12"/>
  <c r="V9" i="12"/>
  <c r="G10" i="12"/>
  <c r="I10" i="12"/>
  <c r="K10" i="12"/>
  <c r="M10" i="12"/>
  <c r="O10" i="12"/>
  <c r="Q10" i="12"/>
  <c r="V10" i="12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7" i="12"/>
  <c r="M17" i="12" s="1"/>
  <c r="I17" i="12"/>
  <c r="K17" i="12"/>
  <c r="O17" i="12"/>
  <c r="Q17" i="12"/>
  <c r="V17" i="12"/>
  <c r="G18" i="12"/>
  <c r="I18" i="12"/>
  <c r="K18" i="12"/>
  <c r="M18" i="12"/>
  <c r="O18" i="12"/>
  <c r="Q18" i="12"/>
  <c r="V18" i="12"/>
  <c r="AE21" i="12"/>
  <c r="F40" i="1" s="1"/>
  <c r="I20" i="1"/>
  <c r="I18" i="1"/>
  <c r="H47" i="1"/>
  <c r="J28" i="1"/>
  <c r="J26" i="1"/>
  <c r="G38" i="1"/>
  <c r="F38" i="1"/>
  <c r="J23" i="1"/>
  <c r="J24" i="1"/>
  <c r="J25" i="1"/>
  <c r="J27" i="1"/>
  <c r="E24" i="1"/>
  <c r="G24" i="1"/>
  <c r="E26" i="1"/>
  <c r="G26" i="1"/>
  <c r="M65" i="13" l="1"/>
  <c r="M81" i="14"/>
  <c r="Q8" i="12"/>
  <c r="V139" i="13"/>
  <c r="M134" i="13"/>
  <c r="O97" i="13"/>
  <c r="K75" i="13"/>
  <c r="Q65" i="13"/>
  <c r="V47" i="13"/>
  <c r="G47" i="13"/>
  <c r="I73" i="1" s="1"/>
  <c r="O32" i="13"/>
  <c r="V46" i="14"/>
  <c r="Q19" i="14"/>
  <c r="AF97" i="14"/>
  <c r="I8" i="14"/>
  <c r="O8" i="12"/>
  <c r="Q139" i="13"/>
  <c r="K134" i="13"/>
  <c r="V97" i="13"/>
  <c r="I75" i="13"/>
  <c r="O65" i="13"/>
  <c r="Q47" i="13"/>
  <c r="Q39" i="13"/>
  <c r="M87" i="14"/>
  <c r="K46" i="14"/>
  <c r="M32" i="14"/>
  <c r="O19" i="14"/>
  <c r="F41" i="1"/>
  <c r="F45" i="1"/>
  <c r="O139" i="13"/>
  <c r="I134" i="13"/>
  <c r="V75" i="13"/>
  <c r="O47" i="13"/>
  <c r="O39" i="13"/>
  <c r="K32" i="13"/>
  <c r="K8" i="13"/>
  <c r="V87" i="14"/>
  <c r="O81" i="14"/>
  <c r="G81" i="14"/>
  <c r="I68" i="1" s="1"/>
  <c r="Q73" i="14"/>
  <c r="O70" i="14"/>
  <c r="I46" i="14"/>
  <c r="O40" i="14"/>
  <c r="Q32" i="14"/>
  <c r="K32" i="14"/>
  <c r="Q8" i="14"/>
  <c r="K8" i="12"/>
  <c r="M140" i="13"/>
  <c r="V134" i="13"/>
  <c r="G134" i="13"/>
  <c r="I77" i="1" s="1"/>
  <c r="Q75" i="13"/>
  <c r="G75" i="13"/>
  <c r="I75" i="1" s="1"/>
  <c r="K65" i="13"/>
  <c r="M48" i="13"/>
  <c r="M40" i="13"/>
  <c r="M39" i="13" s="1"/>
  <c r="I32" i="13"/>
  <c r="I8" i="13"/>
  <c r="Q87" i="14"/>
  <c r="K87" i="14"/>
  <c r="O73" i="14"/>
  <c r="M71" i="14"/>
  <c r="M70" i="14" s="1"/>
  <c r="K61" i="14"/>
  <c r="G46" i="14"/>
  <c r="I66" i="1" s="1"/>
  <c r="M42" i="14"/>
  <c r="M40" i="14" s="1"/>
  <c r="O32" i="14"/>
  <c r="I32" i="14"/>
  <c r="K19" i="14"/>
  <c r="O8" i="14"/>
  <c r="F39" i="1"/>
  <c r="F43" i="1"/>
  <c r="I8" i="12"/>
  <c r="K139" i="13"/>
  <c r="Q134" i="13"/>
  <c r="K97" i="13"/>
  <c r="O75" i="13"/>
  <c r="I65" i="13"/>
  <c r="K47" i="13"/>
  <c r="K39" i="13"/>
  <c r="V32" i="13"/>
  <c r="G32" i="13"/>
  <c r="I70" i="1" s="1"/>
  <c r="V8" i="13"/>
  <c r="G8" i="13"/>
  <c r="O87" i="14"/>
  <c r="I87" i="14"/>
  <c r="K81" i="14"/>
  <c r="M74" i="14"/>
  <c r="M73" i="14" s="1"/>
  <c r="I61" i="14"/>
  <c r="Q46" i="14"/>
  <c r="G32" i="14"/>
  <c r="I64" i="1" s="1"/>
  <c r="M18" i="14"/>
  <c r="M17" i="14" s="1"/>
  <c r="M9" i="14"/>
  <c r="V8" i="12"/>
  <c r="G8" i="12"/>
  <c r="I139" i="13"/>
  <c r="O134" i="13"/>
  <c r="Q97" i="13"/>
  <c r="I97" i="13"/>
  <c r="M75" i="13"/>
  <c r="V65" i="13"/>
  <c r="G65" i="13"/>
  <c r="I74" i="1" s="1"/>
  <c r="I47" i="13"/>
  <c r="I39" i="13"/>
  <c r="Q32" i="13"/>
  <c r="Q8" i="13"/>
  <c r="V61" i="14"/>
  <c r="G61" i="14"/>
  <c r="I67" i="1" s="1"/>
  <c r="O46" i="14"/>
  <c r="G19" i="14"/>
  <c r="I63" i="1" s="1"/>
  <c r="V19" i="14"/>
  <c r="K8" i="14"/>
  <c r="M8" i="14"/>
  <c r="M46" i="14"/>
  <c r="G87" i="14"/>
  <c r="I71" i="1" s="1"/>
  <c r="M30" i="14"/>
  <c r="M19" i="14" s="1"/>
  <c r="M139" i="13"/>
  <c r="M47" i="13"/>
  <c r="M32" i="13"/>
  <c r="M8" i="13"/>
  <c r="M97" i="13"/>
  <c r="G97" i="13"/>
  <c r="I76" i="1" s="1"/>
  <c r="AF147" i="13"/>
  <c r="M8" i="12"/>
  <c r="AF21" i="12"/>
  <c r="I16" i="1" l="1"/>
  <c r="G147" i="13"/>
  <c r="I69" i="1"/>
  <c r="G97" i="14"/>
  <c r="I45" i="1"/>
  <c r="I79" i="1"/>
  <c r="I19" i="1" s="1"/>
  <c r="G21" i="12"/>
  <c r="F47" i="1"/>
  <c r="G23" i="1" s="1"/>
  <c r="I17" i="1"/>
  <c r="G43" i="1"/>
  <c r="I43" i="1" s="1"/>
  <c r="G44" i="1"/>
  <c r="I44" i="1" s="1"/>
  <c r="G46" i="1"/>
  <c r="I46" i="1" s="1"/>
  <c r="G45" i="1"/>
  <c r="G39" i="1"/>
  <c r="G47" i="1" s="1"/>
  <c r="G25" i="1" s="1"/>
  <c r="G41" i="1"/>
  <c r="I41" i="1" s="1"/>
  <c r="G40" i="1"/>
  <c r="I40" i="1" s="1"/>
  <c r="I39" i="1" l="1"/>
  <c r="I47" i="1" s="1"/>
  <c r="A27" i="1"/>
  <c r="I80" i="1"/>
  <c r="I21" i="1"/>
  <c r="J71" i="1" l="1"/>
  <c r="J76" i="1"/>
  <c r="J73" i="1"/>
  <c r="J69" i="1"/>
  <c r="J74" i="1"/>
  <c r="J70" i="1"/>
  <c r="J63" i="1"/>
  <c r="J75" i="1"/>
  <c r="J64" i="1"/>
  <c r="J68" i="1"/>
  <c r="J65" i="1"/>
  <c r="J79" i="1"/>
  <c r="J61" i="1"/>
  <c r="J72" i="1"/>
  <c r="J78" i="1"/>
  <c r="J62" i="1"/>
  <c r="J66" i="1"/>
  <c r="J77" i="1"/>
  <c r="J67" i="1"/>
  <c r="A28" i="1"/>
  <c r="G28" i="1"/>
  <c r="G27" i="1" s="1"/>
  <c r="G29" i="1" s="1"/>
  <c r="J43" i="1"/>
  <c r="J45" i="1"/>
  <c r="J46" i="1"/>
  <c r="J44" i="1"/>
  <c r="J41" i="1"/>
  <c r="J40" i="1"/>
  <c r="J39" i="1"/>
  <c r="J47" i="1" s="1"/>
  <c r="J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Patrik Hanáček</author>
  </authors>
  <commentList>
    <comment ref="S6" authorId="0" shapeId="0" xr:uid="{5F9C3333-D8C4-475C-96F7-057D8458C23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662542F5-EFE1-4E0C-915D-1E5CBD49EEB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Patrik Hanáček</author>
  </authors>
  <commentList>
    <comment ref="S6" authorId="0" shapeId="0" xr:uid="{6C1F0989-B564-46CD-9E0E-211474F0312D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71594C4-4227-45C6-9259-9AAF2EDFB9EC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Patrik Hanáček</author>
  </authors>
  <commentList>
    <comment ref="S6" authorId="0" shapeId="0" xr:uid="{9B7F55BA-7850-4406-B561-69EB262C089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C9638DE1-4AFC-4533-A279-6EA9D6D66F7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<sst xmlns="http://schemas.openxmlformats.org/spreadsheetml/2006/main" count="1738" uniqueCount="517">
  <si>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</si>
  <si>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</si>
  <si>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</si>
  <si>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</si>
  <si>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</si>
  <si>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</si>
  <si>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</si>
  <si>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</si>
  <si>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</si>
  <si>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</si>
  <si>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</si>
  <si>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</si>
  <si>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</si>
  <si>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</si>
  <si>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</si>
  <si>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</si>
  <si>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</si>
  <si>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</si>
  <si>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</si>
  <si>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</si>
  <si>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</si>
  <si>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</si>
  <si>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</si>
  <si>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</si>
  <si>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</si>
  <si>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</si>
  <si>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</si>
  <si>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</si>
  <si>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</si>
  <si>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</si>
  <si>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</si>
  <si>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</si>
  <si>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</si>
  <si>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</si>
  <si>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</si>
  <si>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</si>
  <si>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</si>
  <si>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</si>
  <si>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</si>
  <si>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</si>
  <si>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</si>
  <si>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</si>
  <si>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</si>
  <si>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235Z062</t>
  </si>
  <si>
    <t>Modernizace předávací stanice v budově na univerzitním náměstí v Karviné</t>
  </si>
  <si>
    <t>Stavba</t>
  </si>
  <si>
    <t>Ostatní a vedlejší náklady</t>
  </si>
  <si>
    <t>00</t>
  </si>
  <si>
    <t>Vedlejší a ostatní náklady</t>
  </si>
  <si>
    <t>Stavební objekt</t>
  </si>
  <si>
    <t>D.1.1</t>
  </si>
  <si>
    <t>Strojní část</t>
  </si>
  <si>
    <t>01</t>
  </si>
  <si>
    <t>D.1.2</t>
  </si>
  <si>
    <t>Měření a regulace</t>
  </si>
  <si>
    <t>1</t>
  </si>
  <si>
    <t>Rozpočet</t>
  </si>
  <si>
    <t>Celkem za stavbu</t>
  </si>
  <si>
    <t>CZK</t>
  </si>
  <si>
    <t>#POPS</t>
  </si>
  <si>
    <t>Popis stavby: 235Z062 - Modernizace předávací stanice v budově na univerzitním náměstí v Karviné</t>
  </si>
  <si>
    <t>#POPO</t>
  </si>
  <si>
    <t>Popis objektu: 00 - Vedlejší a ostatní náklady</t>
  </si>
  <si>
    <t>#POPR</t>
  </si>
  <si>
    <t>Popis rozpočtu: 00 - Vedlejší a ostatní náklady</t>
  </si>
  <si>
    <t>Popis objektu: D.1.1 - Strojní část</t>
  </si>
  <si>
    <t>Popis rozpočtu: 01 - Strojní část</t>
  </si>
  <si>
    <t>Popis objektu: D.1.2 - Měření a regulace</t>
  </si>
  <si>
    <t>Popis rozpočtu: 1 - Rozpočet</t>
  </si>
  <si>
    <t>Rekapitulace dílů</t>
  </si>
  <si>
    <t>Typ dílu</t>
  </si>
  <si>
    <t>_1</t>
  </si>
  <si>
    <t>Dodávky rozvaděče IRC R-A0</t>
  </si>
  <si>
    <t>_2</t>
  </si>
  <si>
    <t>Dodávky rozvaděčů IRC RA-xx</t>
  </si>
  <si>
    <t>_3</t>
  </si>
  <si>
    <t>Dodávky polních přístrojů IRC regulace</t>
  </si>
  <si>
    <t>_4</t>
  </si>
  <si>
    <t>Dodávky řídícího systému</t>
  </si>
  <si>
    <t>_5</t>
  </si>
  <si>
    <t>Dodávky polních přístrojů</t>
  </si>
  <si>
    <t>_6</t>
  </si>
  <si>
    <t>Dodávky rozvaděče DT1</t>
  </si>
  <si>
    <t>_7</t>
  </si>
  <si>
    <t>Montážní materiál a práce</t>
  </si>
  <si>
    <t>11</t>
  </si>
  <si>
    <t>Přípravné a přidružené práce</t>
  </si>
  <si>
    <t>700B</t>
  </si>
  <si>
    <t>Demontáže</t>
  </si>
  <si>
    <t>735.1</t>
  </si>
  <si>
    <t>Výměna radiátorových ventilů viz část MaR D1.2</t>
  </si>
  <si>
    <t>900</t>
  </si>
  <si>
    <t>HZS</t>
  </si>
  <si>
    <t>HZS+ZP</t>
  </si>
  <si>
    <t>713</t>
  </si>
  <si>
    <t>Izolace tepelné</t>
  </si>
  <si>
    <t>732</t>
  </si>
  <si>
    <t>Strojovny</t>
  </si>
  <si>
    <t>733</t>
  </si>
  <si>
    <t>Rozvod potrubí</t>
  </si>
  <si>
    <t>734</t>
  </si>
  <si>
    <t>Armatury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</si>
  <si>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</si>
  <si>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</si>
  <si>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</si>
  <si>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</si>
  <si>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</si>
  <si>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</si>
  <si>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</si>
  <si>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</si>
  <si>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</si>
  <si>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</si>
  <si>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</si>
  <si>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</si>
  <si>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</si>
  <si>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</si>
  <si>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</si>
  <si>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</si>
  <si>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</si>
  <si>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</si>
  <si>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</si>
  <si>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</si>
  <si>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</si>
  <si>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</si>
  <si>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</si>
  <si>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</si>
  <si>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</si>
  <si>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</si>
  <si>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</si>
  <si>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</si>
  <si>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</si>
  <si>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</si>
  <si>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</si>
  <si>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</si>
  <si>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</si>
  <si>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</si>
  <si>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</si>
  <si>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</si>
  <si>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</si>
  <si>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005121 R1</t>
  </si>
  <si>
    <t>Předávací dokumentace</t>
  </si>
  <si>
    <t>soubor</t>
  </si>
  <si>
    <t>Vlastní</t>
  </si>
  <si>
    <t>Indiv</t>
  </si>
  <si>
    <t>Práce</t>
  </si>
  <si>
    <t>Běžná</t>
  </si>
  <si>
    <t>POL1_</t>
  </si>
  <si>
    <t>VN1</t>
  </si>
  <si>
    <t>Dokumentace skutečného provedení (3 paré)</t>
  </si>
  <si>
    <t>kpl</t>
  </si>
  <si>
    <t>Specifikace</t>
  </si>
  <si>
    <t>POL3_</t>
  </si>
  <si>
    <t>VN2</t>
  </si>
  <si>
    <t>Zkoušky a revize</t>
  </si>
  <si>
    <t>005121 R</t>
  </si>
  <si>
    <t>Zařízení staveniště</t>
  </si>
  <si>
    <t>Soubor</t>
  </si>
  <si>
    <t>RTS 23/ II</t>
  </si>
  <si>
    <t>VRN</t>
  </si>
  <si>
    <t>POL99_0</t>
  </si>
  <si>
    <t>Veškeré náklady spojené s vybudováním, provozem a odstraněním zařízení staveniště.</t>
  </si>
  <si>
    <t>POP</t>
  </si>
  <si>
    <t>005123 R</t>
  </si>
  <si>
    <t>(1% z ceny díla)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</si>
  <si>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</si>
  <si>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</si>
  <si>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</si>
  <si>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005122 R.</t>
  </si>
  <si>
    <t>Provozní vlivy (2% z ceny díla)</t>
  </si>
  <si>
    <t>005124010R.</t>
  </si>
  <si>
    <t>Koordinační činnost - koordinace mezi jednotlivými profesemi a objednatelem</t>
  </si>
  <si>
    <t>Koordinace stavebních a technologických dodávek stavby.</t>
  </si>
  <si>
    <t>SUM</t>
  </si>
  <si>
    <t>END</t>
  </si>
  <si>
    <t>Položkový soupis prací a dodávek</t>
  </si>
  <si>
    <t>713400821R00</t>
  </si>
  <si>
    <t>Odstranění tepelné izolace potrubí pásy nebo foĺiemi  potrubí</t>
  </si>
  <si>
    <t>m2</t>
  </si>
  <si>
    <t>800-713</t>
  </si>
  <si>
    <t>732420812R00</t>
  </si>
  <si>
    <t>Demontáž čerpadel oběhových spirálních(do potrubí) DN 40</t>
  </si>
  <si>
    <t>kus</t>
  </si>
  <si>
    <t>800-731</t>
  </si>
  <si>
    <t>Odkaz na mn. položky pořadí 33 : 4,00000</t>
  </si>
  <si>
    <t>VV</t>
  </si>
  <si>
    <t>Odkaz na mn. položky pořadí 34 : 2,00000</t>
  </si>
  <si>
    <t>Odkaz na mn. položky pořadí 35 : 1,00000</t>
  </si>
  <si>
    <t>733110810R00</t>
  </si>
  <si>
    <t>Demontáž potrubí z ocelových trubek závitových přes 50 do DN 80</t>
  </si>
  <si>
    <t>m</t>
  </si>
  <si>
    <t>Odkaz na mn. položky pořadí 40 : 24,00000</t>
  </si>
  <si>
    <t>Odkaz na mn. položky pořadí 39 : 24,00000</t>
  </si>
  <si>
    <t>Odkaz na mn. položky pořadí 38 : 2,00000</t>
  </si>
  <si>
    <t>Odkaz na mn. položky pořadí 37 : 1,50000</t>
  </si>
  <si>
    <t>734100811R00</t>
  </si>
  <si>
    <t>Demontáž přírubových armatur se dvěma přírubami, do DN 50</t>
  </si>
  <si>
    <t>Odkaz na mn. položky pořadí 53 : 12,00000</t>
  </si>
  <si>
    <t>Odkaz na mn. položky pořadí 54 : 3,00000</t>
  </si>
  <si>
    <t>Odkaz na mn. položky pořadí 56 : 3,00000</t>
  </si>
  <si>
    <t>Odkaz na mn. položky pořadí 66 : 6,00000</t>
  </si>
  <si>
    <t>734100812R00</t>
  </si>
  <si>
    <t>Demontáž přírubových armatur se dvěma přírubami, přes 50 do DN 100</t>
  </si>
  <si>
    <t>Odkaz na mn. položky pořadí 65 : 4,00000</t>
  </si>
  <si>
    <t>Odkaz na mn. položky pořadí 67 : 20,00000</t>
  </si>
  <si>
    <t>Odkaz na mn. položky pořadí 68 : 4,00000</t>
  </si>
  <si>
    <t>734100821R00</t>
  </si>
  <si>
    <t>Demontáž přírubových armatur se třemi přírubami, do DN 50</t>
  </si>
  <si>
    <t>Odkaz na mn. položky pořadí 63 : 4,00000</t>
  </si>
  <si>
    <t>Odkaz na mn. položky pořadí 64 : 3,00000</t>
  </si>
  <si>
    <t>DM1</t>
  </si>
  <si>
    <t>Demontáž anuloidů do D159</t>
  </si>
  <si>
    <t>ks</t>
  </si>
  <si>
    <t>734200821R00</t>
  </si>
  <si>
    <t xml:space="preserve">Demontáž závitových armatur se dvěma závity, do G 1/2" </t>
  </si>
  <si>
    <t>734226212R00</t>
  </si>
  <si>
    <t>Ventil termostatický, dvouregulační, přímý, mosazný, DN 15, bez termostatické hlavice, PN 10, vnější závit, včetně dodávky materiálu</t>
  </si>
  <si>
    <t>Zkrácené provedení</t>
  </si>
  <si>
    <t>735110911R00</t>
  </si>
  <si>
    <t>Opravy otopných těles článkových litinových přetěsnění radiátorové růžice</t>
  </si>
  <si>
    <t>734 000</t>
  </si>
  <si>
    <t>Vsazení radiátorového ventilu na stávající potrubí DN15</t>
  </si>
  <si>
    <t>Kalkul</t>
  </si>
  <si>
    <t>Agregovaná položka</t>
  </si>
  <si>
    <t>POL2_</t>
  </si>
  <si>
    <t>909      R00</t>
  </si>
  <si>
    <t>Hzs-nezmeritelne stavebni prace</t>
  </si>
  <si>
    <t>h</t>
  </si>
  <si>
    <t>Prav.M</t>
  </si>
  <si>
    <t>POL10_</t>
  </si>
  <si>
    <t>900      RT3</t>
  </si>
  <si>
    <t>HZS, Práce v tarifní třídě 6 (např. tesař)</t>
  </si>
  <si>
    <t>904      R01</t>
  </si>
  <si>
    <t>Hzs-zkousky v ramci montaz.praci, Komplexni vyzkouseni</t>
  </si>
  <si>
    <t>904      R02</t>
  </si>
  <si>
    <t>Hzs-zkousky v ramci montaz.praci, Topná zkouška</t>
  </si>
  <si>
    <t>900      RT31</t>
  </si>
  <si>
    <t>HZS, odstavení a vypuštění úseků potrubí</t>
  </si>
  <si>
    <t>900      RT32</t>
  </si>
  <si>
    <t>HZS, zprovoznění a opětovné napuštění systému upravenou vodou</t>
  </si>
  <si>
    <t>900      RT33</t>
  </si>
  <si>
    <t>HZS, Proplach systému s čištěním filtrů</t>
  </si>
  <si>
    <t>900      RT34</t>
  </si>
  <si>
    <t>HZS, Nepředvídatelné práce při demontážích</t>
  </si>
  <si>
    <t>722182016R00</t>
  </si>
  <si>
    <t>Montáž tepelné izolace potrubí lepicí páska, sponky, přes DN 40 do DN 80</t>
  </si>
  <si>
    <t>800-721</t>
  </si>
  <si>
    <t>Odkaz na mn. položky pořadí 23 : 1,50000</t>
  </si>
  <si>
    <t>Odkaz na mn. položky pořadí 24 : 2,00000</t>
  </si>
  <si>
    <t>Odkaz na mn. položky pořadí 25 : 24,00000</t>
  </si>
  <si>
    <t>Odkaz na mn. položky pořadí 26 : 24,00000</t>
  </si>
  <si>
    <t>STR1.1B</t>
  </si>
  <si>
    <t>Tepelná izolace HVDT 1B, tl. 80mm, min. vlna s Al fólií</t>
  </si>
  <si>
    <t>STR1.2B</t>
  </si>
  <si>
    <t>Tepelná izolace HVDT 2, tl. 80mm, min. vlna s Al fólií</t>
  </si>
  <si>
    <t>631547115R</t>
  </si>
  <si>
    <t>pouzdro potrubní řezané; minerální vlákno; povrchová úprava Al fólie se skelnou mřížkou; vnitřní průměr 35,0 mm; tl. izolace 30,0 mm; provozní teplota  do 250 °C; tepelná vodivost (10°C) 0,0330 W/mK; tepelná vodivost (50°C) 0,037 W/mK</t>
  </si>
  <si>
    <t>SPCM</t>
  </si>
  <si>
    <t>631547116R</t>
  </si>
  <si>
    <t>pouzdro potrubní řezané; minerální vlákno; povrchová úprava Al fólie se skelnou mřížkou; vnitřní průměr 42,0 mm; tl. izolace 30,0 mm; provozní teplota  do 250 °C; tepelná vodivost (10°C) 0,0330 W/mK; tepelná vodivost (50°C) 0,037 W/mK</t>
  </si>
  <si>
    <t>631547319R</t>
  </si>
  <si>
    <t>pouzdro potrubní řezané; minerální vlákno; povrchová úprava Al fólie se skelnou mřížkou; vnitřní průměr 60,0 mm; tl. izolace 50,0 mm; provozní teplota  do 250 °C; tepelná vodivost (10°C) 0,0330 W/mK; tepelná vodivost (50°C) 0,037 W/mK</t>
  </si>
  <si>
    <t>631547322R</t>
  </si>
  <si>
    <t>pouzdro potrubní řezané; minerální vlákno; povrchová úprava Al fólie se skelnou mřížkou; vnitřní průměr 76,0 mm; tl. izolace 50,0 mm; provozní teplota  do 250 °C; tepelná vodivost (10°C) 0,0330 W/mK; tepelná vodivost (50°C) 0,037 W/mK</t>
  </si>
  <si>
    <t>998713101R00</t>
  </si>
  <si>
    <t>Přesun hmot pro izolace tepelné v objektech výšky do 6 m</t>
  </si>
  <si>
    <t>t</t>
  </si>
  <si>
    <t>Přesun hmot</t>
  </si>
  <si>
    <t>POL7_</t>
  </si>
  <si>
    <t>50 m vodorovně</t>
  </si>
  <si>
    <t>SPI</t>
  </si>
  <si>
    <t>732349101R00</t>
  </si>
  <si>
    <t>Nádoby válcové tlakové Montáž anuloidu I - průtok 4 m3/hod</t>
  </si>
  <si>
    <t>732349102R00</t>
  </si>
  <si>
    <t>Nádoby válcové tlakové Montáž anuloidu II - průtok 8 m3/hod</t>
  </si>
  <si>
    <t>732429112R00</t>
  </si>
  <si>
    <t>Čerpadla teplovodní Montáž čerpadel teplovodních oběhových spirálních DN 40</t>
  </si>
  <si>
    <t>STR1.1</t>
  </si>
  <si>
    <t>HVDT 1B, 4m3/h, 4x2"</t>
  </si>
  <si>
    <t>STR1.2</t>
  </si>
  <si>
    <t>HVDT 2, 8m3/h, připojení 4xDN65</t>
  </si>
  <si>
    <t>STR2.1</t>
  </si>
  <si>
    <t>Elektronické oběhové čerpadlo s plynulým přednastavením otáček, 230V</t>
  </si>
  <si>
    <t>STR2.2</t>
  </si>
  <si>
    <t>Elektronické oběhové čerpadlo s plynulým přednastavením otáček, 230V, H=6m, Q=3,5m3/h</t>
  </si>
  <si>
    <t>STR2.3</t>
  </si>
  <si>
    <t>Elektronické oběhové čerpadlo s plynulým přednastavením otáček, 230V, H=8m, Q=3,5m/h</t>
  </si>
  <si>
    <t>998732101R00</t>
  </si>
  <si>
    <t>Přesun hmot pro strojovny v objektech výšky do 6 m</t>
  </si>
  <si>
    <t>733111115R00</t>
  </si>
  <si>
    <t>Potrubí z trubek závitových ocelových bezešvých, běžných, v kotelnách a strojovnách, DN 25</t>
  </si>
  <si>
    <t>Potrubí včetně tvarovek a zednických výpomocí.</t>
  </si>
  <si>
    <t>3*0,5</t>
  </si>
  <si>
    <t>733111116R00</t>
  </si>
  <si>
    <t>Potrubí z trubek závitových ocelových bezešvých, běžných, v kotelnách a strojovnách, DN 32</t>
  </si>
  <si>
    <t>4*0,5</t>
  </si>
  <si>
    <t>733111118R00</t>
  </si>
  <si>
    <t>Potrubí z trubek závitových ocelových bezešvých, běžných, v kotelnách a strojovnách, DN 50</t>
  </si>
  <si>
    <t>8*3</t>
  </si>
  <si>
    <t>733121222R00</t>
  </si>
  <si>
    <t>Potrubí z trubek hladkých ocelových bezešvých tvářených za tepla  v kotelnách a strojovnách, D 76, tloušťka stěny 3,2 mm</t>
  </si>
  <si>
    <t>4*2+8*2</t>
  </si>
  <si>
    <t>733123919R00</t>
  </si>
  <si>
    <t>Svařovaný spoj potrubí ocelového D 60 mm</t>
  </si>
  <si>
    <t>733123921R00</t>
  </si>
  <si>
    <t>Svařovaný spoj potrubí ocelového D 76 mm</t>
  </si>
  <si>
    <t>733190109R00</t>
  </si>
  <si>
    <t>Tlakové zkoušky potrubí ocelových závitových, plastových, měděných přes DN 50 do DN 65</t>
  </si>
  <si>
    <t>Včetně dodávky vody, uzavření a zabezpečení konců potrubí.</t>
  </si>
  <si>
    <t>998733101R00</t>
  </si>
  <si>
    <t>Přesun hmot pro rozvody potrubí v objektech výšky do 6 m</t>
  </si>
  <si>
    <t>734109115R00</t>
  </si>
  <si>
    <t>Montáž přírubových armatur se dvěma přírubami, PN 06, DN 65, bez dodávky materiálu</t>
  </si>
  <si>
    <t>734173214R00</t>
  </si>
  <si>
    <t>Přírubový spoj PN 0,6/I MPa, DN 50, včetně dodávky materiálu</t>
  </si>
  <si>
    <t>734173216R00</t>
  </si>
  <si>
    <t>Přírubový spoj PN 0,6/I MPa, DN 65, včetně dodávky materiálu</t>
  </si>
  <si>
    <t>734209118R00</t>
  </si>
  <si>
    <t>Montáž závitové armatury se dvěma závity, G 2", bez dodávky materiálu</t>
  </si>
  <si>
    <t>Odkaz na mn. položky pořadí 61 : 6,00000</t>
  </si>
  <si>
    <t>734209125R00</t>
  </si>
  <si>
    <t>Montáž závitové armatury se třemi závity, G 1", bez dodávky materiálu</t>
  </si>
  <si>
    <t>734209126R00</t>
  </si>
  <si>
    <t>Montáž závitové armatury se třemi závity, G 5/4", bez dodávky materiálu</t>
  </si>
  <si>
    <t>734215133R00</t>
  </si>
  <si>
    <t>Ventil automatický, odvzdušňovací, mosazný, PN 14, DN 15, včetně dodávky materiálu</t>
  </si>
  <si>
    <t>734235121R00</t>
  </si>
  <si>
    <t>Kohout kulový, mosazný, DN 15, PN 42, vnitřní-vnitřní, včetně dodávky materiálu</t>
  </si>
  <si>
    <t>734235126R00</t>
  </si>
  <si>
    <t>Kohout kulový, mosazný, DN 50, PN 35, vnitřní-vnitřní, včetně dodávky materiálu</t>
  </si>
  <si>
    <t>734245426R00</t>
  </si>
  <si>
    <t>Klapka zpětná, mosazná, DN 50, PN 12, vnitřní-vnitřní závit, včetně dodávky materiálu</t>
  </si>
  <si>
    <t>734291113R00</t>
  </si>
  <si>
    <t>Kohout kulový, napouštěcí a vypouštěcí, mosazný, DN 15, PN 10, včetně dodávky materiálu</t>
  </si>
  <si>
    <t>734293226R00</t>
  </si>
  <si>
    <t>Filtr mosazný, DN 50, PN 20, vnitřní-vnitřní závit, včetně dodávky materiálu</t>
  </si>
  <si>
    <t>734410821R00</t>
  </si>
  <si>
    <t>Demontáž teploměrů dvojkovových</t>
  </si>
  <si>
    <t>Odkaz na mn. položky pořadí 58 : 24,00000</t>
  </si>
  <si>
    <t>734413132R00</t>
  </si>
  <si>
    <t>Teploměr s jímkou D 80 mm, délka jímky 50 mm, T = 0 až 120°C, včetně dodávky materiálu</t>
  </si>
  <si>
    <t>734422110R00</t>
  </si>
  <si>
    <t>Tlakoměr diferenční č. 03360, D 60, včetně dodávky materiálu</t>
  </si>
  <si>
    <t>222611211R00</t>
  </si>
  <si>
    <t xml:space="preserve">Montáž servopohonu 230/ 24 V, 0-10 V/ 4-20 mA, včetně zapojení </t>
  </si>
  <si>
    <t>Odkaz na mn. položky pořadí 62 : 7,00000</t>
  </si>
  <si>
    <t>230038016R00</t>
  </si>
  <si>
    <t>Montáž přírub. armatur, 2 příruby, PN 6, DN 50</t>
  </si>
  <si>
    <t>STR3</t>
  </si>
  <si>
    <t>Servopohon rotační 24V s proporcionálním řízením</t>
  </si>
  <si>
    <t>STR3.1</t>
  </si>
  <si>
    <t>Směšovací 3-cest. ventil, DN32, kvs=16m3/h</t>
  </si>
  <si>
    <t>STR3.2</t>
  </si>
  <si>
    <t>Směšovací 3-cest. ventil, DN25, kvs=10m3/h</t>
  </si>
  <si>
    <t>42266511R</t>
  </si>
  <si>
    <t>filtr přírubový pro voda, vytápění, klimatizace, protipožární systémy, průmysl,; materiál těla tvárná litina, nerez sítko AISI 304,těsnění EPDM; DN 65; l = 290 mm; pracovní teplota 0 až 100 ° C; provozní tlak PN 16</t>
  </si>
  <si>
    <t>42285513R</t>
  </si>
  <si>
    <t>klapka mezipřírubová uzavírací; pro topení, pro vodovod, pro klimatizace, pro protipožární aplikace; materiál tělesa GGG 40 litina, disk litina GGG40, vložka EPDM,O-kroužek NBR; médium voda; DN 50; L = 43 mm; provozní tlak PN 16</t>
  </si>
  <si>
    <t>42285514R</t>
  </si>
  <si>
    <t>klapka mezipřírubová uzavírací; pro topení, pro vodovod, pro klimatizace, pro protipožární aplikace; materiál tělesa GGG 40 litina, disk litina GGG40, vložka EPDM,O-kroužek NBR; médium voda; DN 65; L = 46 mm; provozní tlak PN 16</t>
  </si>
  <si>
    <t>42285551R</t>
  </si>
  <si>
    <t>klapka mezipřírubová zpětná motýlová; pro topení, pro vodovod, pro klimatizace, pro plynové instalace; materiál tělesa šedá litina GG25 a klapky ocelolitina GGG 40, pružina nerez ocel AISI 304,; médium voda, pára; DN 65; L = 46 mm; provozní tlak PN 16, od DN 300 PN 10</t>
  </si>
  <si>
    <t>998734101R00</t>
  </si>
  <si>
    <t>Přesun hmot pro armatury v objektech výšky do 6 m</t>
  </si>
  <si>
    <t>767995101R00</t>
  </si>
  <si>
    <t>Výroba a montáž atypických kovovových doplňků staveb hmotnosti do 5 kg</t>
  </si>
  <si>
    <t>kg</t>
  </si>
  <si>
    <t>800-767</t>
  </si>
  <si>
    <t>55399994.AR</t>
  </si>
  <si>
    <t>výrobek kovový jednoduchý kotevní</t>
  </si>
  <si>
    <t>998767101R00</t>
  </si>
  <si>
    <t>Přesun hmot pro kovové stavební doplňk. konstrukce v objektech výšky do 6 m</t>
  </si>
  <si>
    <t>979990144R00</t>
  </si>
  <si>
    <t>Poplatek za skládku za uložení, minerální vata,  , skupina 17 06 04 z Katalogu odpadů</t>
  </si>
  <si>
    <t>801-3</t>
  </si>
  <si>
    <t>979081111RT2</t>
  </si>
  <si>
    <t>Odvoz suti a vybouraných hmot na skládku do 1 km</t>
  </si>
  <si>
    <t>Přesun suti</t>
  </si>
  <si>
    <t>POL8_</t>
  </si>
  <si>
    <t>Včetně naložení na dopravní prostředek a složení na skládku, bez poplatku za skládku.</t>
  </si>
  <si>
    <t>979081121RT2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</si>
  <si>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</si>
  <si>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</si>
  <si>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</si>
  <si>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</si>
  <si>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</si>
  <si>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Pol__0001</t>
  </si>
  <si>
    <t>Modulární rozvaděč , plastový, 3 řady</t>
  </si>
  <si>
    <t>POL1_1</t>
  </si>
  <si>
    <t>Spínané napájecí zdroje v provedení na DIN lištu pro MŘJ, ventily, servopohony</t>
  </si>
  <si>
    <t>Pol__0002</t>
  </si>
  <si>
    <t>Spínaný zdroj 100W/24V DC</t>
  </si>
  <si>
    <t>Pol__0003</t>
  </si>
  <si>
    <t>Hlavní vypínač 230V/20A</t>
  </si>
  <si>
    <t>Ks</t>
  </si>
  <si>
    <t>Pol__0004</t>
  </si>
  <si>
    <t>-6B-1 Jistič</t>
  </si>
  <si>
    <t>Pol__0005</t>
  </si>
  <si>
    <t>Řídící jednotka s displejem a ovládacími tlačítky, paměťovou kartou a webovým serverem</t>
  </si>
  <si>
    <t>Pol__0006</t>
  </si>
  <si>
    <t>Pomocný montážní materiál</t>
  </si>
  <si>
    <t>Pol__0007</t>
  </si>
  <si>
    <t>Výroba rozvaděče, zkoušky, atesty</t>
  </si>
  <si>
    <t>hod</t>
  </si>
  <si>
    <t>Pol__0008</t>
  </si>
  <si>
    <t>Rozvaděč vč. náplně</t>
  </si>
  <si>
    <t>Pol__0009</t>
  </si>
  <si>
    <t>Řídící modul 2DI/2DO/1AI komunikace Modbus, 8-30V</t>
  </si>
  <si>
    <t>Pol__0010</t>
  </si>
  <si>
    <t>Snímač teploty prostoru, komunikační linka</t>
  </si>
  <si>
    <t>Termoelektrický ventil na otopná tělesa, rozdělovače podlahového topení</t>
  </si>
  <si>
    <t>Pol__0011</t>
  </si>
  <si>
    <t>Termoelektrická hlavice bez redukce, normálně otevřeno, 24V AC/DC</t>
  </si>
  <si>
    <t>Bezdrátové řešení</t>
  </si>
  <si>
    <t>734200811R00</t>
  </si>
  <si>
    <t xml:space="preserve">Demontáž závitových armatur s jedním závitem, do G 1/2" </t>
  </si>
  <si>
    <t>Odkaz na mn. položky pořadí 11 : 301,00000</t>
  </si>
  <si>
    <t>Odkaz na mn. položky pořadí 14 : 6,00000</t>
  </si>
  <si>
    <t>Pol__0012</t>
  </si>
  <si>
    <t>Bezdrátový snímač teploty</t>
  </si>
  <si>
    <t>Pol__0013</t>
  </si>
  <si>
    <t>Bezdrátová termostatická hlavice</t>
  </si>
  <si>
    <t>Pol__0014</t>
  </si>
  <si>
    <t>Převodník-přijímač pro bezdrátová čidla  vč.antény</t>
  </si>
  <si>
    <t>Pol__0015</t>
  </si>
  <si>
    <t>Převodník - vysílač pro bezdrátové hlavice vč. antény</t>
  </si>
  <si>
    <t>Pol__0016</t>
  </si>
  <si>
    <t>Rozšíření binárních vstupů</t>
  </si>
  <si>
    <t>Pol__0017</t>
  </si>
  <si>
    <t>Deska 8x binární vstup (komunikace MODBUS RTU)</t>
  </si>
  <si>
    <t>Rozšíření analogových vstupů/výstupů</t>
  </si>
  <si>
    <t>Pol__0018</t>
  </si>
  <si>
    <t>Deska analog. vstupů 0-10V, 4-20mA/výstupů 0-10V (komunikace MODBUS RTU)</t>
  </si>
  <si>
    <t>Reléová jednotka s ručním a automatickým ovládáním (komunikace MODBUS RTU)</t>
  </si>
  <si>
    <t>Pol__0019</t>
  </si>
  <si>
    <t>Výstupní relé se signalizací 8x/6A</t>
  </si>
  <si>
    <t>Digitální snímače teploty Dallas</t>
  </si>
  <si>
    <t>Pol__0020</t>
  </si>
  <si>
    <t>DCD Snímač venkovní teploty</t>
  </si>
  <si>
    <t>Pol__0021</t>
  </si>
  <si>
    <t>DCDS Snímač teploty příložný se silikonovou šňůrou</t>
  </si>
  <si>
    <t>Pol__0022</t>
  </si>
  <si>
    <t>Čerpadlo - zapojení</t>
  </si>
  <si>
    <t>Pol__0023</t>
  </si>
  <si>
    <t>Regulační ventil - zapojení</t>
  </si>
  <si>
    <t>Pol__0024</t>
  </si>
  <si>
    <t>Rozvaděč oceloplechový 2000x600x300 s MD</t>
  </si>
  <si>
    <t>Pol__0025</t>
  </si>
  <si>
    <t>-40-3 Vypínač</t>
  </si>
  <si>
    <t>Přepěťová ochrana s VF filtrem pro MaR, EZS, EPS, řídicí systémy, montáž na lištu DIN 35 mm</t>
  </si>
  <si>
    <t>Pol__0026</t>
  </si>
  <si>
    <t>Přepěťová ochrana s vf filtrem, instalace těsně před chráněné zařízení, 16 A</t>
  </si>
  <si>
    <t>Pol__0027</t>
  </si>
  <si>
    <t>Pol__0028</t>
  </si>
  <si>
    <t>-16B-1 Jistič</t>
  </si>
  <si>
    <t>Pol__0029</t>
  </si>
  <si>
    <t>Pol__0030</t>
  </si>
  <si>
    <t>Relé 24VDC, 2P, vč. patice</t>
  </si>
  <si>
    <t>Pol__0031</t>
  </si>
  <si>
    <t>Svorka řadová do 2,5 mm</t>
  </si>
  <si>
    <t>Pol__0032</t>
  </si>
  <si>
    <t>Transformátor 23VAC/24VAC 100VA</t>
  </si>
  <si>
    <t>Pol__0033</t>
  </si>
  <si>
    <t>Svorka pro pojistku</t>
  </si>
  <si>
    <t>Pol__0034</t>
  </si>
  <si>
    <t>Pol__0035</t>
  </si>
  <si>
    <t>Pol__0036</t>
  </si>
  <si>
    <t>Kabel datový UTP cat.6 LSOH</t>
  </si>
  <si>
    <t>KRABICE ODBOČNÁ POD OMÍTKU BEZ SVORKOVNICE</t>
  </si>
  <si>
    <t>Pol__0037</t>
  </si>
  <si>
    <t>KO125E 150x150x77</t>
  </si>
  <si>
    <t>KRABICOVÁ ROZVODKA, IP 54, PRÁZDNÁ</t>
  </si>
  <si>
    <t>Pol__0038</t>
  </si>
  <si>
    <t>A8 75x75 mm</t>
  </si>
  <si>
    <t>LIŠTA ELEKTROINSTALAČNÍ VČ. DÍLŮ A PŘÍSLUŠENSTVÍ</t>
  </si>
  <si>
    <t>Pol__0039</t>
  </si>
  <si>
    <t>LHD40x40 hranatá</t>
  </si>
  <si>
    <t>Pol__0040</t>
  </si>
  <si>
    <t>LHD17x17 hranatá</t>
  </si>
  <si>
    <t>HZS, Nepředvídatelné práce při přepojích na stávající kabeláž</t>
  </si>
  <si>
    <t>Pol__0041</t>
  </si>
  <si>
    <t>LV18x13  vkládací</t>
  </si>
  <si>
    <t>BEZHALOGENOVÝ VF PÁROVÝ SDĚLOVACÍ KABEL</t>
  </si>
  <si>
    <t>Pol__0042</t>
  </si>
  <si>
    <t>PRAFlaCom F 1x2x0,8</t>
  </si>
  <si>
    <t>Pol__0043</t>
  </si>
  <si>
    <t>PRAFlaCom F 2x2x0,8</t>
  </si>
  <si>
    <t>Pol__0044</t>
  </si>
  <si>
    <t>Podružný materiál</t>
  </si>
  <si>
    <t>Pol__0045</t>
  </si>
  <si>
    <t>Programování DDC regulátorů IRC regulace</t>
  </si>
  <si>
    <t>PP01</t>
  </si>
  <si>
    <t>Průrazy, vrtání, sekání drážek atd. při montáži kabeláží</t>
  </si>
  <si>
    <t>PP05</t>
  </si>
  <si>
    <t>Oprava/Výměna radiátorových ventilů DN15 na otopných tělesech, viz profese ÚT D.1.1</t>
  </si>
  <si>
    <t>PP02</t>
  </si>
  <si>
    <t>Opravy omítek po průrazech, sekání atd.</t>
  </si>
  <si>
    <t>PP03</t>
  </si>
  <si>
    <t>Demontáže a zpětné montáže stávajících krytů těles či dřevěného obložení</t>
  </si>
  <si>
    <t>PP04</t>
  </si>
  <si>
    <t>Doprava materiálu a vnitrostaveniští přesun hmot</t>
  </si>
  <si>
    <t>Pol__0046</t>
  </si>
  <si>
    <t>Programování regulace uzlů</t>
  </si>
  <si>
    <t>bod</t>
  </si>
  <si>
    <t>Pol__0047</t>
  </si>
  <si>
    <t>Grafická obrazovka IRC regulace</t>
  </si>
  <si>
    <t>Pol__0048</t>
  </si>
  <si>
    <t>Vizualizace regulace uzlů</t>
  </si>
  <si>
    <t>Pol__0049</t>
  </si>
  <si>
    <t>Výrobní dokumentace rozvaděčů</t>
  </si>
  <si>
    <t>Pol__0050</t>
  </si>
  <si>
    <t>Test 1:1, nastavení regulace</t>
  </si>
  <si>
    <t>Pol__0051</t>
  </si>
  <si>
    <t>Parametrizace IRC regulace, nastavevení časových plánů</t>
  </si>
  <si>
    <t>Pol__0052</t>
  </si>
  <si>
    <t>Zaškolení obsluhy</t>
  </si>
  <si>
    <t>Pol__0053</t>
  </si>
  <si>
    <t>Dokumentace skutečného provedení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</si>
</sst>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8" fillId="3" borderId="12" xfId="0" applyFont="1" applyFill="1" applyBorder="1" applyAlignment="1">
      <alignment horizontal="center" vertical="top" shrinkToFit="1"/>
    </xf>
    <xf numFmtId="165" fontId="8" fillId="3" borderId="12" xfId="0" applyNumberFormat="1" applyFont="1" applyFill="1" applyBorder="1" applyAlignment="1">
      <alignment vertical="top" shrinkToFit="1"/>
    </xf>
    <xf numFmtId="4" fontId="8" fillId="3" borderId="12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165" fontId="20" fillId="0" borderId="0" xfId="0" quotePrefix="1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7" t="s">
        <v>39</v>
      </c>
      <c r="B2" s="197"/>
      <c r="C2" s="197"/>
      <c r="D2" s="197"/>
      <c r="E2" s="197"/>
      <c r="F2" s="197"/>
      <c r="G2" s="197"/>
    </row>
  </sheetData>
  <sheetProtection algorithmName="SHA-512" hashValue="FDSlItmt+yz4KcNVLjSUMa+87OtozSGJRhJin9Ke9QiXp3suxcEo0MZwMywUj+9fwVP9ufS+/9m5EPvDgBdAcg==" saltValue="Lx+HkTKDtaxvg7cu/FHW3Q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83"/>
  <sheetViews>
    <sheetView showGridLines="0" tabSelected="1" topLeftCell="B1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1" t="s">
        <v>41</v>
      </c>
      <c r="C1" s="232"/>
      <c r="D1" s="232"/>
      <c r="E1" s="232"/>
      <c r="F1" s="232"/>
      <c r="G1" s="232"/>
      <c r="H1" s="232"/>
      <c r="I1" s="232"/>
      <c r="J1" s="233"/>
    </row>
    <row r="2" spans="1:15" ht="36" customHeight="1" x14ac:dyDescent="0.2">
      <c r="A2" s="2"/>
      <c r="B2" s="76" t="s">
        <v>22</v>
      </c>
      <c r="C2" s="77"/>
      <c r="D2" s="78" t="s">
        <v>43</v>
      </c>
      <c r="E2" s="237" t="s">
        <v>44</v>
      </c>
      <c r="F2" s="238"/>
      <c r="G2" s="238"/>
      <c r="H2" s="238"/>
      <c r="I2" s="238"/>
      <c r="J2" s="239"/>
      <c r="O2" s="1"/>
    </row>
    <row r="3" spans="1:15" ht="27" hidden="1" customHeight="1" x14ac:dyDescent="0.2">
      <c r="A3" s="2"/>
      <c r="B3" s="79"/>
      <c r="C3" s="77"/>
      <c r="D3" s="80"/>
      <c r="E3" s="240"/>
      <c r="F3" s="241"/>
      <c r="G3" s="241"/>
      <c r="H3" s="241"/>
      <c r="I3" s="241"/>
      <c r="J3" s="242"/>
    </row>
    <row r="4" spans="1:15" ht="23.25" customHeight="1" x14ac:dyDescent="0.2">
      <c r="A4" s="2"/>
      <c r="B4" s="81"/>
      <c r="C4" s="82"/>
      <c r="D4" s="83"/>
      <c r="E4" s="221"/>
      <c r="F4" s="221"/>
      <c r="G4" s="221"/>
      <c r="H4" s="221"/>
      <c r="I4" s="221"/>
      <c r="J4" s="222"/>
    </row>
    <row r="5" spans="1:15" ht="24" customHeight="1" x14ac:dyDescent="0.2">
      <c r="A5" s="2"/>
      <c r="B5" s="31" t="s">
        <v>42</v>
      </c>
      <c r="D5" s="225"/>
      <c r="E5" s="226"/>
      <c r="F5" s="226"/>
      <c r="G5" s="226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7"/>
      <c r="E6" s="228"/>
      <c r="F6" s="228"/>
      <c r="G6" s="228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9"/>
      <c r="F7" s="230"/>
      <c r="G7" s="230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4"/>
      <c r="E11" s="244"/>
      <c r="F11" s="244"/>
      <c r="G11" s="244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20"/>
      <c r="E12" s="220"/>
      <c r="F12" s="220"/>
      <c r="G12" s="220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4"/>
      <c r="E13" s="223"/>
      <c r="F13" s="224"/>
      <c r="G13" s="224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3"/>
      <c r="F15" s="243"/>
      <c r="G15" s="245"/>
      <c r="H15" s="245"/>
      <c r="I15" s="245" t="s">
        <v>29</v>
      </c>
      <c r="J15" s="246"/>
    </row>
    <row r="16" spans="1:15" ht="23.25" customHeight="1" x14ac:dyDescent="0.2">
      <c r="A16" s="142" t="s">
        <v>24</v>
      </c>
      <c r="B16" s="38" t="s">
        <v>24</v>
      </c>
      <c r="C16" s="62"/>
      <c r="D16" s="63"/>
      <c r="E16" s="209"/>
      <c r="F16" s="210"/>
      <c r="G16" s="209"/>
      <c r="H16" s="210"/>
      <c r="I16" s="209">
        <f>SUMIF(F61:F79,A16,I61:I79)+SUMIF(F61:F79,"PSU",I61:I79)</f>
        <v>0</v>
      </c>
      <c r="J16" s="211"/>
    </row>
    <row r="17" spans="1:10" ht="23.25" customHeight="1" x14ac:dyDescent="0.2">
      <c r="A17" s="142" t="s">
        <v>25</v>
      </c>
      <c r="B17" s="38" t="s">
        <v>25</v>
      </c>
      <c r="C17" s="62"/>
      <c r="D17" s="63"/>
      <c r="E17" s="209"/>
      <c r="F17" s="210"/>
      <c r="G17" s="209"/>
      <c r="H17" s="210"/>
      <c r="I17" s="209">
        <f>SUMIF(F61:F79,A17,I61:I79)</f>
        <v>0</v>
      </c>
      <c r="J17" s="211"/>
    </row>
    <row r="18" spans="1:10" ht="23.25" customHeight="1" x14ac:dyDescent="0.2">
      <c r="A18" s="142" t="s">
        <v>26</v>
      </c>
      <c r="B18" s="38" t="s">
        <v>26</v>
      </c>
      <c r="C18" s="62"/>
      <c r="D18" s="63"/>
      <c r="E18" s="209"/>
      <c r="F18" s="210"/>
      <c r="G18" s="209"/>
      <c r="H18" s="210"/>
      <c r="I18" s="209">
        <f>SUMIF(F61:F79,A18,I61:I79)</f>
        <v>0</v>
      </c>
      <c r="J18" s="211"/>
    </row>
    <row r="19" spans="1:10" ht="23.25" customHeight="1" x14ac:dyDescent="0.2">
      <c r="A19" s="142" t="s">
        <v>107</v>
      </c>
      <c r="B19" s="38" t="s">
        <v>27</v>
      </c>
      <c r="C19" s="62"/>
      <c r="D19" s="63"/>
      <c r="E19" s="209"/>
      <c r="F19" s="210"/>
      <c r="G19" s="209"/>
      <c r="H19" s="210"/>
      <c r="I19" s="209">
        <f>SUMIF(F61:F79,A19,I61:I79)</f>
        <v>0</v>
      </c>
      <c r="J19" s="211"/>
    </row>
    <row r="20" spans="1:10" ht="23.25" customHeight="1" x14ac:dyDescent="0.2">
      <c r="A20" s="142" t="s">
        <v>108</v>
      </c>
      <c r="B20" s="38" t="s">
        <v>28</v>
      </c>
      <c r="C20" s="62"/>
      <c r="D20" s="63"/>
      <c r="E20" s="209"/>
      <c r="F20" s="210"/>
      <c r="G20" s="209"/>
      <c r="H20" s="210"/>
      <c r="I20" s="209">
        <f>SUMIF(F61:F79,A20,I61:I79)</f>
        <v>0</v>
      </c>
      <c r="J20" s="211"/>
    </row>
    <row r="21" spans="1:10" ht="23.25" customHeight="1" x14ac:dyDescent="0.2">
      <c r="A21" s="2"/>
      <c r="B21" s="48" t="s">
        <v>29</v>
      </c>
      <c r="C21" s="64"/>
      <c r="D21" s="65"/>
      <c r="E21" s="212"/>
      <c r="F21" s="247"/>
      <c r="G21" s="212"/>
      <c r="H21" s="247"/>
      <c r="I21" s="212">
        <f>SUM(I16:J20)</f>
        <v>0</v>
      </c>
      <c r="J21" s="21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207">
        <f>ZakladDPHSniVypocet</f>
        <v>0</v>
      </c>
      <c r="H23" s="208"/>
      <c r="I23" s="208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205">
        <f>I23*E23/100</f>
        <v>0</v>
      </c>
      <c r="H24" s="206"/>
      <c r="I24" s="206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207">
        <f>ZakladDPHZaklVypocet</f>
        <v>0</v>
      </c>
      <c r="H25" s="208"/>
      <c r="I25" s="208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34">
        <f>I25*E25/100</f>
        <v>0</v>
      </c>
      <c r="H26" s="235"/>
      <c r="I26" s="235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236">
        <f>CenaCelkemBezDPH-(ZakladDPHSni+ZakladDPHZakl)</f>
        <v>0</v>
      </c>
      <c r="H27" s="236"/>
      <c r="I27" s="236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5" t="s">
        <v>23</v>
      </c>
      <c r="C28" s="116"/>
      <c r="D28" s="116"/>
      <c r="E28" s="117"/>
      <c r="F28" s="118"/>
      <c r="G28" s="215">
        <f>A27</f>
        <v>0</v>
      </c>
      <c r="H28" s="215"/>
      <c r="I28" s="215"/>
      <c r="J28" s="119" t="str">
        <f t="shared" si="0"/>
        <v>CZK</v>
      </c>
    </row>
    <row r="29" spans="1:10" ht="27.75" hidden="1" customHeight="1" thickBot="1" x14ac:dyDescent="0.25">
      <c r="A29" s="2"/>
      <c r="B29" s="115" t="s">
        <v>35</v>
      </c>
      <c r="C29" s="120"/>
      <c r="D29" s="120"/>
      <c r="E29" s="120"/>
      <c r="F29" s="121"/>
      <c r="G29" s="214">
        <f>ZakladDPHSni+DPHSni+ZakladDPHZakl+DPHZakl+Zaokrouhleni</f>
        <v>0</v>
      </c>
      <c r="H29" s="214"/>
      <c r="I29" s="214"/>
      <c r="J29" s="122" t="s">
        <v>58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6"/>
      <c r="E34" s="217"/>
      <c r="G34" s="218"/>
      <c r="H34" s="219"/>
      <c r="I34" s="219"/>
      <c r="J34" s="25"/>
    </row>
    <row r="35" spans="1:10" ht="12.75" customHeight="1" x14ac:dyDescent="0.2">
      <c r="A35" s="2"/>
      <c r="B35" s="2"/>
      <c r="D35" s="204" t="s">
        <v>2</v>
      </c>
      <c r="E35" s="20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37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6" t="s">
        <v>1</v>
      </c>
      <c r="J38" s="97" t="s">
        <v>0</v>
      </c>
    </row>
    <row r="39" spans="1:10" ht="25.5" hidden="1" customHeight="1" x14ac:dyDescent="0.2">
      <c r="A39" s="87">
        <v>1</v>
      </c>
      <c r="B39" s="98" t="s">
        <v>45</v>
      </c>
      <c r="C39" s="200"/>
      <c r="D39" s="200"/>
      <c r="E39" s="200"/>
      <c r="F39" s="99">
        <f>'00 00 Naklady'!AE21+'D.1.1 01 Pol'!AE147+'D.1.2 1 Pol'!AE97</f>
        <v>0</v>
      </c>
      <c r="G39" s="100">
        <f>'00 00 Naklady'!AF21+'D.1.1 01 Pol'!AF147+'D.1.2 1 Pol'!AF97</f>
        <v>0</v>
      </c>
      <c r="H39" s="101"/>
      <c r="I39" s="102">
        <f>F39+G39+H39</f>
        <v>0</v>
      </c>
      <c r="J39" s="103" t="str">
        <f>IF(CenaCelkemVypocet=0,"",I39/CenaCelkemVypocet*100)</f>
        <v/>
      </c>
    </row>
    <row r="40" spans="1:10" ht="25.5" customHeight="1" x14ac:dyDescent="0.2">
      <c r="A40" s="87">
        <v>2</v>
      </c>
      <c r="B40" s="104"/>
      <c r="C40" s="201" t="s">
        <v>46</v>
      </c>
      <c r="D40" s="201"/>
      <c r="E40" s="201"/>
      <c r="F40" s="105">
        <f>'00 00 Naklady'!AE21</f>
        <v>0</v>
      </c>
      <c r="G40" s="106">
        <f>'00 00 Naklady'!AF21</f>
        <v>0</v>
      </c>
      <c r="H40" s="106"/>
      <c r="I40" s="107">
        <f>F40+G40+H40</f>
        <v>0</v>
      </c>
      <c r="J40" s="108" t="str">
        <f>IF(CenaCelkemVypocet=0,"",I40/CenaCelkemVypocet*100)</f>
        <v/>
      </c>
    </row>
    <row r="41" spans="1:10" ht="25.5" customHeight="1" x14ac:dyDescent="0.2">
      <c r="A41" s="87">
        <v>3</v>
      </c>
      <c r="B41" s="109" t="s">
        <v>47</v>
      </c>
      <c r="C41" s="200" t="s">
        <v>48</v>
      </c>
      <c r="D41" s="200"/>
      <c r="E41" s="200"/>
      <c r="F41" s="110">
        <f>'00 00 Naklady'!AE21</f>
        <v>0</v>
      </c>
      <c r="G41" s="101">
        <f>'00 00 Naklady'!AF21</f>
        <v>0</v>
      </c>
      <c r="H41" s="101"/>
      <c r="I41" s="102">
        <f>F41+G41+H41</f>
        <v>0</v>
      </c>
      <c r="J41" s="103" t="str">
        <f>IF(CenaCelkemVypocet=0,"",I41/CenaCelkemVypocet*100)</f>
        <v/>
      </c>
    </row>
    <row r="42" spans="1:10" ht="25.5" customHeight="1" x14ac:dyDescent="0.2">
      <c r="A42" s="87">
        <v>2</v>
      </c>
      <c r="B42" s="104"/>
      <c r="C42" s="201" t="s">
        <v>49</v>
      </c>
      <c r="D42" s="201"/>
      <c r="E42" s="201"/>
      <c r="F42" s="105"/>
      <c r="G42" s="106"/>
      <c r="H42" s="106"/>
      <c r="I42" s="107"/>
      <c r="J42" s="108"/>
    </row>
    <row r="43" spans="1:10" ht="25.5" customHeight="1" x14ac:dyDescent="0.2">
      <c r="A43" s="87">
        <v>2</v>
      </c>
      <c r="B43" s="104" t="s">
        <v>50</v>
      </c>
      <c r="C43" s="201" t="s">
        <v>51</v>
      </c>
      <c r="D43" s="201"/>
      <c r="E43" s="201"/>
      <c r="F43" s="105">
        <f>'D.1.1 01 Pol'!AE147</f>
        <v>0</v>
      </c>
      <c r="G43" s="106">
        <f>'D.1.1 01 Pol'!AF147</f>
        <v>0</v>
      </c>
      <c r="H43" s="106"/>
      <c r="I43" s="107">
        <f>F43+G43+H43</f>
        <v>0</v>
      </c>
      <c r="J43" s="108" t="str">
        <f>IF(CenaCelkemVypocet=0,"",I43/CenaCelkemVypocet*100)</f>
        <v/>
      </c>
    </row>
    <row r="44" spans="1:10" ht="25.5" customHeight="1" x14ac:dyDescent="0.2">
      <c r="A44" s="87">
        <v>3</v>
      </c>
      <c r="B44" s="109" t="s">
        <v>52</v>
      </c>
      <c r="C44" s="200" t="s">
        <v>51</v>
      </c>
      <c r="D44" s="200"/>
      <c r="E44" s="200"/>
      <c r="F44" s="110">
        <f>'D.1.1 01 Pol'!AE147</f>
        <v>0</v>
      </c>
      <c r="G44" s="101">
        <f>'D.1.1 01 Pol'!AF147</f>
        <v>0</v>
      </c>
      <c r="H44" s="101"/>
      <c r="I44" s="102">
        <f>F44+G44+H44</f>
        <v>0</v>
      </c>
      <c r="J44" s="103" t="str">
        <f>IF(CenaCelkemVypocet=0,"",I44/CenaCelkemVypocet*100)</f>
        <v/>
      </c>
    </row>
    <row r="45" spans="1:10" ht="25.5" customHeight="1" x14ac:dyDescent="0.2">
      <c r="A45" s="87">
        <v>2</v>
      </c>
      <c r="B45" s="104" t="s">
        <v>53</v>
      </c>
      <c r="C45" s="201" t="s">
        <v>54</v>
      </c>
      <c r="D45" s="201"/>
      <c r="E45" s="201"/>
      <c r="F45" s="105">
        <f>'D.1.2 1 Pol'!AE97</f>
        <v>0</v>
      </c>
      <c r="G45" s="106">
        <f>'D.1.2 1 Pol'!AF97</f>
        <v>0</v>
      </c>
      <c r="H45" s="106"/>
      <c r="I45" s="107">
        <f>F45+G45+H45</f>
        <v>0</v>
      </c>
      <c r="J45" s="108" t="str">
        <f>IF(CenaCelkemVypocet=0,"",I45/CenaCelkemVypocet*100)</f>
        <v/>
      </c>
    </row>
    <row r="46" spans="1:10" ht="25.5" customHeight="1" x14ac:dyDescent="0.2">
      <c r="A46" s="87">
        <v>3</v>
      </c>
      <c r="B46" s="109" t="s">
        <v>55</v>
      </c>
      <c r="C46" s="200" t="s">
        <v>56</v>
      </c>
      <c r="D46" s="200"/>
      <c r="E46" s="200"/>
      <c r="F46" s="110">
        <f>'D.1.2 1 Pol'!AE97</f>
        <v>0</v>
      </c>
      <c r="G46" s="101">
        <f>'D.1.2 1 Pol'!AF97</f>
        <v>0</v>
      </c>
      <c r="H46" s="101"/>
      <c r="I46" s="102">
        <f>F46+G46+H46</f>
        <v>0</v>
      </c>
      <c r="J46" s="103" t="str">
        <f>IF(CenaCelkemVypocet=0,"",I46/CenaCelkemVypocet*100)</f>
        <v/>
      </c>
    </row>
    <row r="47" spans="1:10" ht="25.5" customHeight="1" x14ac:dyDescent="0.2">
      <c r="A47" s="87"/>
      <c r="B47" s="202" t="s">
        <v>57</v>
      </c>
      <c r="C47" s="203"/>
      <c r="D47" s="203"/>
      <c r="E47" s="203"/>
      <c r="F47" s="111">
        <f>SUMIF(A39:A46,"=1",F39:F46)</f>
        <v>0</v>
      </c>
      <c r="G47" s="112">
        <f>SUMIF(A39:A46,"=1",G39:G46)</f>
        <v>0</v>
      </c>
      <c r="H47" s="112">
        <f>SUMIF(A39:A46,"=1",H39:H46)</f>
        <v>0</v>
      </c>
      <c r="I47" s="113">
        <f>SUMIF(A39:A46,"=1",I39:I46)</f>
        <v>0</v>
      </c>
      <c r="J47" s="114">
        <f>SUMIF(A39:A46,"=1",J39:J46)</f>
        <v>0</v>
      </c>
    </row>
    <row r="49" spans="1:10" x14ac:dyDescent="0.2">
      <c r="A49" t="s">
        <v>59</v>
      </c>
      <c r="B49" t="s">
        <v>60</v>
      </c>
    </row>
    <row r="50" spans="1:10" x14ac:dyDescent="0.2">
      <c r="A50" t="s">
        <v>61</v>
      </c>
      <c r="B50" t="s">
        <v>62</v>
      </c>
    </row>
    <row r="51" spans="1:10" x14ac:dyDescent="0.2">
      <c r="A51" t="s">
        <v>63</v>
      </c>
      <c r="B51" t="s">
        <v>64</v>
      </c>
    </row>
    <row r="52" spans="1:10" x14ac:dyDescent="0.2">
      <c r="A52" t="s">
        <v>61</v>
      </c>
      <c r="B52" t="s">
        <v>65</v>
      </c>
    </row>
    <row r="53" spans="1:10" x14ac:dyDescent="0.2">
      <c r="A53" t="s">
        <v>63</v>
      </c>
      <c r="B53" t="s">
        <v>66</v>
      </c>
    </row>
    <row r="54" spans="1:10" x14ac:dyDescent="0.2">
      <c r="A54" t="s">
        <v>61</v>
      </c>
      <c r="B54" t="s">
        <v>67</v>
      </c>
    </row>
    <row r="55" spans="1:10" x14ac:dyDescent="0.2">
      <c r="A55" t="s">
        <v>63</v>
      </c>
      <c r="B55" t="s">
        <v>68</v>
      </c>
    </row>
    <row r="58" spans="1:10" ht="15.75" x14ac:dyDescent="0.25">
      <c r="B58" s="123" t="s">
        <v>69</v>
      </c>
    </row>
    <row r="60" spans="1:10" ht="25.5" customHeight="1" x14ac:dyDescent="0.2">
      <c r="A60" s="125"/>
      <c r="B60" s="128" t="s">
        <v>17</v>
      </c>
      <c r="C60" s="128" t="s">
        <v>5</v>
      </c>
      <c r="D60" s="129"/>
      <c r="E60" s="129"/>
      <c r="F60" s="130" t="s">
        <v>70</v>
      </c>
      <c r="G60" s="130"/>
      <c r="H60" s="130"/>
      <c r="I60" s="130" t="s">
        <v>29</v>
      </c>
      <c r="J60" s="130" t="s">
        <v>0</v>
      </c>
    </row>
    <row r="61" spans="1:10" ht="36.75" customHeight="1" x14ac:dyDescent="0.2">
      <c r="A61" s="126"/>
      <c r="B61" s="131" t="s">
        <v>71</v>
      </c>
      <c r="C61" s="198" t="s">
        <v>72</v>
      </c>
      <c r="D61" s="199"/>
      <c r="E61" s="199"/>
      <c r="F61" s="138" t="s">
        <v>24</v>
      </c>
      <c r="G61" s="139"/>
      <c r="H61" s="139"/>
      <c r="I61" s="139">
        <f>'D.1.2 1 Pol'!G8</f>
        <v>0</v>
      </c>
      <c r="J61" s="135" t="str">
        <f>IF(I80=0,"",I61/I80*100)</f>
        <v/>
      </c>
    </row>
    <row r="62" spans="1:10" ht="36.75" customHeight="1" x14ac:dyDescent="0.2">
      <c r="A62" s="126"/>
      <c r="B62" s="131" t="s">
        <v>73</v>
      </c>
      <c r="C62" s="198" t="s">
        <v>74</v>
      </c>
      <c r="D62" s="199"/>
      <c r="E62" s="199"/>
      <c r="F62" s="138" t="s">
        <v>24</v>
      </c>
      <c r="G62" s="139"/>
      <c r="H62" s="139"/>
      <c r="I62" s="139">
        <f>'D.1.2 1 Pol'!G17</f>
        <v>0</v>
      </c>
      <c r="J62" s="135" t="str">
        <f>IF(I80=0,"",I62/I80*100)</f>
        <v/>
      </c>
    </row>
    <row r="63" spans="1:10" ht="36.75" customHeight="1" x14ac:dyDescent="0.2">
      <c r="A63" s="126"/>
      <c r="B63" s="131" t="s">
        <v>75</v>
      </c>
      <c r="C63" s="198" t="s">
        <v>76</v>
      </c>
      <c r="D63" s="199"/>
      <c r="E63" s="199"/>
      <c r="F63" s="138" t="s">
        <v>24</v>
      </c>
      <c r="G63" s="139"/>
      <c r="H63" s="139"/>
      <c r="I63" s="139">
        <f>'D.1.2 1 Pol'!G19</f>
        <v>0</v>
      </c>
      <c r="J63" s="135" t="str">
        <f>IF(I80=0,"",I63/I80*100)</f>
        <v/>
      </c>
    </row>
    <row r="64" spans="1:10" ht="36.75" customHeight="1" x14ac:dyDescent="0.2">
      <c r="A64" s="126"/>
      <c r="B64" s="131" t="s">
        <v>77</v>
      </c>
      <c r="C64" s="198" t="s">
        <v>78</v>
      </c>
      <c r="D64" s="199"/>
      <c r="E64" s="199"/>
      <c r="F64" s="138" t="s">
        <v>24</v>
      </c>
      <c r="G64" s="139"/>
      <c r="H64" s="139"/>
      <c r="I64" s="139">
        <f>'D.1.2 1 Pol'!G32</f>
        <v>0</v>
      </c>
      <c r="J64" s="135" t="str">
        <f>IF(I80=0,"",I64/I80*100)</f>
        <v/>
      </c>
    </row>
    <row r="65" spans="1:10" ht="36.75" customHeight="1" x14ac:dyDescent="0.2">
      <c r="A65" s="126"/>
      <c r="B65" s="131" t="s">
        <v>79</v>
      </c>
      <c r="C65" s="198" t="s">
        <v>80</v>
      </c>
      <c r="D65" s="199"/>
      <c r="E65" s="199"/>
      <c r="F65" s="138" t="s">
        <v>24</v>
      </c>
      <c r="G65" s="139"/>
      <c r="H65" s="139"/>
      <c r="I65" s="139">
        <f>'D.1.2 1 Pol'!G40</f>
        <v>0</v>
      </c>
      <c r="J65" s="135" t="str">
        <f>IF(I80=0,"",I65/I80*100)</f>
        <v/>
      </c>
    </row>
    <row r="66" spans="1:10" ht="36.75" customHeight="1" x14ac:dyDescent="0.2">
      <c r="A66" s="126"/>
      <c r="B66" s="131" t="s">
        <v>81</v>
      </c>
      <c r="C66" s="198" t="s">
        <v>82</v>
      </c>
      <c r="D66" s="199"/>
      <c r="E66" s="199"/>
      <c r="F66" s="138" t="s">
        <v>24</v>
      </c>
      <c r="G66" s="139"/>
      <c r="H66" s="139"/>
      <c r="I66" s="139">
        <f>'D.1.2 1 Pol'!G46</f>
        <v>0</v>
      </c>
      <c r="J66" s="135" t="str">
        <f>IF(I80=0,"",I66/I80*100)</f>
        <v/>
      </c>
    </row>
    <row r="67" spans="1:10" ht="36.75" customHeight="1" x14ac:dyDescent="0.2">
      <c r="A67" s="126"/>
      <c r="B67" s="131" t="s">
        <v>83</v>
      </c>
      <c r="C67" s="198" t="s">
        <v>84</v>
      </c>
      <c r="D67" s="199"/>
      <c r="E67" s="199"/>
      <c r="F67" s="138" t="s">
        <v>24</v>
      </c>
      <c r="G67" s="139"/>
      <c r="H67" s="139"/>
      <c r="I67" s="139">
        <f>'D.1.2 1 Pol'!G61+'D.1.2 1 Pol'!G73</f>
        <v>0</v>
      </c>
      <c r="J67" s="135" t="str">
        <f>IF(I80=0,"",I67/I80*100)</f>
        <v/>
      </c>
    </row>
    <row r="68" spans="1:10" ht="36.75" customHeight="1" x14ac:dyDescent="0.2">
      <c r="A68" s="126"/>
      <c r="B68" s="131" t="s">
        <v>85</v>
      </c>
      <c r="C68" s="198" t="s">
        <v>86</v>
      </c>
      <c r="D68" s="199"/>
      <c r="E68" s="199"/>
      <c r="F68" s="138" t="s">
        <v>24</v>
      </c>
      <c r="G68" s="139"/>
      <c r="H68" s="139"/>
      <c r="I68" s="139">
        <f>'D.1.2 1 Pol'!G81</f>
        <v>0</v>
      </c>
      <c r="J68" s="135" t="str">
        <f>IF(I80=0,"",I68/I80*100)</f>
        <v/>
      </c>
    </row>
    <row r="69" spans="1:10" ht="36.75" customHeight="1" x14ac:dyDescent="0.2">
      <c r="A69" s="126"/>
      <c r="B69" s="131" t="s">
        <v>87</v>
      </c>
      <c r="C69" s="198" t="s">
        <v>88</v>
      </c>
      <c r="D69" s="199"/>
      <c r="E69" s="199"/>
      <c r="F69" s="138" t="s">
        <v>24</v>
      </c>
      <c r="G69" s="139"/>
      <c r="H69" s="139"/>
      <c r="I69" s="139">
        <f>'D.1.1 01 Pol'!G8</f>
        <v>0</v>
      </c>
      <c r="J69" s="135" t="str">
        <f>IF(I80=0,"",I69/I80*100)</f>
        <v/>
      </c>
    </row>
    <row r="70" spans="1:10" ht="36.75" customHeight="1" x14ac:dyDescent="0.2">
      <c r="A70" s="126"/>
      <c r="B70" s="131" t="s">
        <v>89</v>
      </c>
      <c r="C70" s="198" t="s">
        <v>90</v>
      </c>
      <c r="D70" s="199"/>
      <c r="E70" s="199"/>
      <c r="F70" s="138" t="s">
        <v>24</v>
      </c>
      <c r="G70" s="139"/>
      <c r="H70" s="139"/>
      <c r="I70" s="139">
        <f>'D.1.1 01 Pol'!G32</f>
        <v>0</v>
      </c>
      <c r="J70" s="135" t="str">
        <f>IF(I80=0,"",I70/I80*100)</f>
        <v/>
      </c>
    </row>
    <row r="71" spans="1:10" ht="36.75" customHeight="1" x14ac:dyDescent="0.2">
      <c r="A71" s="126"/>
      <c r="B71" s="131" t="s">
        <v>91</v>
      </c>
      <c r="C71" s="198" t="s">
        <v>92</v>
      </c>
      <c r="D71" s="199"/>
      <c r="E71" s="199"/>
      <c r="F71" s="138" t="s">
        <v>24</v>
      </c>
      <c r="G71" s="139"/>
      <c r="H71" s="139"/>
      <c r="I71" s="139">
        <f>'D.1.2 1 Pol'!G70+'D.1.2 1 Pol'!G79+'D.1.2 1 Pol'!G87</f>
        <v>0</v>
      </c>
      <c r="J71" s="135" t="str">
        <f>IF(I80=0,"",I71/I80*100)</f>
        <v/>
      </c>
    </row>
    <row r="72" spans="1:10" ht="36.75" customHeight="1" x14ac:dyDescent="0.2">
      <c r="A72" s="126"/>
      <c r="B72" s="131" t="s">
        <v>93</v>
      </c>
      <c r="C72" s="198" t="s">
        <v>93</v>
      </c>
      <c r="D72" s="199"/>
      <c r="E72" s="199"/>
      <c r="F72" s="138" t="s">
        <v>24</v>
      </c>
      <c r="G72" s="139"/>
      <c r="H72" s="139"/>
      <c r="I72" s="139">
        <f>'D.1.1 01 Pol'!G39</f>
        <v>0</v>
      </c>
      <c r="J72" s="135" t="str">
        <f>IF(I80=0,"",I72/I80*100)</f>
        <v/>
      </c>
    </row>
    <row r="73" spans="1:10" ht="36.75" customHeight="1" x14ac:dyDescent="0.2">
      <c r="A73" s="126"/>
      <c r="B73" s="131" t="s">
        <v>94</v>
      </c>
      <c r="C73" s="198" t="s">
        <v>95</v>
      </c>
      <c r="D73" s="199"/>
      <c r="E73" s="199"/>
      <c r="F73" s="138" t="s">
        <v>25</v>
      </c>
      <c r="G73" s="139"/>
      <c r="H73" s="139"/>
      <c r="I73" s="139">
        <f>'D.1.1 01 Pol'!G47</f>
        <v>0</v>
      </c>
      <c r="J73" s="135" t="str">
        <f>IF(I80=0,"",I73/I80*100)</f>
        <v/>
      </c>
    </row>
    <row r="74" spans="1:10" ht="36.75" customHeight="1" x14ac:dyDescent="0.2">
      <c r="A74" s="126"/>
      <c r="B74" s="131" t="s">
        <v>96</v>
      </c>
      <c r="C74" s="198" t="s">
        <v>97</v>
      </c>
      <c r="D74" s="199"/>
      <c r="E74" s="199"/>
      <c r="F74" s="138" t="s">
        <v>25</v>
      </c>
      <c r="G74" s="139"/>
      <c r="H74" s="139"/>
      <c r="I74" s="139">
        <f>'D.1.1 01 Pol'!G65</f>
        <v>0</v>
      </c>
      <c r="J74" s="135" t="str">
        <f>IF(I80=0,"",I74/I80*100)</f>
        <v/>
      </c>
    </row>
    <row r="75" spans="1:10" ht="36.75" customHeight="1" x14ac:dyDescent="0.2">
      <c r="A75" s="126"/>
      <c r="B75" s="131" t="s">
        <v>98</v>
      </c>
      <c r="C75" s="198" t="s">
        <v>99</v>
      </c>
      <c r="D75" s="199"/>
      <c r="E75" s="199"/>
      <c r="F75" s="138" t="s">
        <v>25</v>
      </c>
      <c r="G75" s="139"/>
      <c r="H75" s="139"/>
      <c r="I75" s="139">
        <f>'D.1.1 01 Pol'!G75</f>
        <v>0</v>
      </c>
      <c r="J75" s="135" t="str">
        <f>IF(I80=0,"",I75/I80*100)</f>
        <v/>
      </c>
    </row>
    <row r="76" spans="1:10" ht="36.75" customHeight="1" x14ac:dyDescent="0.2">
      <c r="A76" s="126"/>
      <c r="B76" s="131" t="s">
        <v>100</v>
      </c>
      <c r="C76" s="198" t="s">
        <v>101</v>
      </c>
      <c r="D76" s="199"/>
      <c r="E76" s="199"/>
      <c r="F76" s="138" t="s">
        <v>25</v>
      </c>
      <c r="G76" s="139"/>
      <c r="H76" s="139"/>
      <c r="I76" s="139">
        <f>'D.1.1 01 Pol'!G97</f>
        <v>0</v>
      </c>
      <c r="J76" s="135" t="str">
        <f>IF(I80=0,"",I76/I80*100)</f>
        <v/>
      </c>
    </row>
    <row r="77" spans="1:10" ht="36.75" customHeight="1" x14ac:dyDescent="0.2">
      <c r="A77" s="126"/>
      <c r="B77" s="131" t="s">
        <v>102</v>
      </c>
      <c r="C77" s="198" t="s">
        <v>103</v>
      </c>
      <c r="D77" s="199"/>
      <c r="E77" s="199"/>
      <c r="F77" s="138" t="s">
        <v>25</v>
      </c>
      <c r="G77" s="139"/>
      <c r="H77" s="139"/>
      <c r="I77" s="139">
        <f>'D.1.1 01 Pol'!G134</f>
        <v>0</v>
      </c>
      <c r="J77" s="135" t="str">
        <f>IF(I80=0,"",I77/I80*100)</f>
        <v/>
      </c>
    </row>
    <row r="78" spans="1:10" ht="36.75" customHeight="1" x14ac:dyDescent="0.2">
      <c r="A78" s="126"/>
      <c r="B78" s="131" t="s">
        <v>104</v>
      </c>
      <c r="C78" s="198" t="s">
        <v>105</v>
      </c>
      <c r="D78" s="199"/>
      <c r="E78" s="199"/>
      <c r="F78" s="138" t="s">
        <v>106</v>
      </c>
      <c r="G78" s="139"/>
      <c r="H78" s="139"/>
      <c r="I78" s="139">
        <f>'D.1.1 01 Pol'!G139</f>
        <v>0</v>
      </c>
      <c r="J78" s="135" t="str">
        <f>IF(I80=0,"",I78/I80*100)</f>
        <v/>
      </c>
    </row>
    <row r="79" spans="1:10" ht="36.75" customHeight="1" x14ac:dyDescent="0.2">
      <c r="A79" s="126"/>
      <c r="B79" s="131" t="s">
        <v>107</v>
      </c>
      <c r="C79" s="198" t="s">
        <v>27</v>
      </c>
      <c r="D79" s="199"/>
      <c r="E79" s="199"/>
      <c r="F79" s="138" t="s">
        <v>107</v>
      </c>
      <c r="G79" s="139"/>
      <c r="H79" s="139"/>
      <c r="I79" s="139">
        <f>'00 00 Naklady'!G8</f>
        <v>0</v>
      </c>
      <c r="J79" s="135" t="str">
        <f>IF(I80=0,"",I79/I80*100)</f>
        <v/>
      </c>
    </row>
    <row r="80" spans="1:10" ht="25.5" customHeight="1" x14ac:dyDescent="0.2">
      <c r="A80" s="127"/>
      <c r="B80" s="132" t="s">
        <v>1</v>
      </c>
      <c r="C80" s="133"/>
      <c r="D80" s="134"/>
      <c r="E80" s="134"/>
      <c r="F80" s="140"/>
      <c r="G80" s="141"/>
      <c r="H80" s="141"/>
      <c r="I80" s="141">
        <f>SUM(I61:I79)</f>
        <v>0</v>
      </c>
      <c r="J80" s="136">
        <f>SUM(J61:J79)</f>
        <v>0</v>
      </c>
    </row>
    <row r="81" spans="6:10" x14ac:dyDescent="0.2">
      <c r="F81" s="86"/>
      <c r="G81" s="86"/>
      <c r="H81" s="86"/>
      <c r="I81" s="86"/>
      <c r="J81" s="137"/>
    </row>
    <row r="82" spans="6:10" x14ac:dyDescent="0.2">
      <c r="F82" s="86"/>
      <c r="G82" s="86"/>
      <c r="H82" s="86"/>
      <c r="I82" s="86"/>
      <c r="J82" s="137"/>
    </row>
    <row r="83" spans="6:10" x14ac:dyDescent="0.2">
      <c r="F83" s="86"/>
      <c r="G83" s="86"/>
      <c r="H83" s="86"/>
      <c r="I83" s="86"/>
      <c r="J83" s="137"/>
    </row>
  </sheetData>
  <sheetProtection algorithmName="SHA-512" hashValue="XCwgsQN42eFvSuIho1E8cqgME/LcwHMp1C75RYrQ+jkH3dR2AKQEYeUOtF5Y5qjLMJ3uttc4Sd2jN3h76cb6mA==" saltValue="Eidy9kcfAuSnsF6T8thF5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9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C45:E45"/>
    <mergeCell ref="C46:E46"/>
    <mergeCell ref="B47:E47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7:E77"/>
    <mergeCell ref="C78:E78"/>
    <mergeCell ref="C79:E79"/>
    <mergeCell ref="C72:E72"/>
    <mergeCell ref="C73:E73"/>
    <mergeCell ref="C74:E74"/>
    <mergeCell ref="C75:E75"/>
    <mergeCell ref="C76:E7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5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50" t="s">
        <v>7</v>
      </c>
      <c r="B2" s="49"/>
      <c r="C2" s="250"/>
      <c r="D2" s="250"/>
      <c r="E2" s="250"/>
      <c r="F2" s="250"/>
      <c r="G2" s="251"/>
    </row>
    <row r="3" spans="1:7" ht="24.95" customHeight="1" x14ac:dyDescent="0.2">
      <c r="A3" s="50" t="s">
        <v>8</v>
      </c>
      <c r="B3" s="49"/>
      <c r="C3" s="250"/>
      <c r="D3" s="250"/>
      <c r="E3" s="250"/>
      <c r="F3" s="250"/>
      <c r="G3" s="251"/>
    </row>
    <row r="4" spans="1:7" ht="24.95" customHeight="1" x14ac:dyDescent="0.2">
      <c r="A4" s="50" t="s">
        <v>9</v>
      </c>
      <c r="B4" s="49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LZA7z/0i00D1kb39tQ3iYbDKNWgBfk4bVbM0bg03RFWVshsoR+pHrJc7XY7jS+lmIYO4xPi2EawBMp9PJlR/hA==" saltValue="zQjAdViag6v/VxevFNBSC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C749-6E42-41E4-90B8-B26DD5F1A73C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4" t="s">
        <v>109</v>
      </c>
      <c r="B1" s="254"/>
      <c r="C1" s="254"/>
      <c r="D1" s="254"/>
      <c r="E1" s="254"/>
      <c r="F1" s="254"/>
      <c r="G1" s="254"/>
      <c r="AG1" t="s">
        <v>110</v>
      </c>
    </row>
    <row r="2" spans="1:60" ht="24.95" customHeight="1" x14ac:dyDescent="0.2">
      <c r="A2" s="143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111</v>
      </c>
    </row>
    <row r="3" spans="1:60" ht="24.95" customHeight="1" x14ac:dyDescent="0.2">
      <c r="A3" s="143" t="s">
        <v>8</v>
      </c>
      <c r="B3" s="49" t="s">
        <v>47</v>
      </c>
      <c r="C3" s="255" t="s">
        <v>48</v>
      </c>
      <c r="D3" s="256"/>
      <c r="E3" s="256"/>
      <c r="F3" s="256"/>
      <c r="G3" s="257"/>
      <c r="AC3" s="124" t="s">
        <v>112</v>
      </c>
      <c r="AG3" t="s">
        <v>113</v>
      </c>
    </row>
    <row r="4" spans="1:60" ht="24.95" customHeight="1" x14ac:dyDescent="0.2">
      <c r="A4" s="144" t="s">
        <v>9</v>
      </c>
      <c r="B4" s="145" t="s">
        <v>47</v>
      </c>
      <c r="C4" s="258" t="s">
        <v>48</v>
      </c>
      <c r="D4" s="259"/>
      <c r="E4" s="259"/>
      <c r="F4" s="259"/>
      <c r="G4" s="260"/>
      <c r="AG4" t="s">
        <v>114</v>
      </c>
    </row>
    <row r="5" spans="1:60" x14ac:dyDescent="0.2">
      <c r="D5" s="10"/>
    </row>
    <row r="6" spans="1:60" ht="38.25" x14ac:dyDescent="0.2">
      <c r="A6" s="147" t="s">
        <v>115</v>
      </c>
      <c r="B6" s="149" t="s">
        <v>116</v>
      </c>
      <c r="C6" s="149" t="s">
        <v>117</v>
      </c>
      <c r="D6" s="148" t="s">
        <v>118</v>
      </c>
      <c r="E6" s="147" t="s">
        <v>119</v>
      </c>
      <c r="F6" s="146" t="s">
        <v>120</v>
      </c>
      <c r="G6" s="147" t="s">
        <v>29</v>
      </c>
      <c r="H6" s="150" t="s">
        <v>30</v>
      </c>
      <c r="I6" s="150" t="s">
        <v>121</v>
      </c>
      <c r="J6" s="150" t="s">
        <v>31</v>
      </c>
      <c r="K6" s="150" t="s">
        <v>122</v>
      </c>
      <c r="L6" s="150" t="s">
        <v>123</v>
      </c>
      <c r="M6" s="150" t="s">
        <v>124</v>
      </c>
      <c r="N6" s="150" t="s">
        <v>125</v>
      </c>
      <c r="O6" s="150" t="s">
        <v>126</v>
      </c>
      <c r="P6" s="150" t="s">
        <v>127</v>
      </c>
      <c r="Q6" s="150" t="s">
        <v>128</v>
      </c>
      <c r="R6" s="150" t="s">
        <v>129</v>
      </c>
      <c r="S6" s="150" t="s">
        <v>130</v>
      </c>
      <c r="T6" s="150" t="s">
        <v>131</v>
      </c>
      <c r="U6" s="150" t="s">
        <v>132</v>
      </c>
      <c r="V6" s="150" t="s">
        <v>133</v>
      </c>
      <c r="W6" s="150" t="s">
        <v>134</v>
      </c>
      <c r="X6" s="150" t="s">
        <v>135</v>
      </c>
      <c r="Y6" s="150" t="s">
        <v>136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3" t="s">
        <v>137</v>
      </c>
      <c r="B8" s="164" t="s">
        <v>107</v>
      </c>
      <c r="C8" s="188" t="s">
        <v>27</v>
      </c>
      <c r="D8" s="165"/>
      <c r="E8" s="166"/>
      <c r="F8" s="167"/>
      <c r="G8" s="167">
        <f>SUMIF(AG9:AG19,"&lt;&gt;NOR",G9:G19)</f>
        <v>0</v>
      </c>
      <c r="H8" s="167"/>
      <c r="I8" s="167">
        <f>SUM(I9:I19)</f>
        <v>0</v>
      </c>
      <c r="J8" s="167"/>
      <c r="K8" s="167">
        <f>SUM(K9:K19)</f>
        <v>0</v>
      </c>
      <c r="L8" s="167"/>
      <c r="M8" s="167">
        <f>SUM(M9:M19)</f>
        <v>0</v>
      </c>
      <c r="N8" s="166"/>
      <c r="O8" s="166">
        <f>SUM(O9:O19)</f>
        <v>0</v>
      </c>
      <c r="P8" s="166"/>
      <c r="Q8" s="166">
        <f>SUM(Q9:Q19)</f>
        <v>0</v>
      </c>
      <c r="R8" s="167"/>
      <c r="S8" s="167"/>
      <c r="T8" s="168"/>
      <c r="U8" s="162"/>
      <c r="V8" s="162">
        <f>SUM(V9:V19)</f>
        <v>0</v>
      </c>
      <c r="W8" s="162"/>
      <c r="X8" s="162"/>
      <c r="Y8" s="162"/>
      <c r="AG8" t="s">
        <v>138</v>
      </c>
    </row>
    <row r="9" spans="1:60" outlineLevel="1" x14ac:dyDescent="0.2">
      <c r="A9" s="180">
        <v>1</v>
      </c>
      <c r="B9" s="181" t="s">
        <v>139</v>
      </c>
      <c r="C9" s="189" t="s">
        <v>140</v>
      </c>
      <c r="D9" s="182" t="s">
        <v>141</v>
      </c>
      <c r="E9" s="183">
        <v>1</v>
      </c>
      <c r="F9" s="184"/>
      <c r="G9" s="185">
        <f>ROUND(E9*F9,2)</f>
        <v>0</v>
      </c>
      <c r="H9" s="184"/>
      <c r="I9" s="185">
        <f>ROUND(E9*H9,2)</f>
        <v>0</v>
      </c>
      <c r="J9" s="184"/>
      <c r="K9" s="185">
        <f>ROUND(E9*J9,2)</f>
        <v>0</v>
      </c>
      <c r="L9" s="185">
        <v>21</v>
      </c>
      <c r="M9" s="185">
        <f>G9*(1+L9/100)</f>
        <v>0</v>
      </c>
      <c r="N9" s="183">
        <v>0</v>
      </c>
      <c r="O9" s="183">
        <f>ROUND(E9*N9,2)</f>
        <v>0</v>
      </c>
      <c r="P9" s="183">
        <v>0</v>
      </c>
      <c r="Q9" s="183">
        <f>ROUND(E9*P9,2)</f>
        <v>0</v>
      </c>
      <c r="R9" s="185"/>
      <c r="S9" s="185" t="s">
        <v>142</v>
      </c>
      <c r="T9" s="186" t="s">
        <v>143</v>
      </c>
      <c r="U9" s="161">
        <v>0</v>
      </c>
      <c r="V9" s="161">
        <f>ROUND(E9*U9,2)</f>
        <v>0</v>
      </c>
      <c r="W9" s="161"/>
      <c r="X9" s="161" t="s">
        <v>144</v>
      </c>
      <c r="Y9" s="161" t="s">
        <v>145</v>
      </c>
      <c r="Z9" s="151"/>
      <c r="AA9" s="151"/>
      <c r="AB9" s="151"/>
      <c r="AC9" s="151"/>
      <c r="AD9" s="151"/>
      <c r="AE9" s="151"/>
      <c r="AF9" s="151"/>
      <c r="AG9" s="151" t="s">
        <v>146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80">
        <v>2</v>
      </c>
      <c r="B10" s="181" t="s">
        <v>147</v>
      </c>
      <c r="C10" s="189" t="s">
        <v>148</v>
      </c>
      <c r="D10" s="182" t="s">
        <v>149</v>
      </c>
      <c r="E10" s="183">
        <v>1</v>
      </c>
      <c r="F10" s="184"/>
      <c r="G10" s="185">
        <f>ROUND(E10*F10,2)</f>
        <v>0</v>
      </c>
      <c r="H10" s="184"/>
      <c r="I10" s="185">
        <f>ROUND(E10*H10,2)</f>
        <v>0</v>
      </c>
      <c r="J10" s="184"/>
      <c r="K10" s="185">
        <f>ROUND(E10*J10,2)</f>
        <v>0</v>
      </c>
      <c r="L10" s="185">
        <v>21</v>
      </c>
      <c r="M10" s="185">
        <f>G10*(1+L10/100)</f>
        <v>0</v>
      </c>
      <c r="N10" s="183">
        <v>0</v>
      </c>
      <c r="O10" s="183">
        <f>ROUND(E10*N10,2)</f>
        <v>0</v>
      </c>
      <c r="P10" s="183">
        <v>0</v>
      </c>
      <c r="Q10" s="183">
        <f>ROUND(E10*P10,2)</f>
        <v>0</v>
      </c>
      <c r="R10" s="185"/>
      <c r="S10" s="185" t="s">
        <v>142</v>
      </c>
      <c r="T10" s="186" t="s">
        <v>143</v>
      </c>
      <c r="U10" s="161">
        <v>0</v>
      </c>
      <c r="V10" s="161">
        <f>ROUND(E10*U10,2)</f>
        <v>0</v>
      </c>
      <c r="W10" s="161"/>
      <c r="X10" s="161" t="s">
        <v>150</v>
      </c>
      <c r="Y10" s="161" t="s">
        <v>145</v>
      </c>
      <c r="Z10" s="151"/>
      <c r="AA10" s="151"/>
      <c r="AB10" s="151"/>
      <c r="AC10" s="151"/>
      <c r="AD10" s="151"/>
      <c r="AE10" s="151"/>
      <c r="AF10" s="151"/>
      <c r="AG10" s="151" t="s">
        <v>151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80">
        <v>3</v>
      </c>
      <c r="B11" s="181" t="s">
        <v>152</v>
      </c>
      <c r="C11" s="189" t="s">
        <v>153</v>
      </c>
      <c r="D11" s="182" t="s">
        <v>149</v>
      </c>
      <c r="E11" s="183">
        <v>1</v>
      </c>
      <c r="F11" s="184"/>
      <c r="G11" s="185">
        <f>ROUND(E11*F11,2)</f>
        <v>0</v>
      </c>
      <c r="H11" s="184"/>
      <c r="I11" s="185">
        <f>ROUND(E11*H11,2)</f>
        <v>0</v>
      </c>
      <c r="J11" s="184"/>
      <c r="K11" s="185">
        <f>ROUND(E11*J11,2)</f>
        <v>0</v>
      </c>
      <c r="L11" s="185">
        <v>21</v>
      </c>
      <c r="M11" s="185">
        <f>G11*(1+L11/100)</f>
        <v>0</v>
      </c>
      <c r="N11" s="183">
        <v>0</v>
      </c>
      <c r="O11" s="183">
        <f>ROUND(E11*N11,2)</f>
        <v>0</v>
      </c>
      <c r="P11" s="183">
        <v>0</v>
      </c>
      <c r="Q11" s="183">
        <f>ROUND(E11*P11,2)</f>
        <v>0</v>
      </c>
      <c r="R11" s="185"/>
      <c r="S11" s="185" t="s">
        <v>142</v>
      </c>
      <c r="T11" s="186" t="s">
        <v>143</v>
      </c>
      <c r="U11" s="161">
        <v>0</v>
      </c>
      <c r="V11" s="161">
        <f>ROUND(E11*U11,2)</f>
        <v>0</v>
      </c>
      <c r="W11" s="161"/>
      <c r="X11" s="161" t="s">
        <v>150</v>
      </c>
      <c r="Y11" s="161" t="s">
        <v>145</v>
      </c>
      <c r="Z11" s="151"/>
      <c r="AA11" s="151"/>
      <c r="AB11" s="151"/>
      <c r="AC11" s="151"/>
      <c r="AD11" s="151"/>
      <c r="AE11" s="151"/>
      <c r="AF11" s="151"/>
      <c r="AG11" s="151" t="s">
        <v>151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73">
        <v>4</v>
      </c>
      <c r="B12" s="174" t="s">
        <v>154</v>
      </c>
      <c r="C12" s="190" t="s">
        <v>155</v>
      </c>
      <c r="D12" s="175" t="s">
        <v>156</v>
      </c>
      <c r="E12" s="176">
        <v>1</v>
      </c>
      <c r="F12" s="177"/>
      <c r="G12" s="178">
        <f>ROUND(E12*F12,2)</f>
        <v>0</v>
      </c>
      <c r="H12" s="177"/>
      <c r="I12" s="178">
        <f>ROUND(E12*H12,2)</f>
        <v>0</v>
      </c>
      <c r="J12" s="177"/>
      <c r="K12" s="178">
        <f>ROUND(E12*J12,2)</f>
        <v>0</v>
      </c>
      <c r="L12" s="178">
        <v>21</v>
      </c>
      <c r="M12" s="178">
        <f>G12*(1+L12/100)</f>
        <v>0</v>
      </c>
      <c r="N12" s="176">
        <v>0</v>
      </c>
      <c r="O12" s="176">
        <f>ROUND(E12*N12,2)</f>
        <v>0</v>
      </c>
      <c r="P12" s="176">
        <v>0</v>
      </c>
      <c r="Q12" s="176">
        <f>ROUND(E12*P12,2)</f>
        <v>0</v>
      </c>
      <c r="R12" s="178"/>
      <c r="S12" s="178" t="s">
        <v>157</v>
      </c>
      <c r="T12" s="179" t="s">
        <v>143</v>
      </c>
      <c r="U12" s="161">
        <v>0</v>
      </c>
      <c r="V12" s="161">
        <f>ROUND(E12*U12,2)</f>
        <v>0</v>
      </c>
      <c r="W12" s="161"/>
      <c r="X12" s="161" t="s">
        <v>158</v>
      </c>
      <c r="Y12" s="161" t="s">
        <v>145</v>
      </c>
      <c r="Z12" s="151"/>
      <c r="AA12" s="151"/>
      <c r="AB12" s="151"/>
      <c r="AC12" s="151"/>
      <c r="AD12" s="151"/>
      <c r="AE12" s="151"/>
      <c r="AF12" s="151"/>
      <c r="AG12" s="151" t="s">
        <v>159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2" x14ac:dyDescent="0.2">
      <c r="A13" s="158"/>
      <c r="B13" s="159"/>
      <c r="C13" s="252" t="s">
        <v>160</v>
      </c>
      <c r="D13" s="253"/>
      <c r="E13" s="253"/>
      <c r="F13" s="253"/>
      <c r="G13" s="253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161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80">
        <v>5</v>
      </c>
      <c r="B14" s="181" t="s">
        <v>162</v>
      </c>
      <c r="C14" s="189" t="s">
        <v>163</v>
      </c>
      <c r="D14" s="182" t="s">
        <v>156</v>
      </c>
      <c r="E14" s="183">
        <v>1</v>
      </c>
      <c r="F14" s="184"/>
      <c r="G14" s="185">
        <f>ROUND(E14*F14,2)</f>
        <v>0</v>
      </c>
      <c r="H14" s="184"/>
      <c r="I14" s="185">
        <f>ROUND(E14*H14,2)</f>
        <v>0</v>
      </c>
      <c r="J14" s="184"/>
      <c r="K14" s="185">
        <f>ROUND(E14*J14,2)</f>
        <v>0</v>
      </c>
      <c r="L14" s="185">
        <v>21</v>
      </c>
      <c r="M14" s="185">
        <f>G14*(1+L14/100)</f>
        <v>0</v>
      </c>
      <c r="N14" s="183">
        <v>0</v>
      </c>
      <c r="O14" s="183">
        <f>ROUND(E14*N14,2)</f>
        <v>0</v>
      </c>
      <c r="P14" s="183">
        <v>0</v>
      </c>
      <c r="Q14" s="183">
        <f>ROUND(E14*P14,2)</f>
        <v>0</v>
      </c>
      <c r="R14" s="185"/>
      <c r="S14" s="185" t="s">
        <v>157</v>
      </c>
      <c r="T14" s="186" t="s">
        <v>143</v>
      </c>
      <c r="U14" s="161">
        <v>0</v>
      </c>
      <c r="V14" s="161">
        <f>ROUND(E14*U14,2)</f>
        <v>0</v>
      </c>
      <c r="W14" s="161"/>
      <c r="X14" s="161" t="s">
        <v>158</v>
      </c>
      <c r="Y14" s="161" t="s">
        <v>145</v>
      </c>
      <c r="Z14" s="151"/>
      <c r="AA14" s="151"/>
      <c r="AB14" s="151"/>
      <c r="AC14" s="151"/>
      <c r="AD14" s="151"/>
      <c r="AE14" s="151"/>
      <c r="AF14" s="151"/>
      <c r="AG14" s="151" t="s">
        <v>159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73">
        <v>6</v>
      </c>
      <c r="B15" s="174" t="s">
        <v>164</v>
      </c>
      <c r="C15" s="190" t="s">
        <v>165</v>
      </c>
      <c r="D15" s="175" t="s">
        <v>156</v>
      </c>
      <c r="E15" s="176">
        <v>1</v>
      </c>
      <c r="F15" s="177"/>
      <c r="G15" s="178">
        <f>ROUND(E15*F15,2)</f>
        <v>0</v>
      </c>
      <c r="H15" s="177"/>
      <c r="I15" s="178">
        <f>ROUND(E15*H15,2)</f>
        <v>0</v>
      </c>
      <c r="J15" s="177"/>
      <c r="K15" s="178">
        <f>ROUND(E15*J15,2)</f>
        <v>0</v>
      </c>
      <c r="L15" s="178">
        <v>21</v>
      </c>
      <c r="M15" s="178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8"/>
      <c r="S15" s="178" t="s">
        <v>157</v>
      </c>
      <c r="T15" s="179" t="s">
        <v>143</v>
      </c>
      <c r="U15" s="161">
        <v>0</v>
      </c>
      <c r="V15" s="161">
        <f>ROUND(E15*U15,2)</f>
        <v>0</v>
      </c>
      <c r="W15" s="161"/>
      <c r="X15" s="161" t="s">
        <v>158</v>
      </c>
      <c r="Y15" s="161" t="s">
        <v>145</v>
      </c>
      <c r="Z15" s="151"/>
      <c r="AA15" s="151"/>
      <c r="AB15" s="151"/>
      <c r="AC15" s="151"/>
      <c r="AD15" s="151"/>
      <c r="AE15" s="151"/>
      <c r="AF15" s="151"/>
      <c r="AG15" s="151" t="s">
        <v>159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ht="33.75" outlineLevel="2" x14ac:dyDescent="0.2">
      <c r="A16" s="158"/>
      <c r="B16" s="159"/>
      <c r="C16" s="252" t="s">
        <v>166</v>
      </c>
      <c r="D16" s="253"/>
      <c r="E16" s="253"/>
      <c r="F16" s="253"/>
      <c r="G16" s="253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161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87" t="str">
        <f>C16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80">
        <v>7</v>
      </c>
      <c r="B17" s="181" t="s">
        <v>167</v>
      </c>
      <c r="C17" s="189" t="s">
        <v>168</v>
      </c>
      <c r="D17" s="182" t="s">
        <v>156</v>
      </c>
      <c r="E17" s="183">
        <v>1</v>
      </c>
      <c r="F17" s="184"/>
      <c r="G17" s="185">
        <f>ROUND(E17*F17,2)</f>
        <v>0</v>
      </c>
      <c r="H17" s="184"/>
      <c r="I17" s="185">
        <f>ROUND(E17*H17,2)</f>
        <v>0</v>
      </c>
      <c r="J17" s="184"/>
      <c r="K17" s="185">
        <f>ROUND(E17*J17,2)</f>
        <v>0</v>
      </c>
      <c r="L17" s="185">
        <v>21</v>
      </c>
      <c r="M17" s="185">
        <f>G17*(1+L17/100)</f>
        <v>0</v>
      </c>
      <c r="N17" s="183">
        <v>0</v>
      </c>
      <c r="O17" s="183">
        <f>ROUND(E17*N17,2)</f>
        <v>0</v>
      </c>
      <c r="P17" s="183">
        <v>0</v>
      </c>
      <c r="Q17" s="183">
        <f>ROUND(E17*P17,2)</f>
        <v>0</v>
      </c>
      <c r="R17" s="185"/>
      <c r="S17" s="185" t="s">
        <v>142</v>
      </c>
      <c r="T17" s="186" t="s">
        <v>143</v>
      </c>
      <c r="U17" s="161">
        <v>0</v>
      </c>
      <c r="V17" s="161">
        <f>ROUND(E17*U17,2)</f>
        <v>0</v>
      </c>
      <c r="W17" s="161"/>
      <c r="X17" s="161" t="s">
        <v>158</v>
      </c>
      <c r="Y17" s="161" t="s">
        <v>145</v>
      </c>
      <c r="Z17" s="151"/>
      <c r="AA17" s="151"/>
      <c r="AB17" s="151"/>
      <c r="AC17" s="151"/>
      <c r="AD17" s="151"/>
      <c r="AE17" s="151"/>
      <c r="AF17" s="151"/>
      <c r="AG17" s="151" t="s">
        <v>159</v>
      </c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1" x14ac:dyDescent="0.2">
      <c r="A18" s="173">
        <v>8</v>
      </c>
      <c r="B18" s="174" t="s">
        <v>169</v>
      </c>
      <c r="C18" s="190" t="s">
        <v>170</v>
      </c>
      <c r="D18" s="175" t="s">
        <v>156</v>
      </c>
      <c r="E18" s="176">
        <v>1</v>
      </c>
      <c r="F18" s="177"/>
      <c r="G18" s="178">
        <f>ROUND(E18*F18,2)</f>
        <v>0</v>
      </c>
      <c r="H18" s="177"/>
      <c r="I18" s="178">
        <f>ROUND(E18*H18,2)</f>
        <v>0</v>
      </c>
      <c r="J18" s="177"/>
      <c r="K18" s="178">
        <f>ROUND(E18*J18,2)</f>
        <v>0</v>
      </c>
      <c r="L18" s="178">
        <v>21</v>
      </c>
      <c r="M18" s="178">
        <f>G18*(1+L18/100)</f>
        <v>0</v>
      </c>
      <c r="N18" s="176">
        <v>0</v>
      </c>
      <c r="O18" s="176">
        <f>ROUND(E18*N18,2)</f>
        <v>0</v>
      </c>
      <c r="P18" s="176">
        <v>0</v>
      </c>
      <c r="Q18" s="176">
        <f>ROUND(E18*P18,2)</f>
        <v>0</v>
      </c>
      <c r="R18" s="178"/>
      <c r="S18" s="178" t="s">
        <v>142</v>
      </c>
      <c r="T18" s="179" t="s">
        <v>143</v>
      </c>
      <c r="U18" s="161">
        <v>0</v>
      </c>
      <c r="V18" s="161">
        <f>ROUND(E18*U18,2)</f>
        <v>0</v>
      </c>
      <c r="W18" s="161"/>
      <c r="X18" s="161" t="s">
        <v>158</v>
      </c>
      <c r="Y18" s="161" t="s">
        <v>145</v>
      </c>
      <c r="Z18" s="151"/>
      <c r="AA18" s="151"/>
      <c r="AB18" s="151"/>
      <c r="AC18" s="151"/>
      <c r="AD18" s="151"/>
      <c r="AE18" s="151"/>
      <c r="AF18" s="151"/>
      <c r="AG18" s="151" t="s">
        <v>159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2" x14ac:dyDescent="0.2">
      <c r="A19" s="158"/>
      <c r="B19" s="159"/>
      <c r="C19" s="252" t="s">
        <v>171</v>
      </c>
      <c r="D19" s="253"/>
      <c r="E19" s="253"/>
      <c r="F19" s="253"/>
      <c r="G19" s="253"/>
      <c r="H19" s="161"/>
      <c r="I19" s="161"/>
      <c r="J19" s="161"/>
      <c r="K19" s="161"/>
      <c r="L19" s="161"/>
      <c r="M19" s="161"/>
      <c r="N19" s="160"/>
      <c r="O19" s="160"/>
      <c r="P19" s="160"/>
      <c r="Q19" s="160"/>
      <c r="R19" s="161"/>
      <c r="S19" s="161"/>
      <c r="T19" s="161"/>
      <c r="U19" s="161"/>
      <c r="V19" s="161"/>
      <c r="W19" s="161"/>
      <c r="X19" s="161"/>
      <c r="Y19" s="161"/>
      <c r="Z19" s="151"/>
      <c r="AA19" s="151"/>
      <c r="AB19" s="151"/>
      <c r="AC19" s="151"/>
      <c r="AD19" s="151"/>
      <c r="AE19" s="151"/>
      <c r="AF19" s="151"/>
      <c r="AG19" s="151" t="s">
        <v>161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x14ac:dyDescent="0.2">
      <c r="A20" s="3"/>
      <c r="B20" s="4"/>
      <c r="C20" s="191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E20">
        <v>15</v>
      </c>
      <c r="AF20">
        <v>21</v>
      </c>
      <c r="AG20" t="s">
        <v>123</v>
      </c>
    </row>
    <row r="21" spans="1:60" x14ac:dyDescent="0.2">
      <c r="A21" s="154"/>
      <c r="B21" s="155" t="s">
        <v>29</v>
      </c>
      <c r="C21" s="192"/>
      <c r="D21" s="156"/>
      <c r="E21" s="157"/>
      <c r="F21" s="157"/>
      <c r="G21" s="172">
        <f>G8</f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AE21">
        <f>SUMIF(L7:L19,AE20,G7:G19)</f>
        <v>0</v>
      </c>
      <c r="AF21">
        <f>SUMIF(L7:L19,AF20,G7:G19)</f>
        <v>0</v>
      </c>
      <c r="AG21" t="s">
        <v>172</v>
      </c>
    </row>
    <row r="22" spans="1:60" x14ac:dyDescent="0.2">
      <c r="C22" s="193"/>
      <c r="D22" s="10"/>
      <c r="AG22" t="s">
        <v>173</v>
      </c>
    </row>
    <row r="23" spans="1:60" x14ac:dyDescent="0.2">
      <c r="D23" s="10"/>
    </row>
    <row r="24" spans="1:60" x14ac:dyDescent="0.2">
      <c r="D24" s="10"/>
    </row>
    <row r="25" spans="1:60" x14ac:dyDescent="0.2">
      <c r="D25" s="10"/>
    </row>
    <row r="26" spans="1:60" x14ac:dyDescent="0.2">
      <c r="D26" s="10"/>
    </row>
    <row r="27" spans="1:60" x14ac:dyDescent="0.2">
      <c r="D27" s="10"/>
    </row>
    <row r="28" spans="1:60" x14ac:dyDescent="0.2">
      <c r="D28" s="10"/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58/cckcbxS/yuZIJUm1s99wpaw28mGbFFoFY+Nn+niRSqOCY0gRyU6uqG+3dV3B7yS3EMiQmXZAEc89gl998g==" saltValue="ADw1h5KYPRtvWWUV3DHTnA==" spinCount="100000" sheet="1" formatRows="0"/>
  <mergeCells count="7">
    <mergeCell ref="C19:G19"/>
    <mergeCell ref="A1:G1"/>
    <mergeCell ref="C2:G2"/>
    <mergeCell ref="C3:G3"/>
    <mergeCell ref="C4:G4"/>
    <mergeCell ref="C13:G13"/>
    <mergeCell ref="C16:G16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EAE80-4B98-4FE7-92DF-CC0FFC719E8F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174</v>
      </c>
      <c r="B1" s="254"/>
      <c r="C1" s="254"/>
      <c r="D1" s="254"/>
      <c r="E1" s="254"/>
      <c r="F1" s="254"/>
      <c r="G1" s="254"/>
      <c r="AG1" t="s">
        <v>110</v>
      </c>
    </row>
    <row r="2" spans="1:60" ht="24.95" customHeight="1" x14ac:dyDescent="0.2">
      <c r="A2" s="143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111</v>
      </c>
    </row>
    <row r="3" spans="1:60" ht="24.95" customHeight="1" x14ac:dyDescent="0.2">
      <c r="A3" s="143" t="s">
        <v>8</v>
      </c>
      <c r="B3" s="49" t="s">
        <v>50</v>
      </c>
      <c r="C3" s="255" t="s">
        <v>51</v>
      </c>
      <c r="D3" s="256"/>
      <c r="E3" s="256"/>
      <c r="F3" s="256"/>
      <c r="G3" s="257"/>
      <c r="AC3" s="124" t="s">
        <v>111</v>
      </c>
      <c r="AG3" t="s">
        <v>113</v>
      </c>
    </row>
    <row r="4" spans="1:60" ht="24.95" customHeight="1" x14ac:dyDescent="0.2">
      <c r="A4" s="144" t="s">
        <v>9</v>
      </c>
      <c r="B4" s="145" t="s">
        <v>52</v>
      </c>
      <c r="C4" s="258" t="s">
        <v>51</v>
      </c>
      <c r="D4" s="259"/>
      <c r="E4" s="259"/>
      <c r="F4" s="259"/>
      <c r="G4" s="260"/>
      <c r="AG4" t="s">
        <v>114</v>
      </c>
    </row>
    <row r="5" spans="1:60" x14ac:dyDescent="0.2">
      <c r="D5" s="10"/>
    </row>
    <row r="6" spans="1:60" ht="38.25" x14ac:dyDescent="0.2">
      <c r="A6" s="147" t="s">
        <v>115</v>
      </c>
      <c r="B6" s="149" t="s">
        <v>116</v>
      </c>
      <c r="C6" s="149" t="s">
        <v>117</v>
      </c>
      <c r="D6" s="148" t="s">
        <v>118</v>
      </c>
      <c r="E6" s="147" t="s">
        <v>119</v>
      </c>
      <c r="F6" s="146" t="s">
        <v>120</v>
      </c>
      <c r="G6" s="147" t="s">
        <v>29</v>
      </c>
      <c r="H6" s="150" t="s">
        <v>30</v>
      </c>
      <c r="I6" s="150" t="s">
        <v>121</v>
      </c>
      <c r="J6" s="150" t="s">
        <v>31</v>
      </c>
      <c r="K6" s="150" t="s">
        <v>122</v>
      </c>
      <c r="L6" s="150" t="s">
        <v>123</v>
      </c>
      <c r="M6" s="150" t="s">
        <v>124</v>
      </c>
      <c r="N6" s="150" t="s">
        <v>125</v>
      </c>
      <c r="O6" s="150" t="s">
        <v>126</v>
      </c>
      <c r="P6" s="150" t="s">
        <v>127</v>
      </c>
      <c r="Q6" s="150" t="s">
        <v>128</v>
      </c>
      <c r="R6" s="150" t="s">
        <v>129</v>
      </c>
      <c r="S6" s="150" t="s">
        <v>130</v>
      </c>
      <c r="T6" s="150" t="s">
        <v>131</v>
      </c>
      <c r="U6" s="150" t="s">
        <v>132</v>
      </c>
      <c r="V6" s="150" t="s">
        <v>133</v>
      </c>
      <c r="W6" s="150" t="s">
        <v>134</v>
      </c>
      <c r="X6" s="150" t="s">
        <v>135</v>
      </c>
      <c r="Y6" s="150" t="s">
        <v>136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3" t="s">
        <v>137</v>
      </c>
      <c r="B8" s="164" t="s">
        <v>87</v>
      </c>
      <c r="C8" s="188" t="s">
        <v>88</v>
      </c>
      <c r="D8" s="165"/>
      <c r="E8" s="166"/>
      <c r="F8" s="167"/>
      <c r="G8" s="167">
        <f>SUMIF(AG9:AG31,"&lt;&gt;NOR",G9:G31)</f>
        <v>0</v>
      </c>
      <c r="H8" s="167"/>
      <c r="I8" s="167">
        <f>SUM(I9:I31)</f>
        <v>0</v>
      </c>
      <c r="J8" s="167"/>
      <c r="K8" s="167">
        <f>SUM(K9:K31)</f>
        <v>0</v>
      </c>
      <c r="L8" s="167"/>
      <c r="M8" s="167">
        <f>SUM(M9:M31)</f>
        <v>0</v>
      </c>
      <c r="N8" s="166"/>
      <c r="O8" s="166">
        <f>SUM(O9:O31)</f>
        <v>0</v>
      </c>
      <c r="P8" s="166"/>
      <c r="Q8" s="166">
        <f>SUM(Q9:Q31)</f>
        <v>2.29</v>
      </c>
      <c r="R8" s="167"/>
      <c r="S8" s="167"/>
      <c r="T8" s="168"/>
      <c r="U8" s="162"/>
      <c r="V8" s="162">
        <f>SUM(V9:V31)</f>
        <v>47.34</v>
      </c>
      <c r="W8" s="162"/>
      <c r="X8" s="162"/>
      <c r="Y8" s="162"/>
      <c r="AG8" t="s">
        <v>138</v>
      </c>
    </row>
    <row r="9" spans="1:60" outlineLevel="1" x14ac:dyDescent="0.2">
      <c r="A9" s="180">
        <v>1</v>
      </c>
      <c r="B9" s="181" t="s">
        <v>175</v>
      </c>
      <c r="C9" s="189" t="s">
        <v>176</v>
      </c>
      <c r="D9" s="182" t="s">
        <v>177</v>
      </c>
      <c r="E9" s="183">
        <v>9</v>
      </c>
      <c r="F9" s="184"/>
      <c r="G9" s="185">
        <f>ROUND(E9*F9,2)</f>
        <v>0</v>
      </c>
      <c r="H9" s="184"/>
      <c r="I9" s="185">
        <f>ROUND(E9*H9,2)</f>
        <v>0</v>
      </c>
      <c r="J9" s="184"/>
      <c r="K9" s="185">
        <f>ROUND(E9*J9,2)</f>
        <v>0</v>
      </c>
      <c r="L9" s="185">
        <v>21</v>
      </c>
      <c r="M9" s="185">
        <f>G9*(1+L9/100)</f>
        <v>0</v>
      </c>
      <c r="N9" s="183">
        <v>0</v>
      </c>
      <c r="O9" s="183">
        <f>ROUND(E9*N9,2)</f>
        <v>0</v>
      </c>
      <c r="P9" s="183">
        <v>2.0999999999999999E-3</v>
      </c>
      <c r="Q9" s="183">
        <f>ROUND(E9*P9,2)</f>
        <v>0.02</v>
      </c>
      <c r="R9" s="185" t="s">
        <v>178</v>
      </c>
      <c r="S9" s="185" t="s">
        <v>157</v>
      </c>
      <c r="T9" s="186" t="s">
        <v>157</v>
      </c>
      <c r="U9" s="161">
        <v>0.2</v>
      </c>
      <c r="V9" s="161">
        <f>ROUND(E9*U9,2)</f>
        <v>1.8</v>
      </c>
      <c r="W9" s="161"/>
      <c r="X9" s="161" t="s">
        <v>144</v>
      </c>
      <c r="Y9" s="161" t="s">
        <v>145</v>
      </c>
      <c r="Z9" s="151"/>
      <c r="AA9" s="151"/>
      <c r="AB9" s="151"/>
      <c r="AC9" s="151"/>
      <c r="AD9" s="151"/>
      <c r="AE9" s="151"/>
      <c r="AF9" s="151"/>
      <c r="AG9" s="151" t="s">
        <v>146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73">
        <v>2</v>
      </c>
      <c r="B10" s="174" t="s">
        <v>179</v>
      </c>
      <c r="C10" s="190" t="s">
        <v>180</v>
      </c>
      <c r="D10" s="175" t="s">
        <v>181</v>
      </c>
      <c r="E10" s="176">
        <v>7</v>
      </c>
      <c r="F10" s="177"/>
      <c r="G10" s="178">
        <f>ROUND(E10*F10,2)</f>
        <v>0</v>
      </c>
      <c r="H10" s="177"/>
      <c r="I10" s="178">
        <f>ROUND(E10*H10,2)</f>
        <v>0</v>
      </c>
      <c r="J10" s="177"/>
      <c r="K10" s="178">
        <f>ROUND(E10*J10,2)</f>
        <v>0</v>
      </c>
      <c r="L10" s="178">
        <v>21</v>
      </c>
      <c r="M10" s="178">
        <f>G10*(1+L10/100)</f>
        <v>0</v>
      </c>
      <c r="N10" s="176">
        <v>6.9999999999999994E-5</v>
      </c>
      <c r="O10" s="176">
        <f>ROUND(E10*N10,2)</f>
        <v>0</v>
      </c>
      <c r="P10" s="176">
        <v>2.1000000000000001E-2</v>
      </c>
      <c r="Q10" s="176">
        <f>ROUND(E10*P10,2)</f>
        <v>0.15</v>
      </c>
      <c r="R10" s="178" t="s">
        <v>182</v>
      </c>
      <c r="S10" s="178" t="s">
        <v>157</v>
      </c>
      <c r="T10" s="179" t="s">
        <v>157</v>
      </c>
      <c r="U10" s="161">
        <v>0.43</v>
      </c>
      <c r="V10" s="161">
        <f>ROUND(E10*U10,2)</f>
        <v>3.01</v>
      </c>
      <c r="W10" s="161"/>
      <c r="X10" s="161" t="s">
        <v>144</v>
      </c>
      <c r="Y10" s="161" t="s">
        <v>145</v>
      </c>
      <c r="Z10" s="151"/>
      <c r="AA10" s="151"/>
      <c r="AB10" s="151"/>
      <c r="AC10" s="151"/>
      <c r="AD10" s="151"/>
      <c r="AE10" s="151"/>
      <c r="AF10" s="151"/>
      <c r="AG10" s="151" t="s">
        <v>146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2" x14ac:dyDescent="0.2">
      <c r="A11" s="158"/>
      <c r="B11" s="159"/>
      <c r="C11" s="196" t="s">
        <v>183</v>
      </c>
      <c r="D11" s="194"/>
      <c r="E11" s="195">
        <v>4</v>
      </c>
      <c r="F11" s="161"/>
      <c r="G11" s="161"/>
      <c r="H11" s="161"/>
      <c r="I11" s="161"/>
      <c r="J11" s="161"/>
      <c r="K11" s="161"/>
      <c r="L11" s="161"/>
      <c r="M11" s="161"/>
      <c r="N11" s="160"/>
      <c r="O11" s="160"/>
      <c r="P11" s="160"/>
      <c r="Q11" s="160"/>
      <c r="R11" s="161"/>
      <c r="S11" s="161"/>
      <c r="T11" s="161"/>
      <c r="U11" s="161"/>
      <c r="V11" s="161"/>
      <c r="W11" s="161"/>
      <c r="X11" s="161"/>
      <c r="Y11" s="161"/>
      <c r="Z11" s="151"/>
      <c r="AA11" s="151"/>
      <c r="AB11" s="151"/>
      <c r="AC11" s="151"/>
      <c r="AD11" s="151"/>
      <c r="AE11" s="151"/>
      <c r="AF11" s="151"/>
      <c r="AG11" s="151" t="s">
        <v>184</v>
      </c>
      <c r="AH11" s="151">
        <v>5</v>
      </c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3" x14ac:dyDescent="0.2">
      <c r="A12" s="158"/>
      <c r="B12" s="159"/>
      <c r="C12" s="196" t="s">
        <v>185</v>
      </c>
      <c r="D12" s="194"/>
      <c r="E12" s="195">
        <v>2</v>
      </c>
      <c r="F12" s="161"/>
      <c r="G12" s="161"/>
      <c r="H12" s="161"/>
      <c r="I12" s="161"/>
      <c r="J12" s="161"/>
      <c r="K12" s="161"/>
      <c r="L12" s="161"/>
      <c r="M12" s="161"/>
      <c r="N12" s="160"/>
      <c r="O12" s="160"/>
      <c r="P12" s="160"/>
      <c r="Q12" s="160"/>
      <c r="R12" s="161"/>
      <c r="S12" s="161"/>
      <c r="T12" s="161"/>
      <c r="U12" s="161"/>
      <c r="V12" s="161"/>
      <c r="W12" s="161"/>
      <c r="X12" s="161"/>
      <c r="Y12" s="161"/>
      <c r="Z12" s="151"/>
      <c r="AA12" s="151"/>
      <c r="AB12" s="151"/>
      <c r="AC12" s="151"/>
      <c r="AD12" s="151"/>
      <c r="AE12" s="151"/>
      <c r="AF12" s="151"/>
      <c r="AG12" s="151" t="s">
        <v>184</v>
      </c>
      <c r="AH12" s="151">
        <v>5</v>
      </c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3" x14ac:dyDescent="0.2">
      <c r="A13" s="158"/>
      <c r="B13" s="159"/>
      <c r="C13" s="196" t="s">
        <v>186</v>
      </c>
      <c r="D13" s="194"/>
      <c r="E13" s="195">
        <v>1</v>
      </c>
      <c r="F13" s="161"/>
      <c r="G13" s="161"/>
      <c r="H13" s="161"/>
      <c r="I13" s="161"/>
      <c r="J13" s="161"/>
      <c r="K13" s="161"/>
      <c r="L13" s="161"/>
      <c r="M13" s="161"/>
      <c r="N13" s="160"/>
      <c r="O13" s="160"/>
      <c r="P13" s="160"/>
      <c r="Q13" s="160"/>
      <c r="R13" s="161"/>
      <c r="S13" s="161"/>
      <c r="T13" s="161"/>
      <c r="U13" s="161"/>
      <c r="V13" s="161"/>
      <c r="W13" s="161"/>
      <c r="X13" s="161"/>
      <c r="Y13" s="161"/>
      <c r="Z13" s="151"/>
      <c r="AA13" s="151"/>
      <c r="AB13" s="151"/>
      <c r="AC13" s="151"/>
      <c r="AD13" s="151"/>
      <c r="AE13" s="151"/>
      <c r="AF13" s="151"/>
      <c r="AG13" s="151" t="s">
        <v>184</v>
      </c>
      <c r="AH13" s="151">
        <v>5</v>
      </c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outlineLevel="1" x14ac:dyDescent="0.2">
      <c r="A14" s="173">
        <v>3</v>
      </c>
      <c r="B14" s="174" t="s">
        <v>187</v>
      </c>
      <c r="C14" s="190" t="s">
        <v>188</v>
      </c>
      <c r="D14" s="175" t="s">
        <v>189</v>
      </c>
      <c r="E14" s="176">
        <v>51.5</v>
      </c>
      <c r="F14" s="177"/>
      <c r="G14" s="178">
        <f>ROUND(E14*F14,2)</f>
        <v>0</v>
      </c>
      <c r="H14" s="177"/>
      <c r="I14" s="178">
        <f>ROUND(E14*H14,2)</f>
        <v>0</v>
      </c>
      <c r="J14" s="177"/>
      <c r="K14" s="178">
        <f>ROUND(E14*J14,2)</f>
        <v>0</v>
      </c>
      <c r="L14" s="178">
        <v>21</v>
      </c>
      <c r="M14" s="178">
        <f>G14*(1+L14/100)</f>
        <v>0</v>
      </c>
      <c r="N14" s="176">
        <v>9.0000000000000006E-5</v>
      </c>
      <c r="O14" s="176">
        <f>ROUND(E14*N14,2)</f>
        <v>0</v>
      </c>
      <c r="P14" s="176">
        <v>8.5800000000000008E-3</v>
      </c>
      <c r="Q14" s="176">
        <f>ROUND(E14*P14,2)</f>
        <v>0.44</v>
      </c>
      <c r="R14" s="178" t="s">
        <v>182</v>
      </c>
      <c r="S14" s="178" t="s">
        <v>157</v>
      </c>
      <c r="T14" s="179" t="s">
        <v>157</v>
      </c>
      <c r="U14" s="161">
        <v>0.10299999999999999</v>
      </c>
      <c r="V14" s="161">
        <f>ROUND(E14*U14,2)</f>
        <v>5.3</v>
      </c>
      <c r="W14" s="161"/>
      <c r="X14" s="161" t="s">
        <v>144</v>
      </c>
      <c r="Y14" s="161" t="s">
        <v>145</v>
      </c>
      <c r="Z14" s="151"/>
      <c r="AA14" s="151"/>
      <c r="AB14" s="151"/>
      <c r="AC14" s="151"/>
      <c r="AD14" s="151"/>
      <c r="AE14" s="151"/>
      <c r="AF14" s="151"/>
      <c r="AG14" s="151" t="s">
        <v>146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2" x14ac:dyDescent="0.2">
      <c r="A15" s="158"/>
      <c r="B15" s="159"/>
      <c r="C15" s="196" t="s">
        <v>190</v>
      </c>
      <c r="D15" s="194"/>
      <c r="E15" s="195">
        <v>24</v>
      </c>
      <c r="F15" s="161"/>
      <c r="G15" s="161"/>
      <c r="H15" s="161"/>
      <c r="I15" s="161"/>
      <c r="J15" s="161"/>
      <c r="K15" s="161"/>
      <c r="L15" s="161"/>
      <c r="M15" s="161"/>
      <c r="N15" s="160"/>
      <c r="O15" s="160"/>
      <c r="P15" s="160"/>
      <c r="Q15" s="160"/>
      <c r="R15" s="161"/>
      <c r="S15" s="161"/>
      <c r="T15" s="161"/>
      <c r="U15" s="161"/>
      <c r="V15" s="161"/>
      <c r="W15" s="161"/>
      <c r="X15" s="161"/>
      <c r="Y15" s="161"/>
      <c r="Z15" s="151"/>
      <c r="AA15" s="151"/>
      <c r="AB15" s="151"/>
      <c r="AC15" s="151"/>
      <c r="AD15" s="151"/>
      <c r="AE15" s="151"/>
      <c r="AF15" s="151"/>
      <c r="AG15" s="151" t="s">
        <v>184</v>
      </c>
      <c r="AH15" s="151">
        <v>5</v>
      </c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3" x14ac:dyDescent="0.2">
      <c r="A16" s="158"/>
      <c r="B16" s="159"/>
      <c r="C16" s="196" t="s">
        <v>191</v>
      </c>
      <c r="D16" s="194"/>
      <c r="E16" s="195">
        <v>24</v>
      </c>
      <c r="F16" s="161"/>
      <c r="G16" s="161"/>
      <c r="H16" s="161"/>
      <c r="I16" s="161"/>
      <c r="J16" s="161"/>
      <c r="K16" s="161"/>
      <c r="L16" s="161"/>
      <c r="M16" s="161"/>
      <c r="N16" s="160"/>
      <c r="O16" s="160"/>
      <c r="P16" s="160"/>
      <c r="Q16" s="160"/>
      <c r="R16" s="161"/>
      <c r="S16" s="161"/>
      <c r="T16" s="161"/>
      <c r="U16" s="161"/>
      <c r="V16" s="161"/>
      <c r="W16" s="161"/>
      <c r="X16" s="161"/>
      <c r="Y16" s="161"/>
      <c r="Z16" s="151"/>
      <c r="AA16" s="151"/>
      <c r="AB16" s="151"/>
      <c r="AC16" s="151"/>
      <c r="AD16" s="151"/>
      <c r="AE16" s="151"/>
      <c r="AF16" s="151"/>
      <c r="AG16" s="151" t="s">
        <v>184</v>
      </c>
      <c r="AH16" s="151">
        <v>5</v>
      </c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3" x14ac:dyDescent="0.2">
      <c r="A17" s="158"/>
      <c r="B17" s="159"/>
      <c r="C17" s="196" t="s">
        <v>192</v>
      </c>
      <c r="D17" s="194"/>
      <c r="E17" s="195">
        <v>2</v>
      </c>
      <c r="F17" s="161"/>
      <c r="G17" s="161"/>
      <c r="H17" s="161"/>
      <c r="I17" s="161"/>
      <c r="J17" s="161"/>
      <c r="K17" s="161"/>
      <c r="L17" s="161"/>
      <c r="M17" s="161"/>
      <c r="N17" s="160"/>
      <c r="O17" s="160"/>
      <c r="P17" s="160"/>
      <c r="Q17" s="160"/>
      <c r="R17" s="161"/>
      <c r="S17" s="161"/>
      <c r="T17" s="161"/>
      <c r="U17" s="161"/>
      <c r="V17" s="161"/>
      <c r="W17" s="161"/>
      <c r="X17" s="161"/>
      <c r="Y17" s="161"/>
      <c r="Z17" s="151"/>
      <c r="AA17" s="151"/>
      <c r="AB17" s="151"/>
      <c r="AC17" s="151"/>
      <c r="AD17" s="151"/>
      <c r="AE17" s="151"/>
      <c r="AF17" s="151"/>
      <c r="AG17" s="151" t="s">
        <v>184</v>
      </c>
      <c r="AH17" s="151">
        <v>5</v>
      </c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outlineLevel="3" x14ac:dyDescent="0.2">
      <c r="A18" s="158"/>
      <c r="B18" s="159"/>
      <c r="C18" s="196" t="s">
        <v>193</v>
      </c>
      <c r="D18" s="194"/>
      <c r="E18" s="195">
        <v>1.5</v>
      </c>
      <c r="F18" s="161"/>
      <c r="G18" s="161"/>
      <c r="H18" s="161"/>
      <c r="I18" s="161"/>
      <c r="J18" s="161"/>
      <c r="K18" s="161"/>
      <c r="L18" s="161"/>
      <c r="M18" s="161"/>
      <c r="N18" s="160"/>
      <c r="O18" s="160"/>
      <c r="P18" s="160"/>
      <c r="Q18" s="160"/>
      <c r="R18" s="161"/>
      <c r="S18" s="161"/>
      <c r="T18" s="161"/>
      <c r="U18" s="161"/>
      <c r="V18" s="161"/>
      <c r="W18" s="161"/>
      <c r="X18" s="161"/>
      <c r="Y18" s="161"/>
      <c r="Z18" s="151"/>
      <c r="AA18" s="151"/>
      <c r="AB18" s="151"/>
      <c r="AC18" s="151"/>
      <c r="AD18" s="151"/>
      <c r="AE18" s="151"/>
      <c r="AF18" s="151"/>
      <c r="AG18" s="151" t="s">
        <v>184</v>
      </c>
      <c r="AH18" s="151">
        <v>5</v>
      </c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73">
        <v>4</v>
      </c>
      <c r="B19" s="174" t="s">
        <v>194</v>
      </c>
      <c r="C19" s="190" t="s">
        <v>195</v>
      </c>
      <c r="D19" s="175" t="s">
        <v>181</v>
      </c>
      <c r="E19" s="176">
        <v>24</v>
      </c>
      <c r="F19" s="177"/>
      <c r="G19" s="178">
        <f>ROUND(E19*F19,2)</f>
        <v>0</v>
      </c>
      <c r="H19" s="177"/>
      <c r="I19" s="178">
        <f>ROUND(E19*H19,2)</f>
        <v>0</v>
      </c>
      <c r="J19" s="177"/>
      <c r="K19" s="178">
        <f>ROUND(E19*J19,2)</f>
        <v>0</v>
      </c>
      <c r="L19" s="178">
        <v>21</v>
      </c>
      <c r="M19" s="178">
        <f>G19*(1+L19/100)</f>
        <v>0</v>
      </c>
      <c r="N19" s="176">
        <v>2.0000000000000002E-5</v>
      </c>
      <c r="O19" s="176">
        <f>ROUND(E19*N19,2)</f>
        <v>0</v>
      </c>
      <c r="P19" s="176">
        <v>1.4E-2</v>
      </c>
      <c r="Q19" s="176">
        <f>ROUND(E19*P19,2)</f>
        <v>0.34</v>
      </c>
      <c r="R19" s="178" t="s">
        <v>182</v>
      </c>
      <c r="S19" s="178" t="s">
        <v>157</v>
      </c>
      <c r="T19" s="179" t="s">
        <v>157</v>
      </c>
      <c r="U19" s="161">
        <v>0.52</v>
      </c>
      <c r="V19" s="161">
        <f>ROUND(E19*U19,2)</f>
        <v>12.48</v>
      </c>
      <c r="W19" s="161"/>
      <c r="X19" s="161" t="s">
        <v>144</v>
      </c>
      <c r="Y19" s="161" t="s">
        <v>145</v>
      </c>
      <c r="Z19" s="151"/>
      <c r="AA19" s="151"/>
      <c r="AB19" s="151"/>
      <c r="AC19" s="151"/>
      <c r="AD19" s="151"/>
      <c r="AE19" s="151"/>
      <c r="AF19" s="151"/>
      <c r="AG19" s="151" t="s">
        <v>146</v>
      </c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outlineLevel="2" x14ac:dyDescent="0.2">
      <c r="A20" s="158"/>
      <c r="B20" s="159"/>
      <c r="C20" s="196" t="s">
        <v>196</v>
      </c>
      <c r="D20" s="194"/>
      <c r="E20" s="195">
        <v>12</v>
      </c>
      <c r="F20" s="161"/>
      <c r="G20" s="161"/>
      <c r="H20" s="161"/>
      <c r="I20" s="161"/>
      <c r="J20" s="161"/>
      <c r="K20" s="161"/>
      <c r="L20" s="161"/>
      <c r="M20" s="161"/>
      <c r="N20" s="160"/>
      <c r="O20" s="160"/>
      <c r="P20" s="160"/>
      <c r="Q20" s="160"/>
      <c r="R20" s="161"/>
      <c r="S20" s="161"/>
      <c r="T20" s="161"/>
      <c r="U20" s="161"/>
      <c r="V20" s="161"/>
      <c r="W20" s="161"/>
      <c r="X20" s="161"/>
      <c r="Y20" s="161"/>
      <c r="Z20" s="151"/>
      <c r="AA20" s="151"/>
      <c r="AB20" s="151"/>
      <c r="AC20" s="151"/>
      <c r="AD20" s="151"/>
      <c r="AE20" s="151"/>
      <c r="AF20" s="151"/>
      <c r="AG20" s="151" t="s">
        <v>184</v>
      </c>
      <c r="AH20" s="151">
        <v>5</v>
      </c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3" x14ac:dyDescent="0.2">
      <c r="A21" s="158"/>
      <c r="B21" s="159"/>
      <c r="C21" s="196" t="s">
        <v>197</v>
      </c>
      <c r="D21" s="194"/>
      <c r="E21" s="195">
        <v>3</v>
      </c>
      <c r="F21" s="161"/>
      <c r="G21" s="161"/>
      <c r="H21" s="161"/>
      <c r="I21" s="161"/>
      <c r="J21" s="161"/>
      <c r="K21" s="161"/>
      <c r="L21" s="161"/>
      <c r="M21" s="161"/>
      <c r="N21" s="160"/>
      <c r="O21" s="160"/>
      <c r="P21" s="160"/>
      <c r="Q21" s="160"/>
      <c r="R21" s="161"/>
      <c r="S21" s="161"/>
      <c r="T21" s="161"/>
      <c r="U21" s="161"/>
      <c r="V21" s="161"/>
      <c r="W21" s="161"/>
      <c r="X21" s="161"/>
      <c r="Y21" s="161"/>
      <c r="Z21" s="151"/>
      <c r="AA21" s="151"/>
      <c r="AB21" s="151"/>
      <c r="AC21" s="151"/>
      <c r="AD21" s="151"/>
      <c r="AE21" s="151"/>
      <c r="AF21" s="151"/>
      <c r="AG21" s="151" t="s">
        <v>184</v>
      </c>
      <c r="AH21" s="151">
        <v>5</v>
      </c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3" x14ac:dyDescent="0.2">
      <c r="A22" s="158"/>
      <c r="B22" s="159"/>
      <c r="C22" s="196" t="s">
        <v>198</v>
      </c>
      <c r="D22" s="194"/>
      <c r="E22" s="195">
        <v>3</v>
      </c>
      <c r="F22" s="161"/>
      <c r="G22" s="161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184</v>
      </c>
      <c r="AH22" s="151">
        <v>5</v>
      </c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3" x14ac:dyDescent="0.2">
      <c r="A23" s="158"/>
      <c r="B23" s="159"/>
      <c r="C23" s="196" t="s">
        <v>199</v>
      </c>
      <c r="D23" s="194"/>
      <c r="E23" s="195">
        <v>6</v>
      </c>
      <c r="F23" s="161"/>
      <c r="G23" s="161"/>
      <c r="H23" s="161"/>
      <c r="I23" s="161"/>
      <c r="J23" s="161"/>
      <c r="K23" s="161"/>
      <c r="L23" s="161"/>
      <c r="M23" s="161"/>
      <c r="N23" s="160"/>
      <c r="O23" s="160"/>
      <c r="P23" s="160"/>
      <c r="Q23" s="160"/>
      <c r="R23" s="161"/>
      <c r="S23" s="161"/>
      <c r="T23" s="161"/>
      <c r="U23" s="161"/>
      <c r="V23" s="161"/>
      <c r="W23" s="161"/>
      <c r="X23" s="161"/>
      <c r="Y23" s="161"/>
      <c r="Z23" s="151"/>
      <c r="AA23" s="151"/>
      <c r="AB23" s="151"/>
      <c r="AC23" s="151"/>
      <c r="AD23" s="151"/>
      <c r="AE23" s="151"/>
      <c r="AF23" s="151"/>
      <c r="AG23" s="151" t="s">
        <v>184</v>
      </c>
      <c r="AH23" s="151">
        <v>5</v>
      </c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1" x14ac:dyDescent="0.2">
      <c r="A24" s="173">
        <v>5</v>
      </c>
      <c r="B24" s="174" t="s">
        <v>200</v>
      </c>
      <c r="C24" s="190" t="s">
        <v>201</v>
      </c>
      <c r="D24" s="175" t="s">
        <v>181</v>
      </c>
      <c r="E24" s="176">
        <v>28</v>
      </c>
      <c r="F24" s="177"/>
      <c r="G24" s="178">
        <f>ROUND(E24*F24,2)</f>
        <v>0</v>
      </c>
      <c r="H24" s="177"/>
      <c r="I24" s="178">
        <f>ROUND(E24*H24,2)</f>
        <v>0</v>
      </c>
      <c r="J24" s="177"/>
      <c r="K24" s="178">
        <f>ROUND(E24*J24,2)</f>
        <v>0</v>
      </c>
      <c r="L24" s="178">
        <v>21</v>
      </c>
      <c r="M24" s="178">
        <f>G24*(1+L24/100)</f>
        <v>0</v>
      </c>
      <c r="N24" s="176">
        <v>2.0000000000000002E-5</v>
      </c>
      <c r="O24" s="176">
        <f>ROUND(E24*N24,2)</f>
        <v>0</v>
      </c>
      <c r="P24" s="176">
        <v>3.9E-2</v>
      </c>
      <c r="Q24" s="176">
        <f>ROUND(E24*P24,2)</f>
        <v>1.0900000000000001</v>
      </c>
      <c r="R24" s="178" t="s">
        <v>182</v>
      </c>
      <c r="S24" s="178" t="s">
        <v>157</v>
      </c>
      <c r="T24" s="179" t="s">
        <v>157</v>
      </c>
      <c r="U24" s="161">
        <v>0.70699999999999996</v>
      </c>
      <c r="V24" s="161">
        <f>ROUND(E24*U24,2)</f>
        <v>19.8</v>
      </c>
      <c r="W24" s="161"/>
      <c r="X24" s="161" t="s">
        <v>144</v>
      </c>
      <c r="Y24" s="161" t="s">
        <v>145</v>
      </c>
      <c r="Z24" s="151"/>
      <c r="AA24" s="151"/>
      <c r="AB24" s="151"/>
      <c r="AC24" s="151"/>
      <c r="AD24" s="151"/>
      <c r="AE24" s="151"/>
      <c r="AF24" s="151"/>
      <c r="AG24" s="151" t="s">
        <v>146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2" x14ac:dyDescent="0.2">
      <c r="A25" s="158"/>
      <c r="B25" s="159"/>
      <c r="C25" s="196" t="s">
        <v>202</v>
      </c>
      <c r="D25" s="194"/>
      <c r="E25" s="195">
        <v>4</v>
      </c>
      <c r="F25" s="161"/>
      <c r="G25" s="161"/>
      <c r="H25" s="161"/>
      <c r="I25" s="161"/>
      <c r="J25" s="161"/>
      <c r="K25" s="161"/>
      <c r="L25" s="161"/>
      <c r="M25" s="161"/>
      <c r="N25" s="160"/>
      <c r="O25" s="160"/>
      <c r="P25" s="160"/>
      <c r="Q25" s="160"/>
      <c r="R25" s="161"/>
      <c r="S25" s="161"/>
      <c r="T25" s="161"/>
      <c r="U25" s="161"/>
      <c r="V25" s="161"/>
      <c r="W25" s="161"/>
      <c r="X25" s="161"/>
      <c r="Y25" s="161"/>
      <c r="Z25" s="151"/>
      <c r="AA25" s="151"/>
      <c r="AB25" s="151"/>
      <c r="AC25" s="151"/>
      <c r="AD25" s="151"/>
      <c r="AE25" s="151"/>
      <c r="AF25" s="151"/>
      <c r="AG25" s="151" t="s">
        <v>184</v>
      </c>
      <c r="AH25" s="151">
        <v>5</v>
      </c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3" x14ac:dyDescent="0.2">
      <c r="A26" s="158"/>
      <c r="B26" s="159"/>
      <c r="C26" s="196" t="s">
        <v>203</v>
      </c>
      <c r="D26" s="194"/>
      <c r="E26" s="195">
        <v>20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184</v>
      </c>
      <c r="AH26" s="151">
        <v>5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3" x14ac:dyDescent="0.2">
      <c r="A27" s="158"/>
      <c r="B27" s="159"/>
      <c r="C27" s="196" t="s">
        <v>204</v>
      </c>
      <c r="D27" s="194"/>
      <c r="E27" s="195">
        <v>4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184</v>
      </c>
      <c r="AH27" s="151">
        <v>5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73">
        <v>6</v>
      </c>
      <c r="B28" s="174" t="s">
        <v>205</v>
      </c>
      <c r="C28" s="190" t="s">
        <v>206</v>
      </c>
      <c r="D28" s="175" t="s">
        <v>181</v>
      </c>
      <c r="E28" s="176">
        <v>7</v>
      </c>
      <c r="F28" s="177"/>
      <c r="G28" s="178">
        <f>ROUND(E28*F28,2)</f>
        <v>0</v>
      </c>
      <c r="H28" s="177"/>
      <c r="I28" s="178">
        <f>ROUND(E28*H28,2)</f>
        <v>0</v>
      </c>
      <c r="J28" s="177"/>
      <c r="K28" s="178">
        <f>ROUND(E28*J28,2)</f>
        <v>0</v>
      </c>
      <c r="L28" s="178">
        <v>21</v>
      </c>
      <c r="M28" s="178">
        <f>G28*(1+L28/100)</f>
        <v>0</v>
      </c>
      <c r="N28" s="176">
        <v>2.0000000000000002E-5</v>
      </c>
      <c r="O28" s="176">
        <f>ROUND(E28*N28,2)</f>
        <v>0</v>
      </c>
      <c r="P28" s="176">
        <v>3.5000000000000003E-2</v>
      </c>
      <c r="Q28" s="176">
        <f>ROUND(E28*P28,2)</f>
        <v>0.25</v>
      </c>
      <c r="R28" s="178" t="s">
        <v>182</v>
      </c>
      <c r="S28" s="178" t="s">
        <v>157</v>
      </c>
      <c r="T28" s="179" t="s">
        <v>157</v>
      </c>
      <c r="U28" s="161">
        <v>0.70699999999999996</v>
      </c>
      <c r="V28" s="161">
        <f>ROUND(E28*U28,2)</f>
        <v>4.95</v>
      </c>
      <c r="W28" s="161"/>
      <c r="X28" s="161" t="s">
        <v>144</v>
      </c>
      <c r="Y28" s="161" t="s">
        <v>145</v>
      </c>
      <c r="Z28" s="151"/>
      <c r="AA28" s="151"/>
      <c r="AB28" s="151"/>
      <c r="AC28" s="151"/>
      <c r="AD28" s="151"/>
      <c r="AE28" s="151"/>
      <c r="AF28" s="151"/>
      <c r="AG28" s="151" t="s">
        <v>146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2" x14ac:dyDescent="0.2">
      <c r="A29" s="158"/>
      <c r="B29" s="159"/>
      <c r="C29" s="196" t="s">
        <v>207</v>
      </c>
      <c r="D29" s="194"/>
      <c r="E29" s="195">
        <v>4</v>
      </c>
      <c r="F29" s="161"/>
      <c r="G29" s="161"/>
      <c r="H29" s="161"/>
      <c r="I29" s="161"/>
      <c r="J29" s="161"/>
      <c r="K29" s="161"/>
      <c r="L29" s="161"/>
      <c r="M29" s="161"/>
      <c r="N29" s="160"/>
      <c r="O29" s="160"/>
      <c r="P29" s="160"/>
      <c r="Q29" s="160"/>
      <c r="R29" s="161"/>
      <c r="S29" s="161"/>
      <c r="T29" s="161"/>
      <c r="U29" s="161"/>
      <c r="V29" s="161"/>
      <c r="W29" s="161"/>
      <c r="X29" s="161"/>
      <c r="Y29" s="161"/>
      <c r="Z29" s="151"/>
      <c r="AA29" s="151"/>
      <c r="AB29" s="151"/>
      <c r="AC29" s="151"/>
      <c r="AD29" s="151"/>
      <c r="AE29" s="151"/>
      <c r="AF29" s="151"/>
      <c r="AG29" s="151" t="s">
        <v>184</v>
      </c>
      <c r="AH29" s="151">
        <v>5</v>
      </c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3" x14ac:dyDescent="0.2">
      <c r="A30" s="158"/>
      <c r="B30" s="159"/>
      <c r="C30" s="196" t="s">
        <v>208</v>
      </c>
      <c r="D30" s="194"/>
      <c r="E30" s="195">
        <v>3</v>
      </c>
      <c r="F30" s="161"/>
      <c r="G30" s="161"/>
      <c r="H30" s="161"/>
      <c r="I30" s="161"/>
      <c r="J30" s="161"/>
      <c r="K30" s="161"/>
      <c r="L30" s="161"/>
      <c r="M30" s="161"/>
      <c r="N30" s="160"/>
      <c r="O30" s="160"/>
      <c r="P30" s="160"/>
      <c r="Q30" s="160"/>
      <c r="R30" s="161"/>
      <c r="S30" s="161"/>
      <c r="T30" s="161"/>
      <c r="U30" s="161"/>
      <c r="V30" s="161"/>
      <c r="W30" s="161"/>
      <c r="X30" s="161"/>
      <c r="Y30" s="161"/>
      <c r="Z30" s="151"/>
      <c r="AA30" s="151"/>
      <c r="AB30" s="151"/>
      <c r="AC30" s="151"/>
      <c r="AD30" s="151"/>
      <c r="AE30" s="151"/>
      <c r="AF30" s="151"/>
      <c r="AG30" s="151" t="s">
        <v>184</v>
      </c>
      <c r="AH30" s="151">
        <v>5</v>
      </c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80">
        <v>7</v>
      </c>
      <c r="B31" s="181" t="s">
        <v>209</v>
      </c>
      <c r="C31" s="189" t="s">
        <v>210</v>
      </c>
      <c r="D31" s="182" t="s">
        <v>211</v>
      </c>
      <c r="E31" s="183">
        <v>5</v>
      </c>
      <c r="F31" s="184"/>
      <c r="G31" s="185">
        <f>ROUND(E31*F31,2)</f>
        <v>0</v>
      </c>
      <c r="H31" s="184"/>
      <c r="I31" s="185">
        <f>ROUND(E31*H31,2)</f>
        <v>0</v>
      </c>
      <c r="J31" s="184"/>
      <c r="K31" s="185">
        <f>ROUND(E31*J31,2)</f>
        <v>0</v>
      </c>
      <c r="L31" s="185">
        <v>21</v>
      </c>
      <c r="M31" s="185">
        <f>G31*(1+L31/100)</f>
        <v>0</v>
      </c>
      <c r="N31" s="183">
        <v>0</v>
      </c>
      <c r="O31" s="183">
        <f>ROUND(E31*N31,2)</f>
        <v>0</v>
      </c>
      <c r="P31" s="183">
        <v>0</v>
      </c>
      <c r="Q31" s="183">
        <f>ROUND(E31*P31,2)</f>
        <v>0</v>
      </c>
      <c r="R31" s="185"/>
      <c r="S31" s="185" t="s">
        <v>142</v>
      </c>
      <c r="T31" s="186" t="s">
        <v>143</v>
      </c>
      <c r="U31" s="161">
        <v>0</v>
      </c>
      <c r="V31" s="161">
        <f>ROUND(E31*U31,2)</f>
        <v>0</v>
      </c>
      <c r="W31" s="161"/>
      <c r="X31" s="161" t="s">
        <v>144</v>
      </c>
      <c r="Y31" s="161" t="s">
        <v>145</v>
      </c>
      <c r="Z31" s="151"/>
      <c r="AA31" s="151"/>
      <c r="AB31" s="151"/>
      <c r="AC31" s="151"/>
      <c r="AD31" s="151"/>
      <c r="AE31" s="151"/>
      <c r="AF31" s="151"/>
      <c r="AG31" s="151" t="s">
        <v>146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">
      <c r="A32" s="163" t="s">
        <v>137</v>
      </c>
      <c r="B32" s="164" t="s">
        <v>89</v>
      </c>
      <c r="C32" s="188" t="s">
        <v>90</v>
      </c>
      <c r="D32" s="165"/>
      <c r="E32" s="166"/>
      <c r="F32" s="167"/>
      <c r="G32" s="167">
        <f>SUMIF(AG33:AG38,"&lt;&gt;NOR",G33:G38)</f>
        <v>0</v>
      </c>
      <c r="H32" s="167"/>
      <c r="I32" s="167">
        <f>SUM(I33:I38)</f>
        <v>0</v>
      </c>
      <c r="J32" s="167"/>
      <c r="K32" s="167">
        <f>SUM(K33:K38)</f>
        <v>0</v>
      </c>
      <c r="L32" s="167"/>
      <c r="M32" s="167">
        <f>SUM(M33:M38)</f>
        <v>0</v>
      </c>
      <c r="N32" s="166"/>
      <c r="O32" s="166">
        <f>SUM(O33:O38)</f>
        <v>0</v>
      </c>
      <c r="P32" s="166"/>
      <c r="Q32" s="166">
        <f>SUM(Q33:Q38)</f>
        <v>0.01</v>
      </c>
      <c r="R32" s="167"/>
      <c r="S32" s="167"/>
      <c r="T32" s="168"/>
      <c r="U32" s="162"/>
      <c r="V32" s="162">
        <f>SUM(V33:V38)</f>
        <v>59.47</v>
      </c>
      <c r="W32" s="162"/>
      <c r="X32" s="162"/>
      <c r="Y32" s="162"/>
      <c r="AG32" t="s">
        <v>138</v>
      </c>
    </row>
    <row r="33" spans="1:60" outlineLevel="1" x14ac:dyDescent="0.2">
      <c r="A33" s="180">
        <v>8</v>
      </c>
      <c r="B33" s="181" t="s">
        <v>212</v>
      </c>
      <c r="C33" s="189" t="s">
        <v>213</v>
      </c>
      <c r="D33" s="182" t="s">
        <v>181</v>
      </c>
      <c r="E33" s="183">
        <v>24</v>
      </c>
      <c r="F33" s="184"/>
      <c r="G33" s="185">
        <f>ROUND(E33*F33,2)</f>
        <v>0</v>
      </c>
      <c r="H33" s="184"/>
      <c r="I33" s="185">
        <f>ROUND(E33*H33,2)</f>
        <v>0</v>
      </c>
      <c r="J33" s="184"/>
      <c r="K33" s="185">
        <f>ROUND(E33*J33,2)</f>
        <v>0</v>
      </c>
      <c r="L33" s="185">
        <v>21</v>
      </c>
      <c r="M33" s="185">
        <f>G33*(1+L33/100)</f>
        <v>0</v>
      </c>
      <c r="N33" s="183">
        <v>9.0000000000000006E-5</v>
      </c>
      <c r="O33" s="183">
        <f>ROUND(E33*N33,2)</f>
        <v>0</v>
      </c>
      <c r="P33" s="183">
        <v>4.4999999999999999E-4</v>
      </c>
      <c r="Q33" s="183">
        <f>ROUND(E33*P33,2)</f>
        <v>0.01</v>
      </c>
      <c r="R33" s="185" t="s">
        <v>182</v>
      </c>
      <c r="S33" s="185" t="s">
        <v>157</v>
      </c>
      <c r="T33" s="186" t="s">
        <v>157</v>
      </c>
      <c r="U33" s="161">
        <v>0.16600000000000001</v>
      </c>
      <c r="V33" s="161">
        <f>ROUND(E33*U33,2)</f>
        <v>3.98</v>
      </c>
      <c r="W33" s="161"/>
      <c r="X33" s="161" t="s">
        <v>144</v>
      </c>
      <c r="Y33" s="161" t="s">
        <v>145</v>
      </c>
      <c r="Z33" s="151"/>
      <c r="AA33" s="151"/>
      <c r="AB33" s="151"/>
      <c r="AC33" s="151"/>
      <c r="AD33" s="151"/>
      <c r="AE33" s="151"/>
      <c r="AF33" s="151"/>
      <c r="AG33" s="151" t="s">
        <v>146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ht="22.5" outlineLevel="1" x14ac:dyDescent="0.2">
      <c r="A34" s="173">
        <v>9</v>
      </c>
      <c r="B34" s="174" t="s">
        <v>214</v>
      </c>
      <c r="C34" s="190" t="s">
        <v>215</v>
      </c>
      <c r="D34" s="175" t="s">
        <v>181</v>
      </c>
      <c r="E34" s="176">
        <v>24</v>
      </c>
      <c r="F34" s="177"/>
      <c r="G34" s="178">
        <f>ROUND(E34*F34,2)</f>
        <v>0</v>
      </c>
      <c r="H34" s="177"/>
      <c r="I34" s="178">
        <f>ROUND(E34*H34,2)</f>
        <v>0</v>
      </c>
      <c r="J34" s="177"/>
      <c r="K34" s="178">
        <f>ROUND(E34*J34,2)</f>
        <v>0</v>
      </c>
      <c r="L34" s="178">
        <v>21</v>
      </c>
      <c r="M34" s="178">
        <f>G34*(1+L34/100)</f>
        <v>0</v>
      </c>
      <c r="N34" s="176">
        <v>2.0000000000000001E-4</v>
      </c>
      <c r="O34" s="176">
        <f>ROUND(E34*N34,2)</f>
        <v>0</v>
      </c>
      <c r="P34" s="176">
        <v>0</v>
      </c>
      <c r="Q34" s="176">
        <f>ROUND(E34*P34,2)</f>
        <v>0</v>
      </c>
      <c r="R34" s="178" t="s">
        <v>182</v>
      </c>
      <c r="S34" s="178" t="s">
        <v>157</v>
      </c>
      <c r="T34" s="179" t="s">
        <v>157</v>
      </c>
      <c r="U34" s="161">
        <v>0.17499999999999999</v>
      </c>
      <c r="V34" s="161">
        <f>ROUND(E34*U34,2)</f>
        <v>4.2</v>
      </c>
      <c r="W34" s="161"/>
      <c r="X34" s="161" t="s">
        <v>144</v>
      </c>
      <c r="Y34" s="161" t="s">
        <v>145</v>
      </c>
      <c r="Z34" s="151"/>
      <c r="AA34" s="151"/>
      <c r="AB34" s="151"/>
      <c r="AC34" s="151"/>
      <c r="AD34" s="151"/>
      <c r="AE34" s="151"/>
      <c r="AF34" s="151"/>
      <c r="AG34" s="151" t="s">
        <v>146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2" x14ac:dyDescent="0.2">
      <c r="A35" s="158"/>
      <c r="B35" s="159"/>
      <c r="C35" s="252" t="s">
        <v>216</v>
      </c>
      <c r="D35" s="253"/>
      <c r="E35" s="253"/>
      <c r="F35" s="253"/>
      <c r="G35" s="253"/>
      <c r="H35" s="161"/>
      <c r="I35" s="161"/>
      <c r="J35" s="161"/>
      <c r="K35" s="161"/>
      <c r="L35" s="161"/>
      <c r="M35" s="161"/>
      <c r="N35" s="160"/>
      <c r="O35" s="160"/>
      <c r="P35" s="160"/>
      <c r="Q35" s="160"/>
      <c r="R35" s="161"/>
      <c r="S35" s="161"/>
      <c r="T35" s="161"/>
      <c r="U35" s="161"/>
      <c r="V35" s="161"/>
      <c r="W35" s="161"/>
      <c r="X35" s="161"/>
      <c r="Y35" s="161"/>
      <c r="Z35" s="151"/>
      <c r="AA35" s="151"/>
      <c r="AB35" s="151"/>
      <c r="AC35" s="151"/>
      <c r="AD35" s="151"/>
      <c r="AE35" s="151"/>
      <c r="AF35" s="151"/>
      <c r="AG35" s="151" t="s">
        <v>161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1" x14ac:dyDescent="0.2">
      <c r="A36" s="180">
        <v>10</v>
      </c>
      <c r="B36" s="181" t="s">
        <v>217</v>
      </c>
      <c r="C36" s="189" t="s">
        <v>218</v>
      </c>
      <c r="D36" s="182" t="s">
        <v>181</v>
      </c>
      <c r="E36" s="183">
        <v>24</v>
      </c>
      <c r="F36" s="184"/>
      <c r="G36" s="185">
        <f>ROUND(E36*F36,2)</f>
        <v>0</v>
      </c>
      <c r="H36" s="184"/>
      <c r="I36" s="185">
        <f>ROUND(E36*H36,2)</f>
        <v>0</v>
      </c>
      <c r="J36" s="184"/>
      <c r="K36" s="185">
        <f>ROUND(E36*J36,2)</f>
        <v>0</v>
      </c>
      <c r="L36" s="185">
        <v>21</v>
      </c>
      <c r="M36" s="185">
        <f>G36*(1+L36/100)</f>
        <v>0</v>
      </c>
      <c r="N36" s="183">
        <v>6.9999999999999994E-5</v>
      </c>
      <c r="O36" s="183">
        <f>ROUND(E36*N36,2)</f>
        <v>0</v>
      </c>
      <c r="P36" s="183">
        <v>0</v>
      </c>
      <c r="Q36" s="183">
        <f>ROUND(E36*P36,2)</f>
        <v>0</v>
      </c>
      <c r="R36" s="185" t="s">
        <v>182</v>
      </c>
      <c r="S36" s="185" t="s">
        <v>157</v>
      </c>
      <c r="T36" s="186" t="s">
        <v>157</v>
      </c>
      <c r="U36" s="161">
        <v>0.25800000000000001</v>
      </c>
      <c r="V36" s="161">
        <f>ROUND(E36*U36,2)</f>
        <v>6.19</v>
      </c>
      <c r="W36" s="161"/>
      <c r="X36" s="161" t="s">
        <v>144</v>
      </c>
      <c r="Y36" s="161" t="s">
        <v>145</v>
      </c>
      <c r="Z36" s="151"/>
      <c r="AA36" s="151"/>
      <c r="AB36" s="151"/>
      <c r="AC36" s="151"/>
      <c r="AD36" s="151"/>
      <c r="AE36" s="151"/>
      <c r="AF36" s="151"/>
      <c r="AG36" s="151" t="s">
        <v>146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80">
        <v>11</v>
      </c>
      <c r="B37" s="181" t="s">
        <v>219</v>
      </c>
      <c r="C37" s="189" t="s">
        <v>220</v>
      </c>
      <c r="D37" s="182" t="s">
        <v>211</v>
      </c>
      <c r="E37" s="183">
        <v>24</v>
      </c>
      <c r="F37" s="184"/>
      <c r="G37" s="185">
        <f>ROUND(E37*F37,2)</f>
        <v>0</v>
      </c>
      <c r="H37" s="184"/>
      <c r="I37" s="185">
        <f>ROUND(E37*H37,2)</f>
        <v>0</v>
      </c>
      <c r="J37" s="184"/>
      <c r="K37" s="185">
        <f>ROUND(E37*J37,2)</f>
        <v>0</v>
      </c>
      <c r="L37" s="185">
        <v>21</v>
      </c>
      <c r="M37" s="185">
        <f>G37*(1+L37/100)</f>
        <v>0</v>
      </c>
      <c r="N37" s="183">
        <v>0</v>
      </c>
      <c r="O37" s="183">
        <f>ROUND(E37*N37,2)</f>
        <v>0</v>
      </c>
      <c r="P37" s="183">
        <v>0</v>
      </c>
      <c r="Q37" s="183">
        <f>ROUND(E37*P37,2)</f>
        <v>0</v>
      </c>
      <c r="R37" s="185"/>
      <c r="S37" s="185" t="s">
        <v>142</v>
      </c>
      <c r="T37" s="186" t="s">
        <v>221</v>
      </c>
      <c r="U37" s="161">
        <v>0.879</v>
      </c>
      <c r="V37" s="161">
        <f>ROUND(E37*U37,2)</f>
        <v>21.1</v>
      </c>
      <c r="W37" s="161"/>
      <c r="X37" s="161" t="s">
        <v>222</v>
      </c>
      <c r="Y37" s="161" t="s">
        <v>145</v>
      </c>
      <c r="Z37" s="151"/>
      <c r="AA37" s="151"/>
      <c r="AB37" s="151"/>
      <c r="AC37" s="151"/>
      <c r="AD37" s="151"/>
      <c r="AE37" s="151"/>
      <c r="AF37" s="151"/>
      <c r="AG37" s="151" t="s">
        <v>223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80">
        <v>12</v>
      </c>
      <c r="B38" s="181" t="s">
        <v>224</v>
      </c>
      <c r="C38" s="189" t="s">
        <v>225</v>
      </c>
      <c r="D38" s="182" t="s">
        <v>226</v>
      </c>
      <c r="E38" s="183">
        <v>24</v>
      </c>
      <c r="F38" s="184"/>
      <c r="G38" s="185">
        <f>ROUND(E38*F38,2)</f>
        <v>0</v>
      </c>
      <c r="H38" s="184"/>
      <c r="I38" s="185">
        <f>ROUND(E38*H38,2)</f>
        <v>0</v>
      </c>
      <c r="J38" s="184"/>
      <c r="K38" s="185">
        <f>ROUND(E38*J38,2)</f>
        <v>0</v>
      </c>
      <c r="L38" s="185">
        <v>21</v>
      </c>
      <c r="M38" s="185">
        <f>G38*(1+L38/100)</f>
        <v>0</v>
      </c>
      <c r="N38" s="183">
        <v>0</v>
      </c>
      <c r="O38" s="183">
        <f>ROUND(E38*N38,2)</f>
        <v>0</v>
      </c>
      <c r="P38" s="183">
        <v>0</v>
      </c>
      <c r="Q38" s="183">
        <f>ROUND(E38*P38,2)</f>
        <v>0</v>
      </c>
      <c r="R38" s="185" t="s">
        <v>227</v>
      </c>
      <c r="S38" s="185" t="s">
        <v>157</v>
      </c>
      <c r="T38" s="186" t="s">
        <v>157</v>
      </c>
      <c r="U38" s="161">
        <v>1</v>
      </c>
      <c r="V38" s="161">
        <f>ROUND(E38*U38,2)</f>
        <v>24</v>
      </c>
      <c r="W38" s="161"/>
      <c r="X38" s="161" t="s">
        <v>92</v>
      </c>
      <c r="Y38" s="161" t="s">
        <v>145</v>
      </c>
      <c r="Z38" s="151"/>
      <c r="AA38" s="151"/>
      <c r="AB38" s="151"/>
      <c r="AC38" s="151"/>
      <c r="AD38" s="151"/>
      <c r="AE38" s="151"/>
      <c r="AF38" s="151"/>
      <c r="AG38" s="151" t="s">
        <v>228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x14ac:dyDescent="0.2">
      <c r="A39" s="163" t="s">
        <v>137</v>
      </c>
      <c r="B39" s="164" t="s">
        <v>93</v>
      </c>
      <c r="C39" s="188" t="s">
        <v>93</v>
      </c>
      <c r="D39" s="165"/>
      <c r="E39" s="166"/>
      <c r="F39" s="167"/>
      <c r="G39" s="167">
        <f>SUMIF(AG40:AG46,"&lt;&gt;NOR",G40:G46)</f>
        <v>0</v>
      </c>
      <c r="H39" s="167"/>
      <c r="I39" s="167">
        <f>SUM(I40:I46)</f>
        <v>0</v>
      </c>
      <c r="J39" s="167"/>
      <c r="K39" s="167">
        <f>SUM(K40:K46)</f>
        <v>0</v>
      </c>
      <c r="L39" s="167"/>
      <c r="M39" s="167">
        <f>SUM(M40:M46)</f>
        <v>0</v>
      </c>
      <c r="N39" s="166"/>
      <c r="O39" s="166">
        <f>SUM(O40:O46)</f>
        <v>0</v>
      </c>
      <c r="P39" s="166"/>
      <c r="Q39" s="166">
        <f>SUM(Q40:Q46)</f>
        <v>0</v>
      </c>
      <c r="R39" s="167"/>
      <c r="S39" s="167"/>
      <c r="T39" s="168"/>
      <c r="U39" s="162"/>
      <c r="V39" s="162">
        <f>SUM(V40:V46)</f>
        <v>224</v>
      </c>
      <c r="W39" s="162"/>
      <c r="X39" s="162"/>
      <c r="Y39" s="162"/>
      <c r="AG39" t="s">
        <v>138</v>
      </c>
    </row>
    <row r="40" spans="1:60" outlineLevel="1" x14ac:dyDescent="0.2">
      <c r="A40" s="180">
        <v>13</v>
      </c>
      <c r="B40" s="181" t="s">
        <v>229</v>
      </c>
      <c r="C40" s="189" t="s">
        <v>230</v>
      </c>
      <c r="D40" s="182" t="s">
        <v>226</v>
      </c>
      <c r="E40" s="183">
        <v>48</v>
      </c>
      <c r="F40" s="184"/>
      <c r="G40" s="185">
        <f t="shared" ref="G40:G46" si="0">ROUND(E40*F40,2)</f>
        <v>0</v>
      </c>
      <c r="H40" s="184"/>
      <c r="I40" s="185">
        <f t="shared" ref="I40:I46" si="1">ROUND(E40*H40,2)</f>
        <v>0</v>
      </c>
      <c r="J40" s="184"/>
      <c r="K40" s="185">
        <f t="shared" ref="K40:K46" si="2">ROUND(E40*J40,2)</f>
        <v>0</v>
      </c>
      <c r="L40" s="185">
        <v>21</v>
      </c>
      <c r="M40" s="185">
        <f t="shared" ref="M40:M46" si="3">G40*(1+L40/100)</f>
        <v>0</v>
      </c>
      <c r="N40" s="183">
        <v>0</v>
      </c>
      <c r="O40" s="183">
        <f t="shared" ref="O40:O46" si="4">ROUND(E40*N40,2)</f>
        <v>0</v>
      </c>
      <c r="P40" s="183">
        <v>0</v>
      </c>
      <c r="Q40" s="183">
        <f t="shared" ref="Q40:Q46" si="5">ROUND(E40*P40,2)</f>
        <v>0</v>
      </c>
      <c r="R40" s="185" t="s">
        <v>227</v>
      </c>
      <c r="S40" s="185" t="s">
        <v>157</v>
      </c>
      <c r="T40" s="186" t="s">
        <v>157</v>
      </c>
      <c r="U40" s="161">
        <v>1</v>
      </c>
      <c r="V40" s="161">
        <f t="shared" ref="V40:V46" si="6">ROUND(E40*U40,2)</f>
        <v>48</v>
      </c>
      <c r="W40" s="161"/>
      <c r="X40" s="161" t="s">
        <v>92</v>
      </c>
      <c r="Y40" s="161" t="s">
        <v>145</v>
      </c>
      <c r="Z40" s="151"/>
      <c r="AA40" s="151"/>
      <c r="AB40" s="151"/>
      <c r="AC40" s="151"/>
      <c r="AD40" s="151"/>
      <c r="AE40" s="151"/>
      <c r="AF40" s="151"/>
      <c r="AG40" s="151" t="s">
        <v>228</v>
      </c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outlineLevel="1" x14ac:dyDescent="0.2">
      <c r="A41" s="180">
        <v>14</v>
      </c>
      <c r="B41" s="181" t="s">
        <v>231</v>
      </c>
      <c r="C41" s="189" t="s">
        <v>232</v>
      </c>
      <c r="D41" s="182" t="s">
        <v>226</v>
      </c>
      <c r="E41" s="183">
        <v>24</v>
      </c>
      <c r="F41" s="184"/>
      <c r="G41" s="185">
        <f t="shared" si="0"/>
        <v>0</v>
      </c>
      <c r="H41" s="184"/>
      <c r="I41" s="185">
        <f t="shared" si="1"/>
        <v>0</v>
      </c>
      <c r="J41" s="184"/>
      <c r="K41" s="185">
        <f t="shared" si="2"/>
        <v>0</v>
      </c>
      <c r="L41" s="185">
        <v>21</v>
      </c>
      <c r="M41" s="185">
        <f t="shared" si="3"/>
        <v>0</v>
      </c>
      <c r="N41" s="183">
        <v>0</v>
      </c>
      <c r="O41" s="183">
        <f t="shared" si="4"/>
        <v>0</v>
      </c>
      <c r="P41" s="183">
        <v>0</v>
      </c>
      <c r="Q41" s="183">
        <f t="shared" si="5"/>
        <v>0</v>
      </c>
      <c r="R41" s="185" t="s">
        <v>227</v>
      </c>
      <c r="S41" s="185" t="s">
        <v>157</v>
      </c>
      <c r="T41" s="186" t="s">
        <v>157</v>
      </c>
      <c r="U41" s="161">
        <v>1</v>
      </c>
      <c r="V41" s="161">
        <f t="shared" si="6"/>
        <v>24</v>
      </c>
      <c r="W41" s="161"/>
      <c r="X41" s="161" t="s">
        <v>92</v>
      </c>
      <c r="Y41" s="161" t="s">
        <v>145</v>
      </c>
      <c r="Z41" s="151"/>
      <c r="AA41" s="151"/>
      <c r="AB41" s="151"/>
      <c r="AC41" s="151"/>
      <c r="AD41" s="151"/>
      <c r="AE41" s="151"/>
      <c r="AF41" s="151"/>
      <c r="AG41" s="151" t="s">
        <v>228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80">
        <v>15</v>
      </c>
      <c r="B42" s="181" t="s">
        <v>233</v>
      </c>
      <c r="C42" s="189" t="s">
        <v>234</v>
      </c>
      <c r="D42" s="182" t="s">
        <v>226</v>
      </c>
      <c r="E42" s="183">
        <v>72</v>
      </c>
      <c r="F42" s="184"/>
      <c r="G42" s="185">
        <f t="shared" si="0"/>
        <v>0</v>
      </c>
      <c r="H42" s="184"/>
      <c r="I42" s="185">
        <f t="shared" si="1"/>
        <v>0</v>
      </c>
      <c r="J42" s="184"/>
      <c r="K42" s="185">
        <f t="shared" si="2"/>
        <v>0</v>
      </c>
      <c r="L42" s="185">
        <v>21</v>
      </c>
      <c r="M42" s="185">
        <f t="shared" si="3"/>
        <v>0</v>
      </c>
      <c r="N42" s="183">
        <v>0</v>
      </c>
      <c r="O42" s="183">
        <f t="shared" si="4"/>
        <v>0</v>
      </c>
      <c r="P42" s="183">
        <v>0</v>
      </c>
      <c r="Q42" s="183">
        <f t="shared" si="5"/>
        <v>0</v>
      </c>
      <c r="R42" s="185" t="s">
        <v>227</v>
      </c>
      <c r="S42" s="185" t="s">
        <v>157</v>
      </c>
      <c r="T42" s="186" t="s">
        <v>157</v>
      </c>
      <c r="U42" s="161">
        <v>1</v>
      </c>
      <c r="V42" s="161">
        <f t="shared" si="6"/>
        <v>72</v>
      </c>
      <c r="W42" s="161"/>
      <c r="X42" s="161" t="s">
        <v>92</v>
      </c>
      <c r="Y42" s="161" t="s">
        <v>145</v>
      </c>
      <c r="Z42" s="151"/>
      <c r="AA42" s="151"/>
      <c r="AB42" s="151"/>
      <c r="AC42" s="151"/>
      <c r="AD42" s="151"/>
      <c r="AE42" s="151"/>
      <c r="AF42" s="151"/>
      <c r="AG42" s="151" t="s">
        <v>228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80">
        <v>16</v>
      </c>
      <c r="B43" s="181" t="s">
        <v>235</v>
      </c>
      <c r="C43" s="189" t="s">
        <v>236</v>
      </c>
      <c r="D43" s="182" t="s">
        <v>226</v>
      </c>
      <c r="E43" s="183">
        <v>24</v>
      </c>
      <c r="F43" s="184"/>
      <c r="G43" s="185">
        <f t="shared" si="0"/>
        <v>0</v>
      </c>
      <c r="H43" s="184"/>
      <c r="I43" s="185">
        <f t="shared" si="1"/>
        <v>0</v>
      </c>
      <c r="J43" s="184"/>
      <c r="K43" s="185">
        <f t="shared" si="2"/>
        <v>0</v>
      </c>
      <c r="L43" s="185">
        <v>21</v>
      </c>
      <c r="M43" s="185">
        <f t="shared" si="3"/>
        <v>0</v>
      </c>
      <c r="N43" s="183">
        <v>0</v>
      </c>
      <c r="O43" s="183">
        <f t="shared" si="4"/>
        <v>0</v>
      </c>
      <c r="P43" s="183">
        <v>0</v>
      </c>
      <c r="Q43" s="183">
        <f t="shared" si="5"/>
        <v>0</v>
      </c>
      <c r="R43" s="185"/>
      <c r="S43" s="185" t="s">
        <v>142</v>
      </c>
      <c r="T43" s="186" t="s">
        <v>157</v>
      </c>
      <c r="U43" s="161">
        <v>1</v>
      </c>
      <c r="V43" s="161">
        <f t="shared" si="6"/>
        <v>24</v>
      </c>
      <c r="W43" s="161"/>
      <c r="X43" s="161" t="s">
        <v>92</v>
      </c>
      <c r="Y43" s="161" t="s">
        <v>145</v>
      </c>
      <c r="Z43" s="151"/>
      <c r="AA43" s="151"/>
      <c r="AB43" s="151"/>
      <c r="AC43" s="151"/>
      <c r="AD43" s="151"/>
      <c r="AE43" s="151"/>
      <c r="AF43" s="151"/>
      <c r="AG43" s="151" t="s">
        <v>228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80">
        <v>17</v>
      </c>
      <c r="B44" s="181" t="s">
        <v>237</v>
      </c>
      <c r="C44" s="189" t="s">
        <v>238</v>
      </c>
      <c r="D44" s="182" t="s">
        <v>226</v>
      </c>
      <c r="E44" s="183">
        <v>16</v>
      </c>
      <c r="F44" s="184"/>
      <c r="G44" s="185">
        <f t="shared" si="0"/>
        <v>0</v>
      </c>
      <c r="H44" s="184"/>
      <c r="I44" s="185">
        <f t="shared" si="1"/>
        <v>0</v>
      </c>
      <c r="J44" s="184"/>
      <c r="K44" s="185">
        <f t="shared" si="2"/>
        <v>0</v>
      </c>
      <c r="L44" s="185">
        <v>21</v>
      </c>
      <c r="M44" s="185">
        <f t="shared" si="3"/>
        <v>0</v>
      </c>
      <c r="N44" s="183">
        <v>0</v>
      </c>
      <c r="O44" s="183">
        <f t="shared" si="4"/>
        <v>0</v>
      </c>
      <c r="P44" s="183">
        <v>0</v>
      </c>
      <c r="Q44" s="183">
        <f t="shared" si="5"/>
        <v>0</v>
      </c>
      <c r="R44" s="185"/>
      <c r="S44" s="185" t="s">
        <v>142</v>
      </c>
      <c r="T44" s="186" t="s">
        <v>157</v>
      </c>
      <c r="U44" s="161">
        <v>1</v>
      </c>
      <c r="V44" s="161">
        <f t="shared" si="6"/>
        <v>16</v>
      </c>
      <c r="W44" s="161"/>
      <c r="X44" s="161" t="s">
        <v>92</v>
      </c>
      <c r="Y44" s="161" t="s">
        <v>145</v>
      </c>
      <c r="Z44" s="151"/>
      <c r="AA44" s="151"/>
      <c r="AB44" s="151"/>
      <c r="AC44" s="151"/>
      <c r="AD44" s="151"/>
      <c r="AE44" s="151"/>
      <c r="AF44" s="151"/>
      <c r="AG44" s="151" t="s">
        <v>228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80">
        <v>18</v>
      </c>
      <c r="B45" s="181" t="s">
        <v>239</v>
      </c>
      <c r="C45" s="189" t="s">
        <v>240</v>
      </c>
      <c r="D45" s="182" t="s">
        <v>226</v>
      </c>
      <c r="E45" s="183">
        <v>16</v>
      </c>
      <c r="F45" s="184"/>
      <c r="G45" s="185">
        <f t="shared" si="0"/>
        <v>0</v>
      </c>
      <c r="H45" s="184"/>
      <c r="I45" s="185">
        <f t="shared" si="1"/>
        <v>0</v>
      </c>
      <c r="J45" s="184"/>
      <c r="K45" s="185">
        <f t="shared" si="2"/>
        <v>0</v>
      </c>
      <c r="L45" s="185">
        <v>21</v>
      </c>
      <c r="M45" s="185">
        <f t="shared" si="3"/>
        <v>0</v>
      </c>
      <c r="N45" s="183">
        <v>0</v>
      </c>
      <c r="O45" s="183">
        <f t="shared" si="4"/>
        <v>0</v>
      </c>
      <c r="P45" s="183">
        <v>0</v>
      </c>
      <c r="Q45" s="183">
        <f t="shared" si="5"/>
        <v>0</v>
      </c>
      <c r="R45" s="185"/>
      <c r="S45" s="185" t="s">
        <v>142</v>
      </c>
      <c r="T45" s="186" t="s">
        <v>157</v>
      </c>
      <c r="U45" s="161">
        <v>1</v>
      </c>
      <c r="V45" s="161">
        <f t="shared" si="6"/>
        <v>16</v>
      </c>
      <c r="W45" s="161"/>
      <c r="X45" s="161" t="s">
        <v>92</v>
      </c>
      <c r="Y45" s="161" t="s">
        <v>145</v>
      </c>
      <c r="Z45" s="151"/>
      <c r="AA45" s="151"/>
      <c r="AB45" s="151"/>
      <c r="AC45" s="151"/>
      <c r="AD45" s="151"/>
      <c r="AE45" s="151"/>
      <c r="AF45" s="151"/>
      <c r="AG45" s="151" t="s">
        <v>228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80">
        <v>19</v>
      </c>
      <c r="B46" s="181" t="s">
        <v>241</v>
      </c>
      <c r="C46" s="189" t="s">
        <v>242</v>
      </c>
      <c r="D46" s="182" t="s">
        <v>226</v>
      </c>
      <c r="E46" s="183">
        <v>24</v>
      </c>
      <c r="F46" s="184"/>
      <c r="G46" s="185">
        <f t="shared" si="0"/>
        <v>0</v>
      </c>
      <c r="H46" s="184"/>
      <c r="I46" s="185">
        <f t="shared" si="1"/>
        <v>0</v>
      </c>
      <c r="J46" s="184"/>
      <c r="K46" s="185">
        <f t="shared" si="2"/>
        <v>0</v>
      </c>
      <c r="L46" s="185">
        <v>21</v>
      </c>
      <c r="M46" s="185">
        <f t="shared" si="3"/>
        <v>0</v>
      </c>
      <c r="N46" s="183">
        <v>0</v>
      </c>
      <c r="O46" s="183">
        <f t="shared" si="4"/>
        <v>0</v>
      </c>
      <c r="P46" s="183">
        <v>0</v>
      </c>
      <c r="Q46" s="183">
        <f t="shared" si="5"/>
        <v>0</v>
      </c>
      <c r="R46" s="185"/>
      <c r="S46" s="185" t="s">
        <v>142</v>
      </c>
      <c r="T46" s="186" t="s">
        <v>157</v>
      </c>
      <c r="U46" s="161">
        <v>1</v>
      </c>
      <c r="V46" s="161">
        <f t="shared" si="6"/>
        <v>24</v>
      </c>
      <c r="W46" s="161"/>
      <c r="X46" s="161" t="s">
        <v>92</v>
      </c>
      <c r="Y46" s="161" t="s">
        <v>145</v>
      </c>
      <c r="Z46" s="151"/>
      <c r="AA46" s="151"/>
      <c r="AB46" s="151"/>
      <c r="AC46" s="151"/>
      <c r="AD46" s="151"/>
      <c r="AE46" s="151"/>
      <c r="AF46" s="151"/>
      <c r="AG46" s="151" t="s">
        <v>228</v>
      </c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x14ac:dyDescent="0.2">
      <c r="A47" s="163" t="s">
        <v>137</v>
      </c>
      <c r="B47" s="164" t="s">
        <v>94</v>
      </c>
      <c r="C47" s="188" t="s">
        <v>95</v>
      </c>
      <c r="D47" s="165"/>
      <c r="E47" s="166"/>
      <c r="F47" s="167"/>
      <c r="G47" s="167">
        <f>SUMIF(AG48:AG64,"&lt;&gt;NOR",G48:G64)</f>
        <v>0</v>
      </c>
      <c r="H47" s="167"/>
      <c r="I47" s="167">
        <f>SUM(I48:I64)</f>
        <v>0</v>
      </c>
      <c r="J47" s="167"/>
      <c r="K47" s="167">
        <f>SUM(K48:K64)</f>
        <v>0</v>
      </c>
      <c r="L47" s="167"/>
      <c r="M47" s="167">
        <f>SUM(M48:M64)</f>
        <v>0</v>
      </c>
      <c r="N47" s="166"/>
      <c r="O47" s="166">
        <f>SUM(O48:O64)</f>
        <v>0.06</v>
      </c>
      <c r="P47" s="166"/>
      <c r="Q47" s="166">
        <f>SUM(Q48:Q64)</f>
        <v>0</v>
      </c>
      <c r="R47" s="167"/>
      <c r="S47" s="167"/>
      <c r="T47" s="168"/>
      <c r="U47" s="162"/>
      <c r="V47" s="162">
        <f>SUM(V48:V64)</f>
        <v>12.759999999999998</v>
      </c>
      <c r="W47" s="162"/>
      <c r="X47" s="162"/>
      <c r="Y47" s="162"/>
      <c r="AG47" t="s">
        <v>138</v>
      </c>
    </row>
    <row r="48" spans="1:60" outlineLevel="1" x14ac:dyDescent="0.2">
      <c r="A48" s="173">
        <v>20</v>
      </c>
      <c r="B48" s="174" t="s">
        <v>243</v>
      </c>
      <c r="C48" s="190" t="s">
        <v>244</v>
      </c>
      <c r="D48" s="175" t="s">
        <v>189</v>
      </c>
      <c r="E48" s="176">
        <v>51.5</v>
      </c>
      <c r="F48" s="177"/>
      <c r="G48" s="178">
        <f>ROUND(E48*F48,2)</f>
        <v>0</v>
      </c>
      <c r="H48" s="177"/>
      <c r="I48" s="178">
        <f>ROUND(E48*H48,2)</f>
        <v>0</v>
      </c>
      <c r="J48" s="177"/>
      <c r="K48" s="178">
        <f>ROUND(E48*J48,2)</f>
        <v>0</v>
      </c>
      <c r="L48" s="178">
        <v>21</v>
      </c>
      <c r="M48" s="178">
        <f>G48*(1+L48/100)</f>
        <v>0</v>
      </c>
      <c r="N48" s="176">
        <v>0</v>
      </c>
      <c r="O48" s="176">
        <f>ROUND(E48*N48,2)</f>
        <v>0</v>
      </c>
      <c r="P48" s="176">
        <v>0</v>
      </c>
      <c r="Q48" s="176">
        <f>ROUND(E48*P48,2)</f>
        <v>0</v>
      </c>
      <c r="R48" s="178" t="s">
        <v>245</v>
      </c>
      <c r="S48" s="178" t="s">
        <v>157</v>
      </c>
      <c r="T48" s="179" t="s">
        <v>157</v>
      </c>
      <c r="U48" s="161">
        <v>0.19500000000000001</v>
      </c>
      <c r="V48" s="161">
        <f>ROUND(E48*U48,2)</f>
        <v>10.039999999999999</v>
      </c>
      <c r="W48" s="161"/>
      <c r="X48" s="161" t="s">
        <v>144</v>
      </c>
      <c r="Y48" s="161" t="s">
        <v>145</v>
      </c>
      <c r="Z48" s="151"/>
      <c r="AA48" s="151"/>
      <c r="AB48" s="151"/>
      <c r="AC48" s="151"/>
      <c r="AD48" s="151"/>
      <c r="AE48" s="151"/>
      <c r="AF48" s="151"/>
      <c r="AG48" s="151" t="s">
        <v>146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2" x14ac:dyDescent="0.2">
      <c r="A49" s="158"/>
      <c r="B49" s="159"/>
      <c r="C49" s="196" t="s">
        <v>246</v>
      </c>
      <c r="D49" s="194"/>
      <c r="E49" s="195">
        <v>1.5</v>
      </c>
      <c r="F49" s="161"/>
      <c r="G49" s="161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184</v>
      </c>
      <c r="AH49" s="151">
        <v>5</v>
      </c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3" x14ac:dyDescent="0.2">
      <c r="A50" s="158"/>
      <c r="B50" s="159"/>
      <c r="C50" s="196" t="s">
        <v>247</v>
      </c>
      <c r="D50" s="194"/>
      <c r="E50" s="195">
        <v>2</v>
      </c>
      <c r="F50" s="161"/>
      <c r="G50" s="161"/>
      <c r="H50" s="161"/>
      <c r="I50" s="161"/>
      <c r="J50" s="161"/>
      <c r="K50" s="161"/>
      <c r="L50" s="161"/>
      <c r="M50" s="161"/>
      <c r="N50" s="160"/>
      <c r="O50" s="160"/>
      <c r="P50" s="160"/>
      <c r="Q50" s="160"/>
      <c r="R50" s="161"/>
      <c r="S50" s="161"/>
      <c r="T50" s="161"/>
      <c r="U50" s="161"/>
      <c r="V50" s="161"/>
      <c r="W50" s="161"/>
      <c r="X50" s="161"/>
      <c r="Y50" s="161"/>
      <c r="Z50" s="151"/>
      <c r="AA50" s="151"/>
      <c r="AB50" s="151"/>
      <c r="AC50" s="151"/>
      <c r="AD50" s="151"/>
      <c r="AE50" s="151"/>
      <c r="AF50" s="151"/>
      <c r="AG50" s="151" t="s">
        <v>184</v>
      </c>
      <c r="AH50" s="151">
        <v>5</v>
      </c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3" x14ac:dyDescent="0.2">
      <c r="A51" s="158"/>
      <c r="B51" s="159"/>
      <c r="C51" s="196" t="s">
        <v>248</v>
      </c>
      <c r="D51" s="194"/>
      <c r="E51" s="195">
        <v>24</v>
      </c>
      <c r="F51" s="161"/>
      <c r="G51" s="161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184</v>
      </c>
      <c r="AH51" s="151">
        <v>5</v>
      </c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3" x14ac:dyDescent="0.2">
      <c r="A52" s="158"/>
      <c r="B52" s="159"/>
      <c r="C52" s="196" t="s">
        <v>249</v>
      </c>
      <c r="D52" s="194"/>
      <c r="E52" s="195">
        <v>24</v>
      </c>
      <c r="F52" s="161"/>
      <c r="G52" s="161"/>
      <c r="H52" s="161"/>
      <c r="I52" s="161"/>
      <c r="J52" s="161"/>
      <c r="K52" s="161"/>
      <c r="L52" s="161"/>
      <c r="M52" s="161"/>
      <c r="N52" s="160"/>
      <c r="O52" s="160"/>
      <c r="P52" s="160"/>
      <c r="Q52" s="160"/>
      <c r="R52" s="161"/>
      <c r="S52" s="161"/>
      <c r="T52" s="161"/>
      <c r="U52" s="161"/>
      <c r="V52" s="161"/>
      <c r="W52" s="161"/>
      <c r="X52" s="161"/>
      <c r="Y52" s="161"/>
      <c r="Z52" s="151"/>
      <c r="AA52" s="151"/>
      <c r="AB52" s="151"/>
      <c r="AC52" s="151"/>
      <c r="AD52" s="151"/>
      <c r="AE52" s="151"/>
      <c r="AF52" s="151"/>
      <c r="AG52" s="151" t="s">
        <v>184</v>
      </c>
      <c r="AH52" s="151">
        <v>5</v>
      </c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80">
        <v>21</v>
      </c>
      <c r="B53" s="181" t="s">
        <v>250</v>
      </c>
      <c r="C53" s="189" t="s">
        <v>251</v>
      </c>
      <c r="D53" s="182" t="s">
        <v>211</v>
      </c>
      <c r="E53" s="183">
        <v>3</v>
      </c>
      <c r="F53" s="184"/>
      <c r="G53" s="185">
        <f>ROUND(E53*F53,2)</f>
        <v>0</v>
      </c>
      <c r="H53" s="184"/>
      <c r="I53" s="185">
        <f>ROUND(E53*H53,2)</f>
        <v>0</v>
      </c>
      <c r="J53" s="184"/>
      <c r="K53" s="185">
        <f>ROUND(E53*J53,2)</f>
        <v>0</v>
      </c>
      <c r="L53" s="185">
        <v>21</v>
      </c>
      <c r="M53" s="185">
        <f>G53*(1+L53/100)</f>
        <v>0</v>
      </c>
      <c r="N53" s="183">
        <v>0</v>
      </c>
      <c r="O53" s="183">
        <f>ROUND(E53*N53,2)</f>
        <v>0</v>
      </c>
      <c r="P53" s="183">
        <v>0</v>
      </c>
      <c r="Q53" s="183">
        <f>ROUND(E53*P53,2)</f>
        <v>0</v>
      </c>
      <c r="R53" s="185"/>
      <c r="S53" s="185" t="s">
        <v>142</v>
      </c>
      <c r="T53" s="186" t="s">
        <v>221</v>
      </c>
      <c r="U53" s="161">
        <v>0.55920000000000003</v>
      </c>
      <c r="V53" s="161">
        <f>ROUND(E53*U53,2)</f>
        <v>1.68</v>
      </c>
      <c r="W53" s="161"/>
      <c r="X53" s="161" t="s">
        <v>222</v>
      </c>
      <c r="Y53" s="161" t="s">
        <v>145</v>
      </c>
      <c r="Z53" s="151"/>
      <c r="AA53" s="151"/>
      <c r="AB53" s="151"/>
      <c r="AC53" s="151"/>
      <c r="AD53" s="151"/>
      <c r="AE53" s="151"/>
      <c r="AF53" s="151"/>
      <c r="AG53" s="151" t="s">
        <v>223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80">
        <v>22</v>
      </c>
      <c r="B54" s="181" t="s">
        <v>252</v>
      </c>
      <c r="C54" s="189" t="s">
        <v>253</v>
      </c>
      <c r="D54" s="182" t="s">
        <v>211</v>
      </c>
      <c r="E54" s="183">
        <v>2</v>
      </c>
      <c r="F54" s="184"/>
      <c r="G54" s="185">
        <f>ROUND(E54*F54,2)</f>
        <v>0</v>
      </c>
      <c r="H54" s="184"/>
      <c r="I54" s="185">
        <f>ROUND(E54*H54,2)</f>
        <v>0</v>
      </c>
      <c r="J54" s="184"/>
      <c r="K54" s="185">
        <f>ROUND(E54*J54,2)</f>
        <v>0</v>
      </c>
      <c r="L54" s="185">
        <v>21</v>
      </c>
      <c r="M54" s="185">
        <f>G54*(1+L54/100)</f>
        <v>0</v>
      </c>
      <c r="N54" s="183">
        <v>0</v>
      </c>
      <c r="O54" s="183">
        <f>ROUND(E54*N54,2)</f>
        <v>0</v>
      </c>
      <c r="P54" s="183">
        <v>0</v>
      </c>
      <c r="Q54" s="183">
        <f>ROUND(E54*P54,2)</f>
        <v>0</v>
      </c>
      <c r="R54" s="185"/>
      <c r="S54" s="185" t="s">
        <v>142</v>
      </c>
      <c r="T54" s="186" t="s">
        <v>221</v>
      </c>
      <c r="U54" s="161">
        <v>0.46600000000000003</v>
      </c>
      <c r="V54" s="161">
        <f>ROUND(E54*U54,2)</f>
        <v>0.93</v>
      </c>
      <c r="W54" s="161"/>
      <c r="X54" s="161" t="s">
        <v>222</v>
      </c>
      <c r="Y54" s="161" t="s">
        <v>145</v>
      </c>
      <c r="Z54" s="151"/>
      <c r="AA54" s="151"/>
      <c r="AB54" s="151"/>
      <c r="AC54" s="151"/>
      <c r="AD54" s="151"/>
      <c r="AE54" s="151"/>
      <c r="AF54" s="151"/>
      <c r="AG54" s="151" t="s">
        <v>223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ht="33.75" outlineLevel="1" x14ac:dyDescent="0.2">
      <c r="A55" s="173">
        <v>23</v>
      </c>
      <c r="B55" s="174" t="s">
        <v>254</v>
      </c>
      <c r="C55" s="190" t="s">
        <v>255</v>
      </c>
      <c r="D55" s="175" t="s">
        <v>189</v>
      </c>
      <c r="E55" s="176">
        <v>1.5</v>
      </c>
      <c r="F55" s="177"/>
      <c r="G55" s="178">
        <f>ROUND(E55*F55,2)</f>
        <v>0</v>
      </c>
      <c r="H55" s="177"/>
      <c r="I55" s="178">
        <f>ROUND(E55*H55,2)</f>
        <v>0</v>
      </c>
      <c r="J55" s="177"/>
      <c r="K55" s="178">
        <f>ROUND(E55*J55,2)</f>
        <v>0</v>
      </c>
      <c r="L55" s="178">
        <v>21</v>
      </c>
      <c r="M55" s="178">
        <f>G55*(1+L55/100)</f>
        <v>0</v>
      </c>
      <c r="N55" s="176">
        <v>3.4000000000000002E-4</v>
      </c>
      <c r="O55" s="176">
        <f>ROUND(E55*N55,2)</f>
        <v>0</v>
      </c>
      <c r="P55" s="176">
        <v>0</v>
      </c>
      <c r="Q55" s="176">
        <f>ROUND(E55*P55,2)</f>
        <v>0</v>
      </c>
      <c r="R55" s="178" t="s">
        <v>256</v>
      </c>
      <c r="S55" s="178" t="s">
        <v>157</v>
      </c>
      <c r="T55" s="179" t="s">
        <v>157</v>
      </c>
      <c r="U55" s="161">
        <v>0</v>
      </c>
      <c r="V55" s="161">
        <f>ROUND(E55*U55,2)</f>
        <v>0</v>
      </c>
      <c r="W55" s="161"/>
      <c r="X55" s="161" t="s">
        <v>150</v>
      </c>
      <c r="Y55" s="161" t="s">
        <v>145</v>
      </c>
      <c r="Z55" s="151"/>
      <c r="AA55" s="151"/>
      <c r="AB55" s="151"/>
      <c r="AC55" s="151"/>
      <c r="AD55" s="151"/>
      <c r="AE55" s="151"/>
      <c r="AF55" s="151"/>
      <c r="AG55" s="151" t="s">
        <v>151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2" x14ac:dyDescent="0.2">
      <c r="A56" s="158"/>
      <c r="B56" s="159"/>
      <c r="C56" s="196" t="s">
        <v>193</v>
      </c>
      <c r="D56" s="194"/>
      <c r="E56" s="195">
        <v>1.5</v>
      </c>
      <c r="F56" s="161"/>
      <c r="G56" s="161"/>
      <c r="H56" s="161"/>
      <c r="I56" s="161"/>
      <c r="J56" s="161"/>
      <c r="K56" s="161"/>
      <c r="L56" s="161"/>
      <c r="M56" s="161"/>
      <c r="N56" s="160"/>
      <c r="O56" s="160"/>
      <c r="P56" s="160"/>
      <c r="Q56" s="160"/>
      <c r="R56" s="161"/>
      <c r="S56" s="161"/>
      <c r="T56" s="161"/>
      <c r="U56" s="161"/>
      <c r="V56" s="161"/>
      <c r="W56" s="161"/>
      <c r="X56" s="161"/>
      <c r="Y56" s="161"/>
      <c r="Z56" s="151"/>
      <c r="AA56" s="151"/>
      <c r="AB56" s="151"/>
      <c r="AC56" s="151"/>
      <c r="AD56" s="151"/>
      <c r="AE56" s="151"/>
      <c r="AF56" s="151"/>
      <c r="AG56" s="151" t="s">
        <v>184</v>
      </c>
      <c r="AH56" s="151">
        <v>5</v>
      </c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ht="33.75" outlineLevel="1" x14ac:dyDescent="0.2">
      <c r="A57" s="173">
        <v>24</v>
      </c>
      <c r="B57" s="174" t="s">
        <v>257</v>
      </c>
      <c r="C57" s="190" t="s">
        <v>258</v>
      </c>
      <c r="D57" s="175" t="s">
        <v>189</v>
      </c>
      <c r="E57" s="176">
        <v>2</v>
      </c>
      <c r="F57" s="177"/>
      <c r="G57" s="178">
        <f>ROUND(E57*F57,2)</f>
        <v>0</v>
      </c>
      <c r="H57" s="177"/>
      <c r="I57" s="178">
        <f>ROUND(E57*H57,2)</f>
        <v>0</v>
      </c>
      <c r="J57" s="177"/>
      <c r="K57" s="178">
        <f>ROUND(E57*J57,2)</f>
        <v>0</v>
      </c>
      <c r="L57" s="178">
        <v>21</v>
      </c>
      <c r="M57" s="178">
        <f>G57*(1+L57/100)</f>
        <v>0</v>
      </c>
      <c r="N57" s="176">
        <v>3.8999999999999999E-4</v>
      </c>
      <c r="O57" s="176">
        <f>ROUND(E57*N57,2)</f>
        <v>0</v>
      </c>
      <c r="P57" s="176">
        <v>0</v>
      </c>
      <c r="Q57" s="176">
        <f>ROUND(E57*P57,2)</f>
        <v>0</v>
      </c>
      <c r="R57" s="178" t="s">
        <v>256</v>
      </c>
      <c r="S57" s="178" t="s">
        <v>157</v>
      </c>
      <c r="T57" s="179" t="s">
        <v>157</v>
      </c>
      <c r="U57" s="161">
        <v>0</v>
      </c>
      <c r="V57" s="161">
        <f>ROUND(E57*U57,2)</f>
        <v>0</v>
      </c>
      <c r="W57" s="161"/>
      <c r="X57" s="161" t="s">
        <v>150</v>
      </c>
      <c r="Y57" s="161" t="s">
        <v>145</v>
      </c>
      <c r="Z57" s="151"/>
      <c r="AA57" s="151"/>
      <c r="AB57" s="151"/>
      <c r="AC57" s="151"/>
      <c r="AD57" s="151"/>
      <c r="AE57" s="151"/>
      <c r="AF57" s="151"/>
      <c r="AG57" s="151" t="s">
        <v>151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2" x14ac:dyDescent="0.2">
      <c r="A58" s="158"/>
      <c r="B58" s="159"/>
      <c r="C58" s="196" t="s">
        <v>192</v>
      </c>
      <c r="D58" s="194"/>
      <c r="E58" s="195">
        <v>2</v>
      </c>
      <c r="F58" s="161"/>
      <c r="G58" s="161"/>
      <c r="H58" s="161"/>
      <c r="I58" s="161"/>
      <c r="J58" s="161"/>
      <c r="K58" s="161"/>
      <c r="L58" s="161"/>
      <c r="M58" s="161"/>
      <c r="N58" s="160"/>
      <c r="O58" s="160"/>
      <c r="P58" s="160"/>
      <c r="Q58" s="160"/>
      <c r="R58" s="161"/>
      <c r="S58" s="161"/>
      <c r="T58" s="161"/>
      <c r="U58" s="161"/>
      <c r="V58" s="161"/>
      <c r="W58" s="161"/>
      <c r="X58" s="161"/>
      <c r="Y58" s="161"/>
      <c r="Z58" s="151"/>
      <c r="AA58" s="151"/>
      <c r="AB58" s="151"/>
      <c r="AC58" s="151"/>
      <c r="AD58" s="151"/>
      <c r="AE58" s="151"/>
      <c r="AF58" s="151"/>
      <c r="AG58" s="151" t="s">
        <v>184</v>
      </c>
      <c r="AH58" s="151">
        <v>5</v>
      </c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ht="33.75" outlineLevel="1" x14ac:dyDescent="0.2">
      <c r="A59" s="173">
        <v>25</v>
      </c>
      <c r="B59" s="174" t="s">
        <v>259</v>
      </c>
      <c r="C59" s="190" t="s">
        <v>260</v>
      </c>
      <c r="D59" s="175" t="s">
        <v>189</v>
      </c>
      <c r="E59" s="176">
        <v>24</v>
      </c>
      <c r="F59" s="177"/>
      <c r="G59" s="178">
        <f>ROUND(E59*F59,2)</f>
        <v>0</v>
      </c>
      <c r="H59" s="177"/>
      <c r="I59" s="178">
        <f>ROUND(E59*H59,2)</f>
        <v>0</v>
      </c>
      <c r="J59" s="177"/>
      <c r="K59" s="178">
        <f>ROUND(E59*J59,2)</f>
        <v>0</v>
      </c>
      <c r="L59" s="178">
        <v>21</v>
      </c>
      <c r="M59" s="178">
        <f>G59*(1+L59/100)</f>
        <v>0</v>
      </c>
      <c r="N59" s="176">
        <v>1.23E-3</v>
      </c>
      <c r="O59" s="176">
        <f>ROUND(E59*N59,2)</f>
        <v>0.03</v>
      </c>
      <c r="P59" s="176">
        <v>0</v>
      </c>
      <c r="Q59" s="176">
        <f>ROUND(E59*P59,2)</f>
        <v>0</v>
      </c>
      <c r="R59" s="178" t="s">
        <v>256</v>
      </c>
      <c r="S59" s="178" t="s">
        <v>157</v>
      </c>
      <c r="T59" s="179" t="s">
        <v>157</v>
      </c>
      <c r="U59" s="161">
        <v>0</v>
      </c>
      <c r="V59" s="161">
        <f>ROUND(E59*U59,2)</f>
        <v>0</v>
      </c>
      <c r="W59" s="161"/>
      <c r="X59" s="161" t="s">
        <v>150</v>
      </c>
      <c r="Y59" s="161" t="s">
        <v>145</v>
      </c>
      <c r="Z59" s="151"/>
      <c r="AA59" s="151"/>
      <c r="AB59" s="151"/>
      <c r="AC59" s="151"/>
      <c r="AD59" s="151"/>
      <c r="AE59" s="151"/>
      <c r="AF59" s="151"/>
      <c r="AG59" s="151" t="s">
        <v>151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2" x14ac:dyDescent="0.2">
      <c r="A60" s="158"/>
      <c r="B60" s="159"/>
      <c r="C60" s="196" t="s">
        <v>191</v>
      </c>
      <c r="D60" s="194"/>
      <c r="E60" s="195">
        <v>24</v>
      </c>
      <c r="F60" s="161"/>
      <c r="G60" s="161"/>
      <c r="H60" s="161"/>
      <c r="I60" s="161"/>
      <c r="J60" s="161"/>
      <c r="K60" s="161"/>
      <c r="L60" s="161"/>
      <c r="M60" s="161"/>
      <c r="N60" s="160"/>
      <c r="O60" s="160"/>
      <c r="P60" s="160"/>
      <c r="Q60" s="160"/>
      <c r="R60" s="161"/>
      <c r="S60" s="161"/>
      <c r="T60" s="161"/>
      <c r="U60" s="161"/>
      <c r="V60" s="161"/>
      <c r="W60" s="161"/>
      <c r="X60" s="161"/>
      <c r="Y60" s="161"/>
      <c r="Z60" s="151"/>
      <c r="AA60" s="151"/>
      <c r="AB60" s="151"/>
      <c r="AC60" s="151"/>
      <c r="AD60" s="151"/>
      <c r="AE60" s="151"/>
      <c r="AF60" s="151"/>
      <c r="AG60" s="151" t="s">
        <v>184</v>
      </c>
      <c r="AH60" s="151">
        <v>5</v>
      </c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ht="33.75" outlineLevel="1" x14ac:dyDescent="0.2">
      <c r="A61" s="173">
        <v>26</v>
      </c>
      <c r="B61" s="174" t="s">
        <v>261</v>
      </c>
      <c r="C61" s="190" t="s">
        <v>262</v>
      </c>
      <c r="D61" s="175" t="s">
        <v>189</v>
      </c>
      <c r="E61" s="176">
        <v>24</v>
      </c>
      <c r="F61" s="177"/>
      <c r="G61" s="178">
        <f>ROUND(E61*F61,2)</f>
        <v>0</v>
      </c>
      <c r="H61" s="177"/>
      <c r="I61" s="178">
        <f>ROUND(E61*H61,2)</f>
        <v>0</v>
      </c>
      <c r="J61" s="177"/>
      <c r="K61" s="178">
        <f>ROUND(E61*J61,2)</f>
        <v>0</v>
      </c>
      <c r="L61" s="178">
        <v>21</v>
      </c>
      <c r="M61" s="178">
        <f>G61*(1+L61/100)</f>
        <v>0</v>
      </c>
      <c r="N61" s="176">
        <v>1.41E-3</v>
      </c>
      <c r="O61" s="176">
        <f>ROUND(E61*N61,2)</f>
        <v>0.03</v>
      </c>
      <c r="P61" s="176">
        <v>0</v>
      </c>
      <c r="Q61" s="176">
        <f>ROUND(E61*P61,2)</f>
        <v>0</v>
      </c>
      <c r="R61" s="178" t="s">
        <v>256</v>
      </c>
      <c r="S61" s="178" t="s">
        <v>157</v>
      </c>
      <c r="T61" s="179" t="s">
        <v>157</v>
      </c>
      <c r="U61" s="161">
        <v>0</v>
      </c>
      <c r="V61" s="161">
        <f>ROUND(E61*U61,2)</f>
        <v>0</v>
      </c>
      <c r="W61" s="161"/>
      <c r="X61" s="161" t="s">
        <v>150</v>
      </c>
      <c r="Y61" s="161" t="s">
        <v>145</v>
      </c>
      <c r="Z61" s="151"/>
      <c r="AA61" s="151"/>
      <c r="AB61" s="151"/>
      <c r="AC61" s="151"/>
      <c r="AD61" s="151"/>
      <c r="AE61" s="151"/>
      <c r="AF61" s="151"/>
      <c r="AG61" s="151" t="s">
        <v>151</v>
      </c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2" x14ac:dyDescent="0.2">
      <c r="A62" s="158"/>
      <c r="B62" s="159"/>
      <c r="C62" s="196" t="s">
        <v>190</v>
      </c>
      <c r="D62" s="194"/>
      <c r="E62" s="195">
        <v>24</v>
      </c>
      <c r="F62" s="161"/>
      <c r="G62" s="161"/>
      <c r="H62" s="161"/>
      <c r="I62" s="161"/>
      <c r="J62" s="161"/>
      <c r="K62" s="161"/>
      <c r="L62" s="161"/>
      <c r="M62" s="161"/>
      <c r="N62" s="160"/>
      <c r="O62" s="160"/>
      <c r="P62" s="160"/>
      <c r="Q62" s="160"/>
      <c r="R62" s="161"/>
      <c r="S62" s="161"/>
      <c r="T62" s="161"/>
      <c r="U62" s="161"/>
      <c r="V62" s="161"/>
      <c r="W62" s="161"/>
      <c r="X62" s="161"/>
      <c r="Y62" s="161"/>
      <c r="Z62" s="151"/>
      <c r="AA62" s="151"/>
      <c r="AB62" s="151"/>
      <c r="AC62" s="151"/>
      <c r="AD62" s="151"/>
      <c r="AE62" s="151"/>
      <c r="AF62" s="151"/>
      <c r="AG62" s="151" t="s">
        <v>184</v>
      </c>
      <c r="AH62" s="151">
        <v>5</v>
      </c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1" x14ac:dyDescent="0.2">
      <c r="A63" s="173">
        <v>27</v>
      </c>
      <c r="B63" s="174" t="s">
        <v>263</v>
      </c>
      <c r="C63" s="190" t="s">
        <v>264</v>
      </c>
      <c r="D63" s="175" t="s">
        <v>265</v>
      </c>
      <c r="E63" s="176">
        <v>6.4649999999999999E-2</v>
      </c>
      <c r="F63" s="177"/>
      <c r="G63" s="178">
        <f>ROUND(E63*F63,2)</f>
        <v>0</v>
      </c>
      <c r="H63" s="177"/>
      <c r="I63" s="178">
        <f>ROUND(E63*H63,2)</f>
        <v>0</v>
      </c>
      <c r="J63" s="177"/>
      <c r="K63" s="178">
        <f>ROUND(E63*J63,2)</f>
        <v>0</v>
      </c>
      <c r="L63" s="178">
        <v>21</v>
      </c>
      <c r="M63" s="178">
        <f>G63*(1+L63/100)</f>
        <v>0</v>
      </c>
      <c r="N63" s="176">
        <v>0</v>
      </c>
      <c r="O63" s="176">
        <f>ROUND(E63*N63,2)</f>
        <v>0</v>
      </c>
      <c r="P63" s="176">
        <v>0</v>
      </c>
      <c r="Q63" s="176">
        <f>ROUND(E63*P63,2)</f>
        <v>0</v>
      </c>
      <c r="R63" s="178" t="s">
        <v>178</v>
      </c>
      <c r="S63" s="178" t="s">
        <v>157</v>
      </c>
      <c r="T63" s="179" t="s">
        <v>157</v>
      </c>
      <c r="U63" s="161">
        <v>1.74</v>
      </c>
      <c r="V63" s="161">
        <f>ROUND(E63*U63,2)</f>
        <v>0.11</v>
      </c>
      <c r="W63" s="161"/>
      <c r="X63" s="161" t="s">
        <v>266</v>
      </c>
      <c r="Y63" s="161" t="s">
        <v>145</v>
      </c>
      <c r="Z63" s="151"/>
      <c r="AA63" s="151"/>
      <c r="AB63" s="151"/>
      <c r="AC63" s="151"/>
      <c r="AD63" s="151"/>
      <c r="AE63" s="151"/>
      <c r="AF63" s="151"/>
      <c r="AG63" s="151" t="s">
        <v>267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2" x14ac:dyDescent="0.2">
      <c r="A64" s="158"/>
      <c r="B64" s="159"/>
      <c r="C64" s="261" t="s">
        <v>268</v>
      </c>
      <c r="D64" s="262"/>
      <c r="E64" s="262"/>
      <c r="F64" s="262"/>
      <c r="G64" s="262"/>
      <c r="H64" s="161"/>
      <c r="I64" s="161"/>
      <c r="J64" s="161"/>
      <c r="K64" s="161"/>
      <c r="L64" s="161"/>
      <c r="M64" s="161"/>
      <c r="N64" s="160"/>
      <c r="O64" s="160"/>
      <c r="P64" s="160"/>
      <c r="Q64" s="160"/>
      <c r="R64" s="161"/>
      <c r="S64" s="161"/>
      <c r="T64" s="161"/>
      <c r="U64" s="161"/>
      <c r="V64" s="161"/>
      <c r="W64" s="161"/>
      <c r="X64" s="161"/>
      <c r="Y64" s="161"/>
      <c r="Z64" s="151"/>
      <c r="AA64" s="151"/>
      <c r="AB64" s="151"/>
      <c r="AC64" s="151"/>
      <c r="AD64" s="151"/>
      <c r="AE64" s="151"/>
      <c r="AF64" s="151"/>
      <c r="AG64" s="151" t="s">
        <v>269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x14ac:dyDescent="0.2">
      <c r="A65" s="163" t="s">
        <v>137</v>
      </c>
      <c r="B65" s="164" t="s">
        <v>96</v>
      </c>
      <c r="C65" s="188" t="s">
        <v>97</v>
      </c>
      <c r="D65" s="165"/>
      <c r="E65" s="166"/>
      <c r="F65" s="167"/>
      <c r="G65" s="167">
        <f>SUMIF(AG66:AG74,"&lt;&gt;NOR",G66:G74)</f>
        <v>0</v>
      </c>
      <c r="H65" s="167"/>
      <c r="I65" s="167">
        <f>SUM(I66:I74)</f>
        <v>0</v>
      </c>
      <c r="J65" s="167"/>
      <c r="K65" s="167">
        <f>SUM(K66:K74)</f>
        <v>0</v>
      </c>
      <c r="L65" s="167"/>
      <c r="M65" s="167">
        <f>SUM(M66:M74)</f>
        <v>0</v>
      </c>
      <c r="N65" s="166"/>
      <c r="O65" s="166">
        <f>SUM(O66:O74)</f>
        <v>7.0000000000000007E-2</v>
      </c>
      <c r="P65" s="166"/>
      <c r="Q65" s="166">
        <f>SUM(Q66:Q74)</f>
        <v>0</v>
      </c>
      <c r="R65" s="167"/>
      <c r="S65" s="167"/>
      <c r="T65" s="168"/>
      <c r="U65" s="162"/>
      <c r="V65" s="162">
        <f>SUM(V66:V74)</f>
        <v>11.65</v>
      </c>
      <c r="W65" s="162"/>
      <c r="X65" s="162"/>
      <c r="Y65" s="162"/>
      <c r="AG65" t="s">
        <v>138</v>
      </c>
    </row>
    <row r="66" spans="1:60" outlineLevel="1" x14ac:dyDescent="0.2">
      <c r="A66" s="180">
        <v>28</v>
      </c>
      <c r="B66" s="181" t="s">
        <v>270</v>
      </c>
      <c r="C66" s="189" t="s">
        <v>271</v>
      </c>
      <c r="D66" s="182" t="s">
        <v>141</v>
      </c>
      <c r="E66" s="183">
        <v>3</v>
      </c>
      <c r="F66" s="184"/>
      <c r="G66" s="185">
        <f t="shared" ref="G66:G74" si="7">ROUND(E66*F66,2)</f>
        <v>0</v>
      </c>
      <c r="H66" s="184"/>
      <c r="I66" s="185">
        <f t="shared" ref="I66:I74" si="8">ROUND(E66*H66,2)</f>
        <v>0</v>
      </c>
      <c r="J66" s="184"/>
      <c r="K66" s="185">
        <f t="shared" ref="K66:K74" si="9">ROUND(E66*J66,2)</f>
        <v>0</v>
      </c>
      <c r="L66" s="185">
        <v>21</v>
      </c>
      <c r="M66" s="185">
        <f t="shared" ref="M66:M74" si="10">G66*(1+L66/100)</f>
        <v>0</v>
      </c>
      <c r="N66" s="183">
        <v>1.2540000000000001E-2</v>
      </c>
      <c r="O66" s="183">
        <f t="shared" ref="O66:O74" si="11">ROUND(E66*N66,2)</f>
        <v>0.04</v>
      </c>
      <c r="P66" s="183">
        <v>0</v>
      </c>
      <c r="Q66" s="183">
        <f t="shared" ref="Q66:Q74" si="12">ROUND(E66*P66,2)</f>
        <v>0</v>
      </c>
      <c r="R66" s="185" t="s">
        <v>182</v>
      </c>
      <c r="S66" s="185" t="s">
        <v>157</v>
      </c>
      <c r="T66" s="186" t="s">
        <v>157</v>
      </c>
      <c r="U66" s="161">
        <v>1.3520000000000001</v>
      </c>
      <c r="V66" s="161">
        <f t="shared" ref="V66:V74" si="13">ROUND(E66*U66,2)</f>
        <v>4.0599999999999996</v>
      </c>
      <c r="W66" s="161"/>
      <c r="X66" s="161" t="s">
        <v>144</v>
      </c>
      <c r="Y66" s="161" t="s">
        <v>145</v>
      </c>
      <c r="Z66" s="151"/>
      <c r="AA66" s="151"/>
      <c r="AB66" s="151"/>
      <c r="AC66" s="151"/>
      <c r="AD66" s="151"/>
      <c r="AE66" s="151"/>
      <c r="AF66" s="151"/>
      <c r="AG66" s="151" t="s">
        <v>146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1" x14ac:dyDescent="0.2">
      <c r="A67" s="180">
        <v>29</v>
      </c>
      <c r="B67" s="181" t="s">
        <v>272</v>
      </c>
      <c r="C67" s="189" t="s">
        <v>273</v>
      </c>
      <c r="D67" s="182" t="s">
        <v>141</v>
      </c>
      <c r="E67" s="183">
        <v>2</v>
      </c>
      <c r="F67" s="184"/>
      <c r="G67" s="185">
        <f t="shared" si="7"/>
        <v>0</v>
      </c>
      <c r="H67" s="184"/>
      <c r="I67" s="185">
        <f t="shared" si="8"/>
        <v>0</v>
      </c>
      <c r="J67" s="184"/>
      <c r="K67" s="185">
        <f t="shared" si="9"/>
        <v>0</v>
      </c>
      <c r="L67" s="185">
        <v>21</v>
      </c>
      <c r="M67" s="185">
        <f t="shared" si="10"/>
        <v>0</v>
      </c>
      <c r="N67" s="183">
        <v>1.6500000000000001E-2</v>
      </c>
      <c r="O67" s="183">
        <f t="shared" si="11"/>
        <v>0.03</v>
      </c>
      <c r="P67" s="183">
        <v>0</v>
      </c>
      <c r="Q67" s="183">
        <f t="shared" si="12"/>
        <v>0</v>
      </c>
      <c r="R67" s="185" t="s">
        <v>182</v>
      </c>
      <c r="S67" s="185" t="s">
        <v>157</v>
      </c>
      <c r="T67" s="186" t="s">
        <v>157</v>
      </c>
      <c r="U67" s="161">
        <v>1.788</v>
      </c>
      <c r="V67" s="161">
        <f t="shared" si="13"/>
        <v>3.58</v>
      </c>
      <c r="W67" s="161"/>
      <c r="X67" s="161" t="s">
        <v>144</v>
      </c>
      <c r="Y67" s="161" t="s">
        <v>145</v>
      </c>
      <c r="Z67" s="151"/>
      <c r="AA67" s="151"/>
      <c r="AB67" s="151"/>
      <c r="AC67" s="151"/>
      <c r="AD67" s="151"/>
      <c r="AE67" s="151"/>
      <c r="AF67" s="151"/>
      <c r="AG67" s="151" t="s">
        <v>146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80">
        <v>30</v>
      </c>
      <c r="B68" s="181" t="s">
        <v>274</v>
      </c>
      <c r="C68" s="189" t="s">
        <v>275</v>
      </c>
      <c r="D68" s="182" t="s">
        <v>141</v>
      </c>
      <c r="E68" s="183">
        <v>7</v>
      </c>
      <c r="F68" s="184"/>
      <c r="G68" s="185">
        <f t="shared" si="7"/>
        <v>0</v>
      </c>
      <c r="H68" s="184"/>
      <c r="I68" s="185">
        <f t="shared" si="8"/>
        <v>0</v>
      </c>
      <c r="J68" s="184"/>
      <c r="K68" s="185">
        <f t="shared" si="9"/>
        <v>0</v>
      </c>
      <c r="L68" s="185">
        <v>21</v>
      </c>
      <c r="M68" s="185">
        <f t="shared" si="10"/>
        <v>0</v>
      </c>
      <c r="N68" s="183">
        <v>5.9000000000000003E-4</v>
      </c>
      <c r="O68" s="183">
        <f t="shared" si="11"/>
        <v>0</v>
      </c>
      <c r="P68" s="183">
        <v>0</v>
      </c>
      <c r="Q68" s="183">
        <f t="shared" si="12"/>
        <v>0</v>
      </c>
      <c r="R68" s="185" t="s">
        <v>182</v>
      </c>
      <c r="S68" s="185" t="s">
        <v>157</v>
      </c>
      <c r="T68" s="186" t="s">
        <v>157</v>
      </c>
      <c r="U68" s="161">
        <v>0.53</v>
      </c>
      <c r="V68" s="161">
        <f t="shared" si="13"/>
        <v>3.71</v>
      </c>
      <c r="W68" s="161"/>
      <c r="X68" s="161" t="s">
        <v>144</v>
      </c>
      <c r="Y68" s="161" t="s">
        <v>145</v>
      </c>
      <c r="Z68" s="151"/>
      <c r="AA68" s="151"/>
      <c r="AB68" s="151"/>
      <c r="AC68" s="151"/>
      <c r="AD68" s="151"/>
      <c r="AE68" s="151"/>
      <c r="AF68" s="151"/>
      <c r="AG68" s="151" t="s">
        <v>146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80">
        <v>31</v>
      </c>
      <c r="B69" s="181" t="s">
        <v>276</v>
      </c>
      <c r="C69" s="189" t="s">
        <v>277</v>
      </c>
      <c r="D69" s="182" t="s">
        <v>211</v>
      </c>
      <c r="E69" s="183">
        <v>3</v>
      </c>
      <c r="F69" s="184"/>
      <c r="G69" s="185">
        <f t="shared" si="7"/>
        <v>0</v>
      </c>
      <c r="H69" s="184"/>
      <c r="I69" s="185">
        <f t="shared" si="8"/>
        <v>0</v>
      </c>
      <c r="J69" s="184"/>
      <c r="K69" s="185">
        <f t="shared" si="9"/>
        <v>0</v>
      </c>
      <c r="L69" s="185">
        <v>21</v>
      </c>
      <c r="M69" s="185">
        <f t="shared" si="10"/>
        <v>0</v>
      </c>
      <c r="N69" s="183">
        <v>0</v>
      </c>
      <c r="O69" s="183">
        <f t="shared" si="11"/>
        <v>0</v>
      </c>
      <c r="P69" s="183">
        <v>0</v>
      </c>
      <c r="Q69" s="183">
        <f t="shared" si="12"/>
        <v>0</v>
      </c>
      <c r="R69" s="185"/>
      <c r="S69" s="185" t="s">
        <v>142</v>
      </c>
      <c r="T69" s="186" t="s">
        <v>221</v>
      </c>
      <c r="U69" s="161">
        <v>0</v>
      </c>
      <c r="V69" s="161">
        <f t="shared" si="13"/>
        <v>0</v>
      </c>
      <c r="W69" s="161"/>
      <c r="X69" s="161" t="s">
        <v>144</v>
      </c>
      <c r="Y69" s="161" t="s">
        <v>145</v>
      </c>
      <c r="Z69" s="151"/>
      <c r="AA69" s="151"/>
      <c r="AB69" s="151"/>
      <c r="AC69" s="151"/>
      <c r="AD69" s="151"/>
      <c r="AE69" s="151"/>
      <c r="AF69" s="151"/>
      <c r="AG69" s="151" t="s">
        <v>146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80">
        <v>32</v>
      </c>
      <c r="B70" s="181" t="s">
        <v>278</v>
      </c>
      <c r="C70" s="189" t="s">
        <v>279</v>
      </c>
      <c r="D70" s="182" t="s">
        <v>211</v>
      </c>
      <c r="E70" s="183">
        <v>2</v>
      </c>
      <c r="F70" s="184"/>
      <c r="G70" s="185">
        <f t="shared" si="7"/>
        <v>0</v>
      </c>
      <c r="H70" s="184"/>
      <c r="I70" s="185">
        <f t="shared" si="8"/>
        <v>0</v>
      </c>
      <c r="J70" s="184"/>
      <c r="K70" s="185">
        <f t="shared" si="9"/>
        <v>0</v>
      </c>
      <c r="L70" s="185">
        <v>21</v>
      </c>
      <c r="M70" s="185">
        <f t="shared" si="10"/>
        <v>0</v>
      </c>
      <c r="N70" s="183">
        <v>0</v>
      </c>
      <c r="O70" s="183">
        <f t="shared" si="11"/>
        <v>0</v>
      </c>
      <c r="P70" s="183">
        <v>0</v>
      </c>
      <c r="Q70" s="183">
        <f t="shared" si="12"/>
        <v>0</v>
      </c>
      <c r="R70" s="185"/>
      <c r="S70" s="185" t="s">
        <v>142</v>
      </c>
      <c r="T70" s="186" t="s">
        <v>143</v>
      </c>
      <c r="U70" s="161">
        <v>0</v>
      </c>
      <c r="V70" s="161">
        <f t="shared" si="13"/>
        <v>0</v>
      </c>
      <c r="W70" s="161"/>
      <c r="X70" s="161" t="s">
        <v>144</v>
      </c>
      <c r="Y70" s="161" t="s">
        <v>145</v>
      </c>
      <c r="Z70" s="151"/>
      <c r="AA70" s="151"/>
      <c r="AB70" s="151"/>
      <c r="AC70" s="151"/>
      <c r="AD70" s="151"/>
      <c r="AE70" s="151"/>
      <c r="AF70" s="151"/>
      <c r="AG70" s="151" t="s">
        <v>146</v>
      </c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80">
        <v>33</v>
      </c>
      <c r="B71" s="181" t="s">
        <v>280</v>
      </c>
      <c r="C71" s="189" t="s">
        <v>281</v>
      </c>
      <c r="D71" s="182" t="s">
        <v>211</v>
      </c>
      <c r="E71" s="183">
        <v>4</v>
      </c>
      <c r="F71" s="184"/>
      <c r="G71" s="185">
        <f t="shared" si="7"/>
        <v>0</v>
      </c>
      <c r="H71" s="184"/>
      <c r="I71" s="185">
        <f t="shared" si="8"/>
        <v>0</v>
      </c>
      <c r="J71" s="184"/>
      <c r="K71" s="185">
        <f t="shared" si="9"/>
        <v>0</v>
      </c>
      <c r="L71" s="185">
        <v>21</v>
      </c>
      <c r="M71" s="185">
        <f t="shared" si="10"/>
        <v>0</v>
      </c>
      <c r="N71" s="183">
        <v>0</v>
      </c>
      <c r="O71" s="183">
        <f t="shared" si="11"/>
        <v>0</v>
      </c>
      <c r="P71" s="183">
        <v>0</v>
      </c>
      <c r="Q71" s="183">
        <f t="shared" si="12"/>
        <v>0</v>
      </c>
      <c r="R71" s="185"/>
      <c r="S71" s="185" t="s">
        <v>142</v>
      </c>
      <c r="T71" s="186" t="s">
        <v>143</v>
      </c>
      <c r="U71" s="161">
        <v>0</v>
      </c>
      <c r="V71" s="161">
        <f t="shared" si="13"/>
        <v>0</v>
      </c>
      <c r="W71" s="161"/>
      <c r="X71" s="161" t="s">
        <v>144</v>
      </c>
      <c r="Y71" s="161" t="s">
        <v>145</v>
      </c>
      <c r="Z71" s="151"/>
      <c r="AA71" s="151"/>
      <c r="AB71" s="151"/>
      <c r="AC71" s="151"/>
      <c r="AD71" s="151"/>
      <c r="AE71" s="151"/>
      <c r="AF71" s="151"/>
      <c r="AG71" s="151" t="s">
        <v>146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ht="22.5" outlineLevel="1" x14ac:dyDescent="0.2">
      <c r="A72" s="180">
        <v>34</v>
      </c>
      <c r="B72" s="181" t="s">
        <v>282</v>
      </c>
      <c r="C72" s="189" t="s">
        <v>283</v>
      </c>
      <c r="D72" s="182" t="s">
        <v>211</v>
      </c>
      <c r="E72" s="183">
        <v>2</v>
      </c>
      <c r="F72" s="184"/>
      <c r="G72" s="185">
        <f t="shared" si="7"/>
        <v>0</v>
      </c>
      <c r="H72" s="184"/>
      <c r="I72" s="185">
        <f t="shared" si="8"/>
        <v>0</v>
      </c>
      <c r="J72" s="184"/>
      <c r="K72" s="185">
        <f t="shared" si="9"/>
        <v>0</v>
      </c>
      <c r="L72" s="185">
        <v>21</v>
      </c>
      <c r="M72" s="185">
        <f t="shared" si="10"/>
        <v>0</v>
      </c>
      <c r="N72" s="183">
        <v>0</v>
      </c>
      <c r="O72" s="183">
        <f t="shared" si="11"/>
        <v>0</v>
      </c>
      <c r="P72" s="183">
        <v>0</v>
      </c>
      <c r="Q72" s="183">
        <f t="shared" si="12"/>
        <v>0</v>
      </c>
      <c r="R72" s="185"/>
      <c r="S72" s="185" t="s">
        <v>142</v>
      </c>
      <c r="T72" s="186" t="s">
        <v>143</v>
      </c>
      <c r="U72" s="161">
        <v>0</v>
      </c>
      <c r="V72" s="161">
        <f t="shared" si="13"/>
        <v>0</v>
      </c>
      <c r="W72" s="161"/>
      <c r="X72" s="161" t="s">
        <v>144</v>
      </c>
      <c r="Y72" s="161" t="s">
        <v>145</v>
      </c>
      <c r="Z72" s="151"/>
      <c r="AA72" s="151"/>
      <c r="AB72" s="151"/>
      <c r="AC72" s="151"/>
      <c r="AD72" s="151"/>
      <c r="AE72" s="151"/>
      <c r="AF72" s="151"/>
      <c r="AG72" s="151" t="s">
        <v>146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ht="22.5" outlineLevel="1" x14ac:dyDescent="0.2">
      <c r="A73" s="180">
        <v>35</v>
      </c>
      <c r="B73" s="181" t="s">
        <v>284</v>
      </c>
      <c r="C73" s="189" t="s">
        <v>285</v>
      </c>
      <c r="D73" s="182" t="s">
        <v>211</v>
      </c>
      <c r="E73" s="183">
        <v>1</v>
      </c>
      <c r="F73" s="184"/>
      <c r="G73" s="185">
        <f t="shared" si="7"/>
        <v>0</v>
      </c>
      <c r="H73" s="184"/>
      <c r="I73" s="185">
        <f t="shared" si="8"/>
        <v>0</v>
      </c>
      <c r="J73" s="184"/>
      <c r="K73" s="185">
        <f t="shared" si="9"/>
        <v>0</v>
      </c>
      <c r="L73" s="185">
        <v>21</v>
      </c>
      <c r="M73" s="185">
        <f t="shared" si="10"/>
        <v>0</v>
      </c>
      <c r="N73" s="183">
        <v>0</v>
      </c>
      <c r="O73" s="183">
        <f t="shared" si="11"/>
        <v>0</v>
      </c>
      <c r="P73" s="183">
        <v>0</v>
      </c>
      <c r="Q73" s="183">
        <f t="shared" si="12"/>
        <v>0</v>
      </c>
      <c r="R73" s="185"/>
      <c r="S73" s="185" t="s">
        <v>142</v>
      </c>
      <c r="T73" s="186" t="s">
        <v>143</v>
      </c>
      <c r="U73" s="161">
        <v>0</v>
      </c>
      <c r="V73" s="161">
        <f t="shared" si="13"/>
        <v>0</v>
      </c>
      <c r="W73" s="161"/>
      <c r="X73" s="161" t="s">
        <v>144</v>
      </c>
      <c r="Y73" s="161" t="s">
        <v>145</v>
      </c>
      <c r="Z73" s="151"/>
      <c r="AA73" s="151"/>
      <c r="AB73" s="151"/>
      <c r="AC73" s="151"/>
      <c r="AD73" s="151"/>
      <c r="AE73" s="151"/>
      <c r="AF73" s="151"/>
      <c r="AG73" s="151" t="s">
        <v>146</v>
      </c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80">
        <v>36</v>
      </c>
      <c r="B74" s="181" t="s">
        <v>286</v>
      </c>
      <c r="C74" s="189" t="s">
        <v>287</v>
      </c>
      <c r="D74" s="182" t="s">
        <v>265</v>
      </c>
      <c r="E74" s="183">
        <v>7.4749999999999997E-2</v>
      </c>
      <c r="F74" s="184"/>
      <c r="G74" s="185">
        <f t="shared" si="7"/>
        <v>0</v>
      </c>
      <c r="H74" s="184"/>
      <c r="I74" s="185">
        <f t="shared" si="8"/>
        <v>0</v>
      </c>
      <c r="J74" s="184"/>
      <c r="K74" s="185">
        <f t="shared" si="9"/>
        <v>0</v>
      </c>
      <c r="L74" s="185">
        <v>21</v>
      </c>
      <c r="M74" s="185">
        <f t="shared" si="10"/>
        <v>0</v>
      </c>
      <c r="N74" s="183">
        <v>0</v>
      </c>
      <c r="O74" s="183">
        <f t="shared" si="11"/>
        <v>0</v>
      </c>
      <c r="P74" s="183">
        <v>0</v>
      </c>
      <c r="Q74" s="183">
        <f t="shared" si="12"/>
        <v>0</v>
      </c>
      <c r="R74" s="185" t="s">
        <v>182</v>
      </c>
      <c r="S74" s="185" t="s">
        <v>157</v>
      </c>
      <c r="T74" s="186" t="s">
        <v>157</v>
      </c>
      <c r="U74" s="161">
        <v>4.0430000000000001</v>
      </c>
      <c r="V74" s="161">
        <f t="shared" si="13"/>
        <v>0.3</v>
      </c>
      <c r="W74" s="161"/>
      <c r="X74" s="161" t="s">
        <v>266</v>
      </c>
      <c r="Y74" s="161" t="s">
        <v>145</v>
      </c>
      <c r="Z74" s="151"/>
      <c r="AA74" s="151"/>
      <c r="AB74" s="151"/>
      <c r="AC74" s="151"/>
      <c r="AD74" s="151"/>
      <c r="AE74" s="151"/>
      <c r="AF74" s="151"/>
      <c r="AG74" s="151" t="s">
        <v>267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x14ac:dyDescent="0.2">
      <c r="A75" s="163" t="s">
        <v>137</v>
      </c>
      <c r="B75" s="164" t="s">
        <v>98</v>
      </c>
      <c r="C75" s="188" t="s">
        <v>99</v>
      </c>
      <c r="D75" s="165"/>
      <c r="E75" s="166"/>
      <c r="F75" s="167"/>
      <c r="G75" s="167">
        <f>SUMIF(AG76:AG96,"&lt;&gt;NOR",G76:G96)</f>
        <v>0</v>
      </c>
      <c r="H75" s="167"/>
      <c r="I75" s="167">
        <f>SUM(I76:I96)</f>
        <v>0</v>
      </c>
      <c r="J75" s="167"/>
      <c r="K75" s="167">
        <f>SUM(K76:K96)</f>
        <v>0</v>
      </c>
      <c r="L75" s="167"/>
      <c r="M75" s="167">
        <f>SUM(M76:M96)</f>
        <v>0</v>
      </c>
      <c r="N75" s="166"/>
      <c r="O75" s="166">
        <f>SUM(O76:O96)</f>
        <v>0.52</v>
      </c>
      <c r="P75" s="166"/>
      <c r="Q75" s="166">
        <f>SUM(Q76:Q96)</f>
        <v>0</v>
      </c>
      <c r="R75" s="167"/>
      <c r="S75" s="167"/>
      <c r="T75" s="168"/>
      <c r="U75" s="162"/>
      <c r="V75" s="162">
        <f>SUM(V76:V96)</f>
        <v>53.45</v>
      </c>
      <c r="W75" s="162"/>
      <c r="X75" s="162"/>
      <c r="Y75" s="162"/>
      <c r="AG75" t="s">
        <v>138</v>
      </c>
    </row>
    <row r="76" spans="1:60" ht="22.5" outlineLevel="1" x14ac:dyDescent="0.2">
      <c r="A76" s="173">
        <v>37</v>
      </c>
      <c r="B76" s="174" t="s">
        <v>288</v>
      </c>
      <c r="C76" s="190" t="s">
        <v>289</v>
      </c>
      <c r="D76" s="175" t="s">
        <v>189</v>
      </c>
      <c r="E76" s="176">
        <v>1.5</v>
      </c>
      <c r="F76" s="177"/>
      <c r="G76" s="178">
        <f>ROUND(E76*F76,2)</f>
        <v>0</v>
      </c>
      <c r="H76" s="177"/>
      <c r="I76" s="178">
        <f>ROUND(E76*H76,2)</f>
        <v>0</v>
      </c>
      <c r="J76" s="177"/>
      <c r="K76" s="178">
        <f>ROUND(E76*J76,2)</f>
        <v>0</v>
      </c>
      <c r="L76" s="178">
        <v>21</v>
      </c>
      <c r="M76" s="178">
        <f>G76*(1+L76/100)</f>
        <v>0</v>
      </c>
      <c r="N76" s="176">
        <v>7.0400000000000003E-3</v>
      </c>
      <c r="O76" s="176">
        <f>ROUND(E76*N76,2)</f>
        <v>0.01</v>
      </c>
      <c r="P76" s="176">
        <v>0</v>
      </c>
      <c r="Q76" s="176">
        <f>ROUND(E76*P76,2)</f>
        <v>0</v>
      </c>
      <c r="R76" s="178" t="s">
        <v>182</v>
      </c>
      <c r="S76" s="178" t="s">
        <v>157</v>
      </c>
      <c r="T76" s="179" t="s">
        <v>157</v>
      </c>
      <c r="U76" s="161">
        <v>0.56499999999999995</v>
      </c>
      <c r="V76" s="161">
        <f>ROUND(E76*U76,2)</f>
        <v>0.85</v>
      </c>
      <c r="W76" s="161"/>
      <c r="X76" s="161" t="s">
        <v>144</v>
      </c>
      <c r="Y76" s="161" t="s">
        <v>145</v>
      </c>
      <c r="Z76" s="151"/>
      <c r="AA76" s="151"/>
      <c r="AB76" s="151"/>
      <c r="AC76" s="151"/>
      <c r="AD76" s="151"/>
      <c r="AE76" s="151"/>
      <c r="AF76" s="151"/>
      <c r="AG76" s="151" t="s">
        <v>146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2" x14ac:dyDescent="0.2">
      <c r="A77" s="158"/>
      <c r="B77" s="159"/>
      <c r="C77" s="252" t="s">
        <v>290</v>
      </c>
      <c r="D77" s="253"/>
      <c r="E77" s="253"/>
      <c r="F77" s="253"/>
      <c r="G77" s="253"/>
      <c r="H77" s="161"/>
      <c r="I77" s="161"/>
      <c r="J77" s="161"/>
      <c r="K77" s="161"/>
      <c r="L77" s="161"/>
      <c r="M77" s="161"/>
      <c r="N77" s="160"/>
      <c r="O77" s="160"/>
      <c r="P77" s="160"/>
      <c r="Q77" s="160"/>
      <c r="R77" s="161"/>
      <c r="S77" s="161"/>
      <c r="T77" s="161"/>
      <c r="U77" s="161"/>
      <c r="V77" s="161"/>
      <c r="W77" s="161"/>
      <c r="X77" s="161"/>
      <c r="Y77" s="161"/>
      <c r="Z77" s="151"/>
      <c r="AA77" s="151"/>
      <c r="AB77" s="151"/>
      <c r="AC77" s="151"/>
      <c r="AD77" s="151"/>
      <c r="AE77" s="151"/>
      <c r="AF77" s="151"/>
      <c r="AG77" s="151" t="s">
        <v>161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2" x14ac:dyDescent="0.2">
      <c r="A78" s="158"/>
      <c r="B78" s="159"/>
      <c r="C78" s="196" t="s">
        <v>291</v>
      </c>
      <c r="D78" s="194"/>
      <c r="E78" s="195">
        <v>1.5</v>
      </c>
      <c r="F78" s="161"/>
      <c r="G78" s="161"/>
      <c r="H78" s="161"/>
      <c r="I78" s="161"/>
      <c r="J78" s="161"/>
      <c r="K78" s="161"/>
      <c r="L78" s="161"/>
      <c r="M78" s="161"/>
      <c r="N78" s="160"/>
      <c r="O78" s="160"/>
      <c r="P78" s="160"/>
      <c r="Q78" s="160"/>
      <c r="R78" s="161"/>
      <c r="S78" s="161"/>
      <c r="T78" s="161"/>
      <c r="U78" s="161"/>
      <c r="V78" s="161"/>
      <c r="W78" s="161"/>
      <c r="X78" s="161"/>
      <c r="Y78" s="161"/>
      <c r="Z78" s="151"/>
      <c r="AA78" s="151"/>
      <c r="AB78" s="151"/>
      <c r="AC78" s="151"/>
      <c r="AD78" s="151"/>
      <c r="AE78" s="151"/>
      <c r="AF78" s="151"/>
      <c r="AG78" s="151" t="s">
        <v>184</v>
      </c>
      <c r="AH78" s="151">
        <v>0</v>
      </c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ht="22.5" outlineLevel="1" x14ac:dyDescent="0.2">
      <c r="A79" s="173">
        <v>38</v>
      </c>
      <c r="B79" s="174" t="s">
        <v>292</v>
      </c>
      <c r="C79" s="190" t="s">
        <v>293</v>
      </c>
      <c r="D79" s="175" t="s">
        <v>189</v>
      </c>
      <c r="E79" s="176">
        <v>2</v>
      </c>
      <c r="F79" s="177"/>
      <c r="G79" s="178">
        <f>ROUND(E79*F79,2)</f>
        <v>0</v>
      </c>
      <c r="H79" s="177"/>
      <c r="I79" s="178">
        <f>ROUND(E79*H79,2)</f>
        <v>0</v>
      </c>
      <c r="J79" s="177"/>
      <c r="K79" s="178">
        <f>ROUND(E79*J79,2)</f>
        <v>0</v>
      </c>
      <c r="L79" s="178">
        <v>21</v>
      </c>
      <c r="M79" s="178">
        <f>G79*(1+L79/100)</f>
        <v>0</v>
      </c>
      <c r="N79" s="176">
        <v>7.8499999999999993E-3</v>
      </c>
      <c r="O79" s="176">
        <f>ROUND(E79*N79,2)</f>
        <v>0.02</v>
      </c>
      <c r="P79" s="176">
        <v>0</v>
      </c>
      <c r="Q79" s="176">
        <f>ROUND(E79*P79,2)</f>
        <v>0</v>
      </c>
      <c r="R79" s="178" t="s">
        <v>182</v>
      </c>
      <c r="S79" s="178" t="s">
        <v>157</v>
      </c>
      <c r="T79" s="179" t="s">
        <v>157</v>
      </c>
      <c r="U79" s="161">
        <v>0.7</v>
      </c>
      <c r="V79" s="161">
        <f>ROUND(E79*U79,2)</f>
        <v>1.4</v>
      </c>
      <c r="W79" s="161"/>
      <c r="X79" s="161" t="s">
        <v>144</v>
      </c>
      <c r="Y79" s="161" t="s">
        <v>145</v>
      </c>
      <c r="Z79" s="151"/>
      <c r="AA79" s="151"/>
      <c r="AB79" s="151"/>
      <c r="AC79" s="151"/>
      <c r="AD79" s="151"/>
      <c r="AE79" s="151"/>
      <c r="AF79" s="151"/>
      <c r="AG79" s="151" t="s">
        <v>146</v>
      </c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2" x14ac:dyDescent="0.2">
      <c r="A80" s="158"/>
      <c r="B80" s="159"/>
      <c r="C80" s="252" t="s">
        <v>290</v>
      </c>
      <c r="D80" s="253"/>
      <c r="E80" s="253"/>
      <c r="F80" s="253"/>
      <c r="G80" s="253"/>
      <c r="H80" s="161"/>
      <c r="I80" s="161"/>
      <c r="J80" s="161"/>
      <c r="K80" s="161"/>
      <c r="L80" s="161"/>
      <c r="M80" s="161"/>
      <c r="N80" s="160"/>
      <c r="O80" s="160"/>
      <c r="P80" s="160"/>
      <c r="Q80" s="160"/>
      <c r="R80" s="161"/>
      <c r="S80" s="161"/>
      <c r="T80" s="161"/>
      <c r="U80" s="161"/>
      <c r="V80" s="161"/>
      <c r="W80" s="161"/>
      <c r="X80" s="161"/>
      <c r="Y80" s="161"/>
      <c r="Z80" s="151"/>
      <c r="AA80" s="151"/>
      <c r="AB80" s="151"/>
      <c r="AC80" s="151"/>
      <c r="AD80" s="151"/>
      <c r="AE80" s="151"/>
      <c r="AF80" s="151"/>
      <c r="AG80" s="151" t="s">
        <v>161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outlineLevel="2" x14ac:dyDescent="0.2">
      <c r="A81" s="158"/>
      <c r="B81" s="159"/>
      <c r="C81" s="196" t="s">
        <v>294</v>
      </c>
      <c r="D81" s="194"/>
      <c r="E81" s="195">
        <v>2</v>
      </c>
      <c r="F81" s="161"/>
      <c r="G81" s="161"/>
      <c r="H81" s="161"/>
      <c r="I81" s="161"/>
      <c r="J81" s="161"/>
      <c r="K81" s="161"/>
      <c r="L81" s="161"/>
      <c r="M81" s="161"/>
      <c r="N81" s="160"/>
      <c r="O81" s="160"/>
      <c r="P81" s="160"/>
      <c r="Q81" s="160"/>
      <c r="R81" s="161"/>
      <c r="S81" s="161"/>
      <c r="T81" s="161"/>
      <c r="U81" s="161"/>
      <c r="V81" s="161"/>
      <c r="W81" s="161"/>
      <c r="X81" s="161"/>
      <c r="Y81" s="161"/>
      <c r="Z81" s="151"/>
      <c r="AA81" s="151"/>
      <c r="AB81" s="151"/>
      <c r="AC81" s="151"/>
      <c r="AD81" s="151"/>
      <c r="AE81" s="151"/>
      <c r="AF81" s="151"/>
      <c r="AG81" s="151" t="s">
        <v>184</v>
      </c>
      <c r="AH81" s="151">
        <v>0</v>
      </c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ht="22.5" outlineLevel="1" x14ac:dyDescent="0.2">
      <c r="A82" s="173">
        <v>39</v>
      </c>
      <c r="B82" s="174" t="s">
        <v>295</v>
      </c>
      <c r="C82" s="190" t="s">
        <v>296</v>
      </c>
      <c r="D82" s="175" t="s">
        <v>189</v>
      </c>
      <c r="E82" s="176">
        <v>24</v>
      </c>
      <c r="F82" s="177"/>
      <c r="G82" s="178">
        <f>ROUND(E82*F82,2)</f>
        <v>0</v>
      </c>
      <c r="H82" s="177"/>
      <c r="I82" s="178">
        <f>ROUND(E82*H82,2)</f>
        <v>0</v>
      </c>
      <c r="J82" s="177"/>
      <c r="K82" s="178">
        <f>ROUND(E82*J82,2)</f>
        <v>0</v>
      </c>
      <c r="L82" s="178">
        <v>21</v>
      </c>
      <c r="M82" s="178">
        <f>G82*(1+L82/100)</f>
        <v>0</v>
      </c>
      <c r="N82" s="176">
        <v>1.0120000000000001E-2</v>
      </c>
      <c r="O82" s="176">
        <f>ROUND(E82*N82,2)</f>
        <v>0.24</v>
      </c>
      <c r="P82" s="176">
        <v>0</v>
      </c>
      <c r="Q82" s="176">
        <f>ROUND(E82*P82,2)</f>
        <v>0</v>
      </c>
      <c r="R82" s="178" t="s">
        <v>182</v>
      </c>
      <c r="S82" s="178" t="s">
        <v>157</v>
      </c>
      <c r="T82" s="179" t="s">
        <v>157</v>
      </c>
      <c r="U82" s="161">
        <v>0.82799999999999996</v>
      </c>
      <c r="V82" s="161">
        <f>ROUND(E82*U82,2)</f>
        <v>19.87</v>
      </c>
      <c r="W82" s="161"/>
      <c r="X82" s="161" t="s">
        <v>144</v>
      </c>
      <c r="Y82" s="161" t="s">
        <v>145</v>
      </c>
      <c r="Z82" s="151"/>
      <c r="AA82" s="151"/>
      <c r="AB82" s="151"/>
      <c r="AC82" s="151"/>
      <c r="AD82" s="151"/>
      <c r="AE82" s="151"/>
      <c r="AF82" s="151"/>
      <c r="AG82" s="151" t="s">
        <v>146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2" x14ac:dyDescent="0.2">
      <c r="A83" s="158"/>
      <c r="B83" s="159"/>
      <c r="C83" s="252" t="s">
        <v>290</v>
      </c>
      <c r="D83" s="253"/>
      <c r="E83" s="253"/>
      <c r="F83" s="253"/>
      <c r="G83" s="253"/>
      <c r="H83" s="161"/>
      <c r="I83" s="161"/>
      <c r="J83" s="161"/>
      <c r="K83" s="161"/>
      <c r="L83" s="161"/>
      <c r="M83" s="161"/>
      <c r="N83" s="160"/>
      <c r="O83" s="160"/>
      <c r="P83" s="160"/>
      <c r="Q83" s="160"/>
      <c r="R83" s="161"/>
      <c r="S83" s="161"/>
      <c r="T83" s="161"/>
      <c r="U83" s="161"/>
      <c r="V83" s="161"/>
      <c r="W83" s="161"/>
      <c r="X83" s="161"/>
      <c r="Y83" s="161"/>
      <c r="Z83" s="151"/>
      <c r="AA83" s="151"/>
      <c r="AB83" s="151"/>
      <c r="AC83" s="151"/>
      <c r="AD83" s="151"/>
      <c r="AE83" s="151"/>
      <c r="AF83" s="151"/>
      <c r="AG83" s="151" t="s">
        <v>161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2" x14ac:dyDescent="0.2">
      <c r="A84" s="158"/>
      <c r="B84" s="159"/>
      <c r="C84" s="196" t="s">
        <v>297</v>
      </c>
      <c r="D84" s="194"/>
      <c r="E84" s="195">
        <v>24</v>
      </c>
      <c r="F84" s="161"/>
      <c r="G84" s="161"/>
      <c r="H84" s="161"/>
      <c r="I84" s="161"/>
      <c r="J84" s="161"/>
      <c r="K84" s="161"/>
      <c r="L84" s="161"/>
      <c r="M84" s="161"/>
      <c r="N84" s="160"/>
      <c r="O84" s="160"/>
      <c r="P84" s="160"/>
      <c r="Q84" s="160"/>
      <c r="R84" s="161"/>
      <c r="S84" s="161"/>
      <c r="T84" s="161"/>
      <c r="U84" s="161"/>
      <c r="V84" s="161"/>
      <c r="W84" s="161"/>
      <c r="X84" s="161"/>
      <c r="Y84" s="161"/>
      <c r="Z84" s="151"/>
      <c r="AA84" s="151"/>
      <c r="AB84" s="151"/>
      <c r="AC84" s="151"/>
      <c r="AD84" s="151"/>
      <c r="AE84" s="151"/>
      <c r="AF84" s="151"/>
      <c r="AG84" s="151" t="s">
        <v>184</v>
      </c>
      <c r="AH84" s="151">
        <v>0</v>
      </c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2.5" outlineLevel="1" x14ac:dyDescent="0.2">
      <c r="A85" s="173">
        <v>40</v>
      </c>
      <c r="B85" s="174" t="s">
        <v>298</v>
      </c>
      <c r="C85" s="190" t="s">
        <v>299</v>
      </c>
      <c r="D85" s="175" t="s">
        <v>189</v>
      </c>
      <c r="E85" s="176">
        <v>24</v>
      </c>
      <c r="F85" s="177"/>
      <c r="G85" s="178">
        <f>ROUND(E85*F85,2)</f>
        <v>0</v>
      </c>
      <c r="H85" s="177"/>
      <c r="I85" s="178">
        <f>ROUND(E85*H85,2)</f>
        <v>0</v>
      </c>
      <c r="J85" s="177"/>
      <c r="K85" s="178">
        <f>ROUND(E85*J85,2)</f>
        <v>0</v>
      </c>
      <c r="L85" s="178">
        <v>21</v>
      </c>
      <c r="M85" s="178">
        <f>G85*(1+L85/100)</f>
        <v>0</v>
      </c>
      <c r="N85" s="176">
        <v>9.8499999999999994E-3</v>
      </c>
      <c r="O85" s="176">
        <f>ROUND(E85*N85,2)</f>
        <v>0.24</v>
      </c>
      <c r="P85" s="176">
        <v>0</v>
      </c>
      <c r="Q85" s="176">
        <f>ROUND(E85*P85,2)</f>
        <v>0</v>
      </c>
      <c r="R85" s="178" t="s">
        <v>182</v>
      </c>
      <c r="S85" s="178" t="s">
        <v>157</v>
      </c>
      <c r="T85" s="179" t="s">
        <v>157</v>
      </c>
      <c r="U85" s="161">
        <v>0.91900000000000004</v>
      </c>
      <c r="V85" s="161">
        <f>ROUND(E85*U85,2)</f>
        <v>22.06</v>
      </c>
      <c r="W85" s="161"/>
      <c r="X85" s="161" t="s">
        <v>144</v>
      </c>
      <c r="Y85" s="161" t="s">
        <v>145</v>
      </c>
      <c r="Z85" s="151"/>
      <c r="AA85" s="151"/>
      <c r="AB85" s="151"/>
      <c r="AC85" s="151"/>
      <c r="AD85" s="151"/>
      <c r="AE85" s="151"/>
      <c r="AF85" s="151"/>
      <c r="AG85" s="151" t="s">
        <v>146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2" x14ac:dyDescent="0.2">
      <c r="A86" s="158"/>
      <c r="B86" s="159"/>
      <c r="C86" s="252" t="s">
        <v>290</v>
      </c>
      <c r="D86" s="253"/>
      <c r="E86" s="253"/>
      <c r="F86" s="253"/>
      <c r="G86" s="253"/>
      <c r="H86" s="161"/>
      <c r="I86" s="161"/>
      <c r="J86" s="161"/>
      <c r="K86" s="161"/>
      <c r="L86" s="161"/>
      <c r="M86" s="161"/>
      <c r="N86" s="160"/>
      <c r="O86" s="160"/>
      <c r="P86" s="160"/>
      <c r="Q86" s="160"/>
      <c r="R86" s="161"/>
      <c r="S86" s="161"/>
      <c r="T86" s="161"/>
      <c r="U86" s="161"/>
      <c r="V86" s="161"/>
      <c r="W86" s="161"/>
      <c r="X86" s="161"/>
      <c r="Y86" s="161"/>
      <c r="Z86" s="151"/>
      <c r="AA86" s="151"/>
      <c r="AB86" s="151"/>
      <c r="AC86" s="151"/>
      <c r="AD86" s="151"/>
      <c r="AE86" s="151"/>
      <c r="AF86" s="151"/>
      <c r="AG86" s="151" t="s">
        <v>161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2" x14ac:dyDescent="0.2">
      <c r="A87" s="158"/>
      <c r="B87" s="159"/>
      <c r="C87" s="196" t="s">
        <v>300</v>
      </c>
      <c r="D87" s="194"/>
      <c r="E87" s="195">
        <v>24</v>
      </c>
      <c r="F87" s="161"/>
      <c r="G87" s="161"/>
      <c r="H87" s="161"/>
      <c r="I87" s="161"/>
      <c r="J87" s="161"/>
      <c r="K87" s="161"/>
      <c r="L87" s="161"/>
      <c r="M87" s="161"/>
      <c r="N87" s="160"/>
      <c r="O87" s="160"/>
      <c r="P87" s="160"/>
      <c r="Q87" s="160"/>
      <c r="R87" s="161"/>
      <c r="S87" s="161"/>
      <c r="T87" s="161"/>
      <c r="U87" s="161"/>
      <c r="V87" s="161"/>
      <c r="W87" s="161"/>
      <c r="X87" s="161"/>
      <c r="Y87" s="161"/>
      <c r="Z87" s="151"/>
      <c r="AA87" s="151"/>
      <c r="AB87" s="151"/>
      <c r="AC87" s="151"/>
      <c r="AD87" s="151"/>
      <c r="AE87" s="151"/>
      <c r="AF87" s="151"/>
      <c r="AG87" s="151" t="s">
        <v>184</v>
      </c>
      <c r="AH87" s="151">
        <v>0</v>
      </c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80">
        <v>41</v>
      </c>
      <c r="B88" s="181" t="s">
        <v>301</v>
      </c>
      <c r="C88" s="189" t="s">
        <v>302</v>
      </c>
      <c r="D88" s="182" t="s">
        <v>181</v>
      </c>
      <c r="E88" s="183">
        <v>6</v>
      </c>
      <c r="F88" s="184"/>
      <c r="G88" s="185">
        <f>ROUND(E88*F88,2)</f>
        <v>0</v>
      </c>
      <c r="H88" s="184"/>
      <c r="I88" s="185">
        <f>ROUND(E88*H88,2)</f>
        <v>0</v>
      </c>
      <c r="J88" s="184"/>
      <c r="K88" s="185">
        <f>ROUND(E88*J88,2)</f>
        <v>0</v>
      </c>
      <c r="L88" s="185">
        <v>21</v>
      </c>
      <c r="M88" s="185">
        <f>G88*(1+L88/100)</f>
        <v>0</v>
      </c>
      <c r="N88" s="183">
        <v>6.4000000000000005E-4</v>
      </c>
      <c r="O88" s="183">
        <f>ROUND(E88*N88,2)</f>
        <v>0</v>
      </c>
      <c r="P88" s="183">
        <v>0</v>
      </c>
      <c r="Q88" s="183">
        <f>ROUND(E88*P88,2)</f>
        <v>0</v>
      </c>
      <c r="R88" s="185" t="s">
        <v>182</v>
      </c>
      <c r="S88" s="185" t="s">
        <v>157</v>
      </c>
      <c r="T88" s="186" t="s">
        <v>157</v>
      </c>
      <c r="U88" s="161">
        <v>0.32969999999999999</v>
      </c>
      <c r="V88" s="161">
        <f>ROUND(E88*U88,2)</f>
        <v>1.98</v>
      </c>
      <c r="W88" s="161"/>
      <c r="X88" s="161" t="s">
        <v>144</v>
      </c>
      <c r="Y88" s="161" t="s">
        <v>145</v>
      </c>
      <c r="Z88" s="151"/>
      <c r="AA88" s="151"/>
      <c r="AB88" s="151"/>
      <c r="AC88" s="151"/>
      <c r="AD88" s="151"/>
      <c r="AE88" s="151"/>
      <c r="AF88" s="151"/>
      <c r="AG88" s="151" t="s">
        <v>146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80">
        <v>42</v>
      </c>
      <c r="B89" s="181" t="s">
        <v>303</v>
      </c>
      <c r="C89" s="189" t="s">
        <v>304</v>
      </c>
      <c r="D89" s="182" t="s">
        <v>181</v>
      </c>
      <c r="E89" s="183">
        <v>8</v>
      </c>
      <c r="F89" s="184"/>
      <c r="G89" s="185">
        <f>ROUND(E89*F89,2)</f>
        <v>0</v>
      </c>
      <c r="H89" s="184"/>
      <c r="I89" s="185">
        <f>ROUND(E89*H89,2)</f>
        <v>0</v>
      </c>
      <c r="J89" s="184"/>
      <c r="K89" s="185">
        <f>ROUND(E89*J89,2)</f>
        <v>0</v>
      </c>
      <c r="L89" s="185">
        <v>21</v>
      </c>
      <c r="M89" s="185">
        <f>G89*(1+L89/100)</f>
        <v>0</v>
      </c>
      <c r="N89" s="183">
        <v>8.0999999999999996E-4</v>
      </c>
      <c r="O89" s="183">
        <f>ROUND(E89*N89,2)</f>
        <v>0.01</v>
      </c>
      <c r="P89" s="183">
        <v>0</v>
      </c>
      <c r="Q89" s="183">
        <f>ROUND(E89*P89,2)</f>
        <v>0</v>
      </c>
      <c r="R89" s="185" t="s">
        <v>182</v>
      </c>
      <c r="S89" s="185" t="s">
        <v>157</v>
      </c>
      <c r="T89" s="186" t="s">
        <v>157</v>
      </c>
      <c r="U89" s="161">
        <v>0.41760000000000003</v>
      </c>
      <c r="V89" s="161">
        <f>ROUND(E89*U89,2)</f>
        <v>3.34</v>
      </c>
      <c r="W89" s="161"/>
      <c r="X89" s="161" t="s">
        <v>144</v>
      </c>
      <c r="Y89" s="161" t="s">
        <v>145</v>
      </c>
      <c r="Z89" s="151"/>
      <c r="AA89" s="151"/>
      <c r="AB89" s="151"/>
      <c r="AC89" s="151"/>
      <c r="AD89" s="151"/>
      <c r="AE89" s="151"/>
      <c r="AF89" s="151"/>
      <c r="AG89" s="151" t="s">
        <v>146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ht="22.5" outlineLevel="1" x14ac:dyDescent="0.2">
      <c r="A90" s="173">
        <v>43</v>
      </c>
      <c r="B90" s="174" t="s">
        <v>305</v>
      </c>
      <c r="C90" s="190" t="s">
        <v>306</v>
      </c>
      <c r="D90" s="175" t="s">
        <v>189</v>
      </c>
      <c r="E90" s="176">
        <v>51.5</v>
      </c>
      <c r="F90" s="177"/>
      <c r="G90" s="178">
        <f>ROUND(E90*F90,2)</f>
        <v>0</v>
      </c>
      <c r="H90" s="177"/>
      <c r="I90" s="178">
        <f>ROUND(E90*H90,2)</f>
        <v>0</v>
      </c>
      <c r="J90" s="177"/>
      <c r="K90" s="178">
        <f>ROUND(E90*J90,2)</f>
        <v>0</v>
      </c>
      <c r="L90" s="178">
        <v>21</v>
      </c>
      <c r="M90" s="178">
        <f>G90*(1+L90/100)</f>
        <v>0</v>
      </c>
      <c r="N90" s="176">
        <v>0</v>
      </c>
      <c r="O90" s="176">
        <f>ROUND(E90*N90,2)</f>
        <v>0</v>
      </c>
      <c r="P90" s="176">
        <v>0</v>
      </c>
      <c r="Q90" s="176">
        <f>ROUND(E90*P90,2)</f>
        <v>0</v>
      </c>
      <c r="R90" s="178" t="s">
        <v>182</v>
      </c>
      <c r="S90" s="178" t="s">
        <v>157</v>
      </c>
      <c r="T90" s="179" t="s">
        <v>157</v>
      </c>
      <c r="U90" s="161">
        <v>4.1000000000000002E-2</v>
      </c>
      <c r="V90" s="161">
        <f>ROUND(E90*U90,2)</f>
        <v>2.11</v>
      </c>
      <c r="W90" s="161"/>
      <c r="X90" s="161" t="s">
        <v>144</v>
      </c>
      <c r="Y90" s="161" t="s">
        <v>145</v>
      </c>
      <c r="Z90" s="151"/>
      <c r="AA90" s="151"/>
      <c r="AB90" s="151"/>
      <c r="AC90" s="151"/>
      <c r="AD90" s="151"/>
      <c r="AE90" s="151"/>
      <c r="AF90" s="151"/>
      <c r="AG90" s="151" t="s">
        <v>146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2" x14ac:dyDescent="0.2">
      <c r="A91" s="158"/>
      <c r="B91" s="159"/>
      <c r="C91" s="252" t="s">
        <v>307</v>
      </c>
      <c r="D91" s="253"/>
      <c r="E91" s="253"/>
      <c r="F91" s="253"/>
      <c r="G91" s="253"/>
      <c r="H91" s="161"/>
      <c r="I91" s="161"/>
      <c r="J91" s="161"/>
      <c r="K91" s="161"/>
      <c r="L91" s="161"/>
      <c r="M91" s="161"/>
      <c r="N91" s="160"/>
      <c r="O91" s="160"/>
      <c r="P91" s="160"/>
      <c r="Q91" s="160"/>
      <c r="R91" s="161"/>
      <c r="S91" s="161"/>
      <c r="T91" s="161"/>
      <c r="U91" s="161"/>
      <c r="V91" s="161"/>
      <c r="W91" s="161"/>
      <c r="X91" s="161"/>
      <c r="Y91" s="161"/>
      <c r="Z91" s="151"/>
      <c r="AA91" s="151"/>
      <c r="AB91" s="151"/>
      <c r="AC91" s="151"/>
      <c r="AD91" s="151"/>
      <c r="AE91" s="151"/>
      <c r="AF91" s="151"/>
      <c r="AG91" s="151" t="s">
        <v>161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2" x14ac:dyDescent="0.2">
      <c r="A92" s="158"/>
      <c r="B92" s="159"/>
      <c r="C92" s="196" t="s">
        <v>193</v>
      </c>
      <c r="D92" s="194"/>
      <c r="E92" s="195">
        <v>1.5</v>
      </c>
      <c r="F92" s="161"/>
      <c r="G92" s="161"/>
      <c r="H92" s="161"/>
      <c r="I92" s="161"/>
      <c r="J92" s="161"/>
      <c r="K92" s="161"/>
      <c r="L92" s="161"/>
      <c r="M92" s="161"/>
      <c r="N92" s="160"/>
      <c r="O92" s="160"/>
      <c r="P92" s="160"/>
      <c r="Q92" s="160"/>
      <c r="R92" s="161"/>
      <c r="S92" s="161"/>
      <c r="T92" s="161"/>
      <c r="U92" s="161"/>
      <c r="V92" s="161"/>
      <c r="W92" s="161"/>
      <c r="X92" s="161"/>
      <c r="Y92" s="161"/>
      <c r="Z92" s="151"/>
      <c r="AA92" s="151"/>
      <c r="AB92" s="151"/>
      <c r="AC92" s="151"/>
      <c r="AD92" s="151"/>
      <c r="AE92" s="151"/>
      <c r="AF92" s="151"/>
      <c r="AG92" s="151" t="s">
        <v>184</v>
      </c>
      <c r="AH92" s="151">
        <v>5</v>
      </c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3" x14ac:dyDescent="0.2">
      <c r="A93" s="158"/>
      <c r="B93" s="159"/>
      <c r="C93" s="196" t="s">
        <v>192</v>
      </c>
      <c r="D93" s="194"/>
      <c r="E93" s="195">
        <v>2</v>
      </c>
      <c r="F93" s="161"/>
      <c r="G93" s="161"/>
      <c r="H93" s="161"/>
      <c r="I93" s="161"/>
      <c r="J93" s="161"/>
      <c r="K93" s="161"/>
      <c r="L93" s="161"/>
      <c r="M93" s="161"/>
      <c r="N93" s="160"/>
      <c r="O93" s="160"/>
      <c r="P93" s="160"/>
      <c r="Q93" s="160"/>
      <c r="R93" s="161"/>
      <c r="S93" s="161"/>
      <c r="T93" s="161"/>
      <c r="U93" s="161"/>
      <c r="V93" s="161"/>
      <c r="W93" s="161"/>
      <c r="X93" s="161"/>
      <c r="Y93" s="161"/>
      <c r="Z93" s="151"/>
      <c r="AA93" s="151"/>
      <c r="AB93" s="151"/>
      <c r="AC93" s="151"/>
      <c r="AD93" s="151"/>
      <c r="AE93" s="151"/>
      <c r="AF93" s="151"/>
      <c r="AG93" s="151" t="s">
        <v>184</v>
      </c>
      <c r="AH93" s="151">
        <v>5</v>
      </c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3" x14ac:dyDescent="0.2">
      <c r="A94" s="158"/>
      <c r="B94" s="159"/>
      <c r="C94" s="196" t="s">
        <v>191</v>
      </c>
      <c r="D94" s="194"/>
      <c r="E94" s="195">
        <v>24</v>
      </c>
      <c r="F94" s="161"/>
      <c r="G94" s="161"/>
      <c r="H94" s="161"/>
      <c r="I94" s="161"/>
      <c r="J94" s="161"/>
      <c r="K94" s="161"/>
      <c r="L94" s="161"/>
      <c r="M94" s="161"/>
      <c r="N94" s="160"/>
      <c r="O94" s="160"/>
      <c r="P94" s="160"/>
      <c r="Q94" s="160"/>
      <c r="R94" s="161"/>
      <c r="S94" s="161"/>
      <c r="T94" s="161"/>
      <c r="U94" s="161"/>
      <c r="V94" s="161"/>
      <c r="W94" s="161"/>
      <c r="X94" s="161"/>
      <c r="Y94" s="161"/>
      <c r="Z94" s="151"/>
      <c r="AA94" s="151"/>
      <c r="AB94" s="151"/>
      <c r="AC94" s="151"/>
      <c r="AD94" s="151"/>
      <c r="AE94" s="151"/>
      <c r="AF94" s="151"/>
      <c r="AG94" s="151" t="s">
        <v>184</v>
      </c>
      <c r="AH94" s="151">
        <v>5</v>
      </c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3" x14ac:dyDescent="0.2">
      <c r="A95" s="158"/>
      <c r="B95" s="159"/>
      <c r="C95" s="196" t="s">
        <v>190</v>
      </c>
      <c r="D95" s="194"/>
      <c r="E95" s="195">
        <v>24</v>
      </c>
      <c r="F95" s="161"/>
      <c r="G95" s="161"/>
      <c r="H95" s="161"/>
      <c r="I95" s="161"/>
      <c r="J95" s="161"/>
      <c r="K95" s="161"/>
      <c r="L95" s="161"/>
      <c r="M95" s="161"/>
      <c r="N95" s="160"/>
      <c r="O95" s="160"/>
      <c r="P95" s="160"/>
      <c r="Q95" s="160"/>
      <c r="R95" s="161"/>
      <c r="S95" s="161"/>
      <c r="T95" s="161"/>
      <c r="U95" s="161"/>
      <c r="V95" s="161"/>
      <c r="W95" s="161"/>
      <c r="X95" s="161"/>
      <c r="Y95" s="161"/>
      <c r="Z95" s="151"/>
      <c r="AA95" s="151"/>
      <c r="AB95" s="151"/>
      <c r="AC95" s="151"/>
      <c r="AD95" s="151"/>
      <c r="AE95" s="151"/>
      <c r="AF95" s="151"/>
      <c r="AG95" s="151" t="s">
        <v>184</v>
      </c>
      <c r="AH95" s="151">
        <v>5</v>
      </c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80">
        <v>44</v>
      </c>
      <c r="B96" s="181" t="s">
        <v>308</v>
      </c>
      <c r="C96" s="189" t="s">
        <v>309</v>
      </c>
      <c r="D96" s="182" t="s">
        <v>265</v>
      </c>
      <c r="E96" s="183">
        <v>0.51585999999999999</v>
      </c>
      <c r="F96" s="184"/>
      <c r="G96" s="185">
        <f>ROUND(E96*F96,2)</f>
        <v>0</v>
      </c>
      <c r="H96" s="184"/>
      <c r="I96" s="185">
        <f>ROUND(E96*H96,2)</f>
        <v>0</v>
      </c>
      <c r="J96" s="184"/>
      <c r="K96" s="185">
        <f>ROUND(E96*J96,2)</f>
        <v>0</v>
      </c>
      <c r="L96" s="185">
        <v>21</v>
      </c>
      <c r="M96" s="185">
        <f>G96*(1+L96/100)</f>
        <v>0</v>
      </c>
      <c r="N96" s="183">
        <v>0</v>
      </c>
      <c r="O96" s="183">
        <f>ROUND(E96*N96,2)</f>
        <v>0</v>
      </c>
      <c r="P96" s="183">
        <v>0</v>
      </c>
      <c r="Q96" s="183">
        <f>ROUND(E96*P96,2)</f>
        <v>0</v>
      </c>
      <c r="R96" s="185" t="s">
        <v>182</v>
      </c>
      <c r="S96" s="185" t="s">
        <v>157</v>
      </c>
      <c r="T96" s="186" t="s">
        <v>157</v>
      </c>
      <c r="U96" s="161">
        <v>3.5630000000000002</v>
      </c>
      <c r="V96" s="161">
        <f>ROUND(E96*U96,2)</f>
        <v>1.84</v>
      </c>
      <c r="W96" s="161"/>
      <c r="X96" s="161" t="s">
        <v>266</v>
      </c>
      <c r="Y96" s="161" t="s">
        <v>145</v>
      </c>
      <c r="Z96" s="151"/>
      <c r="AA96" s="151"/>
      <c r="AB96" s="151"/>
      <c r="AC96" s="151"/>
      <c r="AD96" s="151"/>
      <c r="AE96" s="151"/>
      <c r="AF96" s="151"/>
      <c r="AG96" s="151" t="s">
        <v>267</v>
      </c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x14ac:dyDescent="0.2">
      <c r="A97" s="163" t="s">
        <v>137</v>
      </c>
      <c r="B97" s="164" t="s">
        <v>100</v>
      </c>
      <c r="C97" s="188" t="s">
        <v>101</v>
      </c>
      <c r="D97" s="165"/>
      <c r="E97" s="166"/>
      <c r="F97" s="167"/>
      <c r="G97" s="167">
        <f>SUMIF(AG98:AG133,"&lt;&gt;NOR",G98:G133)</f>
        <v>0</v>
      </c>
      <c r="H97" s="167"/>
      <c r="I97" s="167">
        <f>SUM(I98:I133)</f>
        <v>0</v>
      </c>
      <c r="J97" s="167"/>
      <c r="K97" s="167">
        <f>SUM(K98:K133)</f>
        <v>0</v>
      </c>
      <c r="L97" s="167"/>
      <c r="M97" s="167">
        <f>SUM(M98:M133)</f>
        <v>0</v>
      </c>
      <c r="N97" s="166"/>
      <c r="O97" s="166">
        <f>SUM(O98:O133)</f>
        <v>0.47000000000000008</v>
      </c>
      <c r="P97" s="166"/>
      <c r="Q97" s="166">
        <f>SUM(Q98:Q133)</f>
        <v>0.03</v>
      </c>
      <c r="R97" s="167"/>
      <c r="S97" s="167"/>
      <c r="T97" s="168"/>
      <c r="U97" s="162"/>
      <c r="V97" s="162">
        <f>SUM(V98:V133)</f>
        <v>111.89</v>
      </c>
      <c r="W97" s="162"/>
      <c r="X97" s="162"/>
      <c r="Y97" s="162"/>
      <c r="AG97" t="s">
        <v>138</v>
      </c>
    </row>
    <row r="98" spans="1:60" outlineLevel="1" x14ac:dyDescent="0.2">
      <c r="A98" s="173">
        <v>45</v>
      </c>
      <c r="B98" s="174" t="s">
        <v>310</v>
      </c>
      <c r="C98" s="190" t="s">
        <v>311</v>
      </c>
      <c r="D98" s="175" t="s">
        <v>141</v>
      </c>
      <c r="E98" s="176">
        <v>28</v>
      </c>
      <c r="F98" s="177"/>
      <c r="G98" s="178">
        <f>ROUND(E98*F98,2)</f>
        <v>0</v>
      </c>
      <c r="H98" s="177"/>
      <c r="I98" s="178">
        <f>ROUND(E98*H98,2)</f>
        <v>0</v>
      </c>
      <c r="J98" s="177"/>
      <c r="K98" s="178">
        <f>ROUND(E98*J98,2)</f>
        <v>0</v>
      </c>
      <c r="L98" s="178">
        <v>21</v>
      </c>
      <c r="M98" s="178">
        <f>G98*(1+L98/100)</f>
        <v>0</v>
      </c>
      <c r="N98" s="176">
        <v>4.8500000000000001E-3</v>
      </c>
      <c r="O98" s="176">
        <f>ROUND(E98*N98,2)</f>
        <v>0.14000000000000001</v>
      </c>
      <c r="P98" s="176">
        <v>0</v>
      </c>
      <c r="Q98" s="176">
        <f>ROUND(E98*P98,2)</f>
        <v>0</v>
      </c>
      <c r="R98" s="178" t="s">
        <v>182</v>
      </c>
      <c r="S98" s="178" t="s">
        <v>157</v>
      </c>
      <c r="T98" s="179" t="s">
        <v>157</v>
      </c>
      <c r="U98" s="161">
        <v>1.29</v>
      </c>
      <c r="V98" s="161">
        <f>ROUND(E98*U98,2)</f>
        <v>36.119999999999997</v>
      </c>
      <c r="W98" s="161"/>
      <c r="X98" s="161" t="s">
        <v>144</v>
      </c>
      <c r="Y98" s="161" t="s">
        <v>145</v>
      </c>
      <c r="Z98" s="151"/>
      <c r="AA98" s="151"/>
      <c r="AB98" s="151"/>
      <c r="AC98" s="151"/>
      <c r="AD98" s="151"/>
      <c r="AE98" s="151"/>
      <c r="AF98" s="151"/>
      <c r="AG98" s="151" t="s">
        <v>146</v>
      </c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2" x14ac:dyDescent="0.2">
      <c r="A99" s="158"/>
      <c r="B99" s="159"/>
      <c r="C99" s="196" t="s">
        <v>202</v>
      </c>
      <c r="D99" s="194"/>
      <c r="E99" s="195">
        <v>4</v>
      </c>
      <c r="F99" s="161"/>
      <c r="G99" s="161"/>
      <c r="H99" s="161"/>
      <c r="I99" s="161"/>
      <c r="J99" s="161"/>
      <c r="K99" s="161"/>
      <c r="L99" s="161"/>
      <c r="M99" s="161"/>
      <c r="N99" s="160"/>
      <c r="O99" s="160"/>
      <c r="P99" s="160"/>
      <c r="Q99" s="160"/>
      <c r="R99" s="161"/>
      <c r="S99" s="161"/>
      <c r="T99" s="161"/>
      <c r="U99" s="161"/>
      <c r="V99" s="161"/>
      <c r="W99" s="161"/>
      <c r="X99" s="161"/>
      <c r="Y99" s="161"/>
      <c r="Z99" s="151"/>
      <c r="AA99" s="151"/>
      <c r="AB99" s="151"/>
      <c r="AC99" s="151"/>
      <c r="AD99" s="151"/>
      <c r="AE99" s="151"/>
      <c r="AF99" s="151"/>
      <c r="AG99" s="151" t="s">
        <v>184</v>
      </c>
      <c r="AH99" s="151">
        <v>5</v>
      </c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outlineLevel="3" x14ac:dyDescent="0.2">
      <c r="A100" s="158"/>
      <c r="B100" s="159"/>
      <c r="C100" s="196" t="s">
        <v>204</v>
      </c>
      <c r="D100" s="194"/>
      <c r="E100" s="195">
        <v>4</v>
      </c>
      <c r="F100" s="161"/>
      <c r="G100" s="161"/>
      <c r="H100" s="161"/>
      <c r="I100" s="161"/>
      <c r="J100" s="161"/>
      <c r="K100" s="161"/>
      <c r="L100" s="161"/>
      <c r="M100" s="161"/>
      <c r="N100" s="160"/>
      <c r="O100" s="160"/>
      <c r="P100" s="160"/>
      <c r="Q100" s="160"/>
      <c r="R100" s="161"/>
      <c r="S100" s="161"/>
      <c r="T100" s="161"/>
      <c r="U100" s="161"/>
      <c r="V100" s="161"/>
      <c r="W100" s="161"/>
      <c r="X100" s="161"/>
      <c r="Y100" s="161"/>
      <c r="Z100" s="151"/>
      <c r="AA100" s="151"/>
      <c r="AB100" s="151"/>
      <c r="AC100" s="151"/>
      <c r="AD100" s="151"/>
      <c r="AE100" s="151"/>
      <c r="AF100" s="151"/>
      <c r="AG100" s="151" t="s">
        <v>184</v>
      </c>
      <c r="AH100" s="151">
        <v>5</v>
      </c>
      <c r="AI100" s="151"/>
      <c r="AJ100" s="151"/>
      <c r="AK100" s="151"/>
      <c r="AL100" s="151"/>
      <c r="AM100" s="151"/>
      <c r="AN100" s="151"/>
      <c r="AO100" s="151"/>
      <c r="AP100" s="151"/>
      <c r="AQ100" s="151"/>
      <c r="AR100" s="151"/>
      <c r="AS100" s="151"/>
      <c r="AT100" s="151"/>
      <c r="AU100" s="151"/>
      <c r="AV100" s="151"/>
      <c r="AW100" s="151"/>
      <c r="AX100" s="151"/>
      <c r="AY100" s="151"/>
      <c r="AZ100" s="151"/>
      <c r="BA100" s="151"/>
      <c r="BB100" s="151"/>
      <c r="BC100" s="151"/>
      <c r="BD100" s="151"/>
      <c r="BE100" s="151"/>
      <c r="BF100" s="151"/>
      <c r="BG100" s="151"/>
      <c r="BH100" s="151"/>
    </row>
    <row r="101" spans="1:60" outlineLevel="3" x14ac:dyDescent="0.2">
      <c r="A101" s="158"/>
      <c r="B101" s="159"/>
      <c r="C101" s="196" t="s">
        <v>203</v>
      </c>
      <c r="D101" s="194"/>
      <c r="E101" s="195">
        <v>20</v>
      </c>
      <c r="F101" s="161"/>
      <c r="G101" s="161"/>
      <c r="H101" s="161"/>
      <c r="I101" s="161"/>
      <c r="J101" s="161"/>
      <c r="K101" s="161"/>
      <c r="L101" s="161"/>
      <c r="M101" s="161"/>
      <c r="N101" s="160"/>
      <c r="O101" s="160"/>
      <c r="P101" s="160"/>
      <c r="Q101" s="160"/>
      <c r="R101" s="161"/>
      <c r="S101" s="161"/>
      <c r="T101" s="161"/>
      <c r="U101" s="161"/>
      <c r="V101" s="161"/>
      <c r="W101" s="161"/>
      <c r="X101" s="161"/>
      <c r="Y101" s="161"/>
      <c r="Z101" s="151"/>
      <c r="AA101" s="151"/>
      <c r="AB101" s="151"/>
      <c r="AC101" s="151"/>
      <c r="AD101" s="151"/>
      <c r="AE101" s="151"/>
      <c r="AF101" s="151"/>
      <c r="AG101" s="151" t="s">
        <v>184</v>
      </c>
      <c r="AH101" s="151">
        <v>5</v>
      </c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80">
        <v>46</v>
      </c>
      <c r="B102" s="181" t="s">
        <v>312</v>
      </c>
      <c r="C102" s="189" t="s">
        <v>313</v>
      </c>
      <c r="D102" s="182" t="s">
        <v>141</v>
      </c>
      <c r="E102" s="183">
        <v>12</v>
      </c>
      <c r="F102" s="184"/>
      <c r="G102" s="185">
        <f>ROUND(E102*F102,2)</f>
        <v>0</v>
      </c>
      <c r="H102" s="184"/>
      <c r="I102" s="185">
        <f>ROUND(E102*H102,2)</f>
        <v>0</v>
      </c>
      <c r="J102" s="184"/>
      <c r="K102" s="185">
        <f>ROUND(E102*J102,2)</f>
        <v>0</v>
      </c>
      <c r="L102" s="185">
        <v>21</v>
      </c>
      <c r="M102" s="185">
        <f>G102*(1+L102/100)</f>
        <v>0</v>
      </c>
      <c r="N102" s="183">
        <v>3.7000000000000002E-3</v>
      </c>
      <c r="O102" s="183">
        <f>ROUND(E102*N102,2)</f>
        <v>0.04</v>
      </c>
      <c r="P102" s="183">
        <v>0</v>
      </c>
      <c r="Q102" s="183">
        <f>ROUND(E102*P102,2)</f>
        <v>0</v>
      </c>
      <c r="R102" s="185" t="s">
        <v>182</v>
      </c>
      <c r="S102" s="185" t="s">
        <v>157</v>
      </c>
      <c r="T102" s="186" t="s">
        <v>157</v>
      </c>
      <c r="U102" s="161">
        <v>0.66600000000000004</v>
      </c>
      <c r="V102" s="161">
        <f>ROUND(E102*U102,2)</f>
        <v>7.99</v>
      </c>
      <c r="W102" s="161"/>
      <c r="X102" s="161" t="s">
        <v>144</v>
      </c>
      <c r="Y102" s="161" t="s">
        <v>145</v>
      </c>
      <c r="Z102" s="151"/>
      <c r="AA102" s="151"/>
      <c r="AB102" s="151"/>
      <c r="AC102" s="151"/>
      <c r="AD102" s="151"/>
      <c r="AE102" s="151"/>
      <c r="AF102" s="151"/>
      <c r="AG102" s="151" t="s">
        <v>146</v>
      </c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80">
        <v>47</v>
      </c>
      <c r="B103" s="181" t="s">
        <v>314</v>
      </c>
      <c r="C103" s="189" t="s">
        <v>315</v>
      </c>
      <c r="D103" s="182" t="s">
        <v>141</v>
      </c>
      <c r="E103" s="183">
        <v>16</v>
      </c>
      <c r="F103" s="184"/>
      <c r="G103" s="185">
        <f>ROUND(E103*F103,2)</f>
        <v>0</v>
      </c>
      <c r="H103" s="184"/>
      <c r="I103" s="185">
        <f>ROUND(E103*H103,2)</f>
        <v>0</v>
      </c>
      <c r="J103" s="184"/>
      <c r="K103" s="185">
        <f>ROUND(E103*J103,2)</f>
        <v>0</v>
      </c>
      <c r="L103" s="185">
        <v>21</v>
      </c>
      <c r="M103" s="185">
        <f>G103*(1+L103/100)</f>
        <v>0</v>
      </c>
      <c r="N103" s="183">
        <v>4.5199999999999997E-3</v>
      </c>
      <c r="O103" s="183">
        <f>ROUND(E103*N103,2)</f>
        <v>7.0000000000000007E-2</v>
      </c>
      <c r="P103" s="183">
        <v>0</v>
      </c>
      <c r="Q103" s="183">
        <f>ROUND(E103*P103,2)</f>
        <v>0</v>
      </c>
      <c r="R103" s="185" t="s">
        <v>182</v>
      </c>
      <c r="S103" s="185" t="s">
        <v>157</v>
      </c>
      <c r="T103" s="186" t="s">
        <v>157</v>
      </c>
      <c r="U103" s="161">
        <v>0.78</v>
      </c>
      <c r="V103" s="161">
        <f>ROUND(E103*U103,2)</f>
        <v>12.48</v>
      </c>
      <c r="W103" s="161"/>
      <c r="X103" s="161" t="s">
        <v>144</v>
      </c>
      <c r="Y103" s="161" t="s">
        <v>145</v>
      </c>
      <c r="Z103" s="151"/>
      <c r="AA103" s="151"/>
      <c r="AB103" s="151"/>
      <c r="AC103" s="151"/>
      <c r="AD103" s="151"/>
      <c r="AE103" s="151"/>
      <c r="AF103" s="151"/>
      <c r="AG103" s="151" t="s">
        <v>146</v>
      </c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73">
        <v>48</v>
      </c>
      <c r="B104" s="174" t="s">
        <v>316</v>
      </c>
      <c r="C104" s="190" t="s">
        <v>317</v>
      </c>
      <c r="D104" s="175" t="s">
        <v>181</v>
      </c>
      <c r="E104" s="176">
        <v>21</v>
      </c>
      <c r="F104" s="177"/>
      <c r="G104" s="178">
        <f>ROUND(E104*F104,2)</f>
        <v>0</v>
      </c>
      <c r="H104" s="177"/>
      <c r="I104" s="178">
        <f>ROUND(E104*H104,2)</f>
        <v>0</v>
      </c>
      <c r="J104" s="177"/>
      <c r="K104" s="178">
        <f>ROUND(E104*J104,2)</f>
        <v>0</v>
      </c>
      <c r="L104" s="178">
        <v>21</v>
      </c>
      <c r="M104" s="178">
        <f>G104*(1+L104/100)</f>
        <v>0</v>
      </c>
      <c r="N104" s="176">
        <v>0</v>
      </c>
      <c r="O104" s="176">
        <f>ROUND(E104*N104,2)</f>
        <v>0</v>
      </c>
      <c r="P104" s="176">
        <v>0</v>
      </c>
      <c r="Q104" s="176">
        <f>ROUND(E104*P104,2)</f>
        <v>0</v>
      </c>
      <c r="R104" s="178" t="s">
        <v>182</v>
      </c>
      <c r="S104" s="178" t="s">
        <v>157</v>
      </c>
      <c r="T104" s="179" t="s">
        <v>157</v>
      </c>
      <c r="U104" s="161">
        <v>0.42199999999999999</v>
      </c>
      <c r="V104" s="161">
        <f>ROUND(E104*U104,2)</f>
        <v>8.86</v>
      </c>
      <c r="W104" s="161"/>
      <c r="X104" s="161" t="s">
        <v>144</v>
      </c>
      <c r="Y104" s="161" t="s">
        <v>145</v>
      </c>
      <c r="Z104" s="151"/>
      <c r="AA104" s="151"/>
      <c r="AB104" s="151"/>
      <c r="AC104" s="151"/>
      <c r="AD104" s="151"/>
      <c r="AE104" s="151"/>
      <c r="AF104" s="151"/>
      <c r="AG104" s="151" t="s">
        <v>146</v>
      </c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2" x14ac:dyDescent="0.2">
      <c r="A105" s="158"/>
      <c r="B105" s="159"/>
      <c r="C105" s="196" t="s">
        <v>318</v>
      </c>
      <c r="D105" s="194"/>
      <c r="E105" s="195">
        <v>6</v>
      </c>
      <c r="F105" s="161"/>
      <c r="G105" s="161"/>
      <c r="H105" s="161"/>
      <c r="I105" s="161"/>
      <c r="J105" s="161"/>
      <c r="K105" s="161"/>
      <c r="L105" s="161"/>
      <c r="M105" s="161"/>
      <c r="N105" s="160"/>
      <c r="O105" s="160"/>
      <c r="P105" s="160"/>
      <c r="Q105" s="160"/>
      <c r="R105" s="161"/>
      <c r="S105" s="161"/>
      <c r="T105" s="161"/>
      <c r="U105" s="161"/>
      <c r="V105" s="161"/>
      <c r="W105" s="161"/>
      <c r="X105" s="161"/>
      <c r="Y105" s="161"/>
      <c r="Z105" s="151"/>
      <c r="AA105" s="151"/>
      <c r="AB105" s="151"/>
      <c r="AC105" s="151"/>
      <c r="AD105" s="151"/>
      <c r="AE105" s="151"/>
      <c r="AF105" s="151"/>
      <c r="AG105" s="151" t="s">
        <v>184</v>
      </c>
      <c r="AH105" s="151">
        <v>5</v>
      </c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3" x14ac:dyDescent="0.2">
      <c r="A106" s="158"/>
      <c r="B106" s="159"/>
      <c r="C106" s="196" t="s">
        <v>197</v>
      </c>
      <c r="D106" s="194"/>
      <c r="E106" s="195">
        <v>3</v>
      </c>
      <c r="F106" s="161"/>
      <c r="G106" s="161"/>
      <c r="H106" s="161"/>
      <c r="I106" s="161"/>
      <c r="J106" s="161"/>
      <c r="K106" s="161"/>
      <c r="L106" s="161"/>
      <c r="M106" s="161"/>
      <c r="N106" s="160"/>
      <c r="O106" s="160"/>
      <c r="P106" s="160"/>
      <c r="Q106" s="160"/>
      <c r="R106" s="161"/>
      <c r="S106" s="161"/>
      <c r="T106" s="161"/>
      <c r="U106" s="161"/>
      <c r="V106" s="161"/>
      <c r="W106" s="161"/>
      <c r="X106" s="161"/>
      <c r="Y106" s="161"/>
      <c r="Z106" s="151"/>
      <c r="AA106" s="151"/>
      <c r="AB106" s="151"/>
      <c r="AC106" s="151"/>
      <c r="AD106" s="151"/>
      <c r="AE106" s="151"/>
      <c r="AF106" s="151"/>
      <c r="AG106" s="151" t="s">
        <v>184</v>
      </c>
      <c r="AH106" s="151">
        <v>5</v>
      </c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3" x14ac:dyDescent="0.2">
      <c r="A107" s="158"/>
      <c r="B107" s="159"/>
      <c r="C107" s="196" t="s">
        <v>196</v>
      </c>
      <c r="D107" s="194"/>
      <c r="E107" s="195">
        <v>12</v>
      </c>
      <c r="F107" s="161"/>
      <c r="G107" s="161"/>
      <c r="H107" s="161"/>
      <c r="I107" s="161"/>
      <c r="J107" s="161"/>
      <c r="K107" s="161"/>
      <c r="L107" s="161"/>
      <c r="M107" s="161"/>
      <c r="N107" s="160"/>
      <c r="O107" s="160"/>
      <c r="P107" s="160"/>
      <c r="Q107" s="160"/>
      <c r="R107" s="161"/>
      <c r="S107" s="161"/>
      <c r="T107" s="161"/>
      <c r="U107" s="161"/>
      <c r="V107" s="161"/>
      <c r="W107" s="161"/>
      <c r="X107" s="161"/>
      <c r="Y107" s="161"/>
      <c r="Z107" s="151"/>
      <c r="AA107" s="151"/>
      <c r="AB107" s="151"/>
      <c r="AC107" s="151"/>
      <c r="AD107" s="151"/>
      <c r="AE107" s="151"/>
      <c r="AF107" s="151"/>
      <c r="AG107" s="151" t="s">
        <v>184</v>
      </c>
      <c r="AH107" s="151">
        <v>5</v>
      </c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73">
        <v>49</v>
      </c>
      <c r="B108" s="174" t="s">
        <v>319</v>
      </c>
      <c r="C108" s="190" t="s">
        <v>320</v>
      </c>
      <c r="D108" s="175" t="s">
        <v>181</v>
      </c>
      <c r="E108" s="176">
        <v>3</v>
      </c>
      <c r="F108" s="177"/>
      <c r="G108" s="178">
        <f>ROUND(E108*F108,2)</f>
        <v>0</v>
      </c>
      <c r="H108" s="177"/>
      <c r="I108" s="178">
        <f>ROUND(E108*H108,2)</f>
        <v>0</v>
      </c>
      <c r="J108" s="177"/>
      <c r="K108" s="178">
        <f>ROUND(E108*J108,2)</f>
        <v>0</v>
      </c>
      <c r="L108" s="178">
        <v>21</v>
      </c>
      <c r="M108" s="178">
        <f>G108*(1+L108/100)</f>
        <v>0</v>
      </c>
      <c r="N108" s="176">
        <v>0</v>
      </c>
      <c r="O108" s="176">
        <f>ROUND(E108*N108,2)</f>
        <v>0</v>
      </c>
      <c r="P108" s="176">
        <v>0</v>
      </c>
      <c r="Q108" s="176">
        <f>ROUND(E108*P108,2)</f>
        <v>0</v>
      </c>
      <c r="R108" s="178" t="s">
        <v>182</v>
      </c>
      <c r="S108" s="178" t="s">
        <v>157</v>
      </c>
      <c r="T108" s="179" t="s">
        <v>157</v>
      </c>
      <c r="U108" s="161">
        <v>0.28799999999999998</v>
      </c>
      <c r="V108" s="161">
        <f>ROUND(E108*U108,2)</f>
        <v>0.86</v>
      </c>
      <c r="W108" s="161"/>
      <c r="X108" s="161" t="s">
        <v>144</v>
      </c>
      <c r="Y108" s="161" t="s">
        <v>145</v>
      </c>
      <c r="Z108" s="151"/>
      <c r="AA108" s="151"/>
      <c r="AB108" s="151"/>
      <c r="AC108" s="151"/>
      <c r="AD108" s="151"/>
      <c r="AE108" s="151"/>
      <c r="AF108" s="151"/>
      <c r="AG108" s="151" t="s">
        <v>146</v>
      </c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2" x14ac:dyDescent="0.2">
      <c r="A109" s="158"/>
      <c r="B109" s="159"/>
      <c r="C109" s="196" t="s">
        <v>208</v>
      </c>
      <c r="D109" s="194"/>
      <c r="E109" s="195">
        <v>3</v>
      </c>
      <c r="F109" s="161"/>
      <c r="G109" s="161"/>
      <c r="H109" s="161"/>
      <c r="I109" s="161"/>
      <c r="J109" s="161"/>
      <c r="K109" s="161"/>
      <c r="L109" s="161"/>
      <c r="M109" s="161"/>
      <c r="N109" s="160"/>
      <c r="O109" s="160"/>
      <c r="P109" s="160"/>
      <c r="Q109" s="160"/>
      <c r="R109" s="161"/>
      <c r="S109" s="161"/>
      <c r="T109" s="161"/>
      <c r="U109" s="161"/>
      <c r="V109" s="161"/>
      <c r="W109" s="161"/>
      <c r="X109" s="161"/>
      <c r="Y109" s="161"/>
      <c r="Z109" s="151"/>
      <c r="AA109" s="151"/>
      <c r="AB109" s="151"/>
      <c r="AC109" s="151"/>
      <c r="AD109" s="151"/>
      <c r="AE109" s="151"/>
      <c r="AF109" s="151"/>
      <c r="AG109" s="151" t="s">
        <v>184</v>
      </c>
      <c r="AH109" s="151">
        <v>5</v>
      </c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73">
        <v>50</v>
      </c>
      <c r="B110" s="174" t="s">
        <v>321</v>
      </c>
      <c r="C110" s="190" t="s">
        <v>322</v>
      </c>
      <c r="D110" s="175" t="s">
        <v>181</v>
      </c>
      <c r="E110" s="176">
        <v>4</v>
      </c>
      <c r="F110" s="177"/>
      <c r="G110" s="178">
        <f>ROUND(E110*F110,2)</f>
        <v>0</v>
      </c>
      <c r="H110" s="177"/>
      <c r="I110" s="178">
        <f>ROUND(E110*H110,2)</f>
        <v>0</v>
      </c>
      <c r="J110" s="177"/>
      <c r="K110" s="178">
        <f>ROUND(E110*J110,2)</f>
        <v>0</v>
      </c>
      <c r="L110" s="178">
        <v>21</v>
      </c>
      <c r="M110" s="178">
        <f>G110*(1+L110/100)</f>
        <v>0</v>
      </c>
      <c r="N110" s="176">
        <v>0</v>
      </c>
      <c r="O110" s="176">
        <f>ROUND(E110*N110,2)</f>
        <v>0</v>
      </c>
      <c r="P110" s="176">
        <v>0</v>
      </c>
      <c r="Q110" s="176">
        <f>ROUND(E110*P110,2)</f>
        <v>0</v>
      </c>
      <c r="R110" s="178" t="s">
        <v>182</v>
      </c>
      <c r="S110" s="178" t="s">
        <v>157</v>
      </c>
      <c r="T110" s="179" t="s">
        <v>157</v>
      </c>
      <c r="U110" s="161">
        <v>0.34</v>
      </c>
      <c r="V110" s="161">
        <f>ROUND(E110*U110,2)</f>
        <v>1.36</v>
      </c>
      <c r="W110" s="161"/>
      <c r="X110" s="161" t="s">
        <v>144</v>
      </c>
      <c r="Y110" s="161" t="s">
        <v>145</v>
      </c>
      <c r="Z110" s="151"/>
      <c r="AA110" s="151"/>
      <c r="AB110" s="151"/>
      <c r="AC110" s="151"/>
      <c r="AD110" s="151"/>
      <c r="AE110" s="151"/>
      <c r="AF110" s="151"/>
      <c r="AG110" s="151" t="s">
        <v>146</v>
      </c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outlineLevel="2" x14ac:dyDescent="0.2">
      <c r="A111" s="158"/>
      <c r="B111" s="159"/>
      <c r="C111" s="196" t="s">
        <v>207</v>
      </c>
      <c r="D111" s="194"/>
      <c r="E111" s="195">
        <v>4</v>
      </c>
      <c r="F111" s="161"/>
      <c r="G111" s="161"/>
      <c r="H111" s="161"/>
      <c r="I111" s="161"/>
      <c r="J111" s="161"/>
      <c r="K111" s="161"/>
      <c r="L111" s="161"/>
      <c r="M111" s="161"/>
      <c r="N111" s="160"/>
      <c r="O111" s="160"/>
      <c r="P111" s="160"/>
      <c r="Q111" s="160"/>
      <c r="R111" s="161"/>
      <c r="S111" s="161"/>
      <c r="T111" s="161"/>
      <c r="U111" s="161"/>
      <c r="V111" s="161"/>
      <c r="W111" s="161"/>
      <c r="X111" s="161"/>
      <c r="Y111" s="161"/>
      <c r="Z111" s="151"/>
      <c r="AA111" s="151"/>
      <c r="AB111" s="151"/>
      <c r="AC111" s="151"/>
      <c r="AD111" s="151"/>
      <c r="AE111" s="151"/>
      <c r="AF111" s="151"/>
      <c r="AG111" s="151" t="s">
        <v>184</v>
      </c>
      <c r="AH111" s="151">
        <v>5</v>
      </c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outlineLevel="1" x14ac:dyDescent="0.2">
      <c r="A112" s="180">
        <v>51</v>
      </c>
      <c r="B112" s="181" t="s">
        <v>323</v>
      </c>
      <c r="C112" s="189" t="s">
        <v>324</v>
      </c>
      <c r="D112" s="182" t="s">
        <v>181</v>
      </c>
      <c r="E112" s="183">
        <v>5</v>
      </c>
      <c r="F112" s="184"/>
      <c r="G112" s="185">
        <f t="shared" ref="G112:G118" si="14">ROUND(E112*F112,2)</f>
        <v>0</v>
      </c>
      <c r="H112" s="184"/>
      <c r="I112" s="185">
        <f t="shared" ref="I112:I118" si="15">ROUND(E112*H112,2)</f>
        <v>0</v>
      </c>
      <c r="J112" s="184"/>
      <c r="K112" s="185">
        <f t="shared" ref="K112:K118" si="16">ROUND(E112*J112,2)</f>
        <v>0</v>
      </c>
      <c r="L112" s="185">
        <v>21</v>
      </c>
      <c r="M112" s="185">
        <f t="shared" ref="M112:M118" si="17">G112*(1+L112/100)</f>
        <v>0</v>
      </c>
      <c r="N112" s="183">
        <v>1E-4</v>
      </c>
      <c r="O112" s="183">
        <f t="shared" ref="O112:O118" si="18">ROUND(E112*N112,2)</f>
        <v>0</v>
      </c>
      <c r="P112" s="183">
        <v>0</v>
      </c>
      <c r="Q112" s="183">
        <f t="shared" ref="Q112:Q118" si="19">ROUND(E112*P112,2)</f>
        <v>0</v>
      </c>
      <c r="R112" s="185" t="s">
        <v>182</v>
      </c>
      <c r="S112" s="185" t="s">
        <v>157</v>
      </c>
      <c r="T112" s="186" t="s">
        <v>157</v>
      </c>
      <c r="U112" s="161">
        <v>6.2E-2</v>
      </c>
      <c r="V112" s="161">
        <f t="shared" ref="V112:V118" si="20">ROUND(E112*U112,2)</f>
        <v>0.31</v>
      </c>
      <c r="W112" s="161"/>
      <c r="X112" s="161" t="s">
        <v>144</v>
      </c>
      <c r="Y112" s="161" t="s">
        <v>145</v>
      </c>
      <c r="Z112" s="151"/>
      <c r="AA112" s="151"/>
      <c r="AB112" s="151"/>
      <c r="AC112" s="151"/>
      <c r="AD112" s="151"/>
      <c r="AE112" s="151"/>
      <c r="AF112" s="151"/>
      <c r="AG112" s="151" t="s">
        <v>146</v>
      </c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outlineLevel="1" x14ac:dyDescent="0.2">
      <c r="A113" s="180">
        <v>52</v>
      </c>
      <c r="B113" s="181" t="s">
        <v>325</v>
      </c>
      <c r="C113" s="189" t="s">
        <v>326</v>
      </c>
      <c r="D113" s="182" t="s">
        <v>181</v>
      </c>
      <c r="E113" s="183">
        <v>5</v>
      </c>
      <c r="F113" s="184"/>
      <c r="G113" s="185">
        <f t="shared" si="14"/>
        <v>0</v>
      </c>
      <c r="H113" s="184"/>
      <c r="I113" s="185">
        <f t="shared" si="15"/>
        <v>0</v>
      </c>
      <c r="J113" s="184"/>
      <c r="K113" s="185">
        <f t="shared" si="16"/>
        <v>0</v>
      </c>
      <c r="L113" s="185">
        <v>21</v>
      </c>
      <c r="M113" s="185">
        <f t="shared" si="17"/>
        <v>0</v>
      </c>
      <c r="N113" s="183">
        <v>1.8000000000000001E-4</v>
      </c>
      <c r="O113" s="183">
        <f t="shared" si="18"/>
        <v>0</v>
      </c>
      <c r="P113" s="183">
        <v>0</v>
      </c>
      <c r="Q113" s="183">
        <f t="shared" si="19"/>
        <v>0</v>
      </c>
      <c r="R113" s="185" t="s">
        <v>182</v>
      </c>
      <c r="S113" s="185" t="s">
        <v>157</v>
      </c>
      <c r="T113" s="186" t="s">
        <v>157</v>
      </c>
      <c r="U113" s="161">
        <v>0.16500000000000001</v>
      </c>
      <c r="V113" s="161">
        <f t="shared" si="20"/>
        <v>0.83</v>
      </c>
      <c r="W113" s="161"/>
      <c r="X113" s="161" t="s">
        <v>144</v>
      </c>
      <c r="Y113" s="161" t="s">
        <v>145</v>
      </c>
      <c r="Z113" s="151"/>
      <c r="AA113" s="151"/>
      <c r="AB113" s="151"/>
      <c r="AC113" s="151"/>
      <c r="AD113" s="151"/>
      <c r="AE113" s="151"/>
      <c r="AF113" s="151"/>
      <c r="AG113" s="151" t="s">
        <v>146</v>
      </c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outlineLevel="1" x14ac:dyDescent="0.2">
      <c r="A114" s="180">
        <v>53</v>
      </c>
      <c r="B114" s="181" t="s">
        <v>327</v>
      </c>
      <c r="C114" s="189" t="s">
        <v>328</v>
      </c>
      <c r="D114" s="182" t="s">
        <v>181</v>
      </c>
      <c r="E114" s="183">
        <v>12</v>
      </c>
      <c r="F114" s="184"/>
      <c r="G114" s="185">
        <f t="shared" si="14"/>
        <v>0</v>
      </c>
      <c r="H114" s="184"/>
      <c r="I114" s="185">
        <f t="shared" si="15"/>
        <v>0</v>
      </c>
      <c r="J114" s="184"/>
      <c r="K114" s="185">
        <f t="shared" si="16"/>
        <v>0</v>
      </c>
      <c r="L114" s="185">
        <v>21</v>
      </c>
      <c r="M114" s="185">
        <f t="shared" si="17"/>
        <v>0</v>
      </c>
      <c r="N114" s="183">
        <v>1.6299999999999999E-3</v>
      </c>
      <c r="O114" s="183">
        <f t="shared" si="18"/>
        <v>0.02</v>
      </c>
      <c r="P114" s="183">
        <v>0</v>
      </c>
      <c r="Q114" s="183">
        <f t="shared" si="19"/>
        <v>0</v>
      </c>
      <c r="R114" s="185" t="s">
        <v>182</v>
      </c>
      <c r="S114" s="185" t="s">
        <v>157</v>
      </c>
      <c r="T114" s="186" t="s">
        <v>157</v>
      </c>
      <c r="U114" s="161">
        <v>0.42399999999999999</v>
      </c>
      <c r="V114" s="161">
        <f t="shared" si="20"/>
        <v>5.09</v>
      </c>
      <c r="W114" s="161"/>
      <c r="X114" s="161" t="s">
        <v>144</v>
      </c>
      <c r="Y114" s="161" t="s">
        <v>145</v>
      </c>
      <c r="Z114" s="151"/>
      <c r="AA114" s="151"/>
      <c r="AB114" s="151"/>
      <c r="AC114" s="151"/>
      <c r="AD114" s="151"/>
      <c r="AE114" s="151"/>
      <c r="AF114" s="151"/>
      <c r="AG114" s="151" t="s">
        <v>146</v>
      </c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outlineLevel="1" x14ac:dyDescent="0.2">
      <c r="A115" s="180">
        <v>54</v>
      </c>
      <c r="B115" s="181" t="s">
        <v>329</v>
      </c>
      <c r="C115" s="189" t="s">
        <v>330</v>
      </c>
      <c r="D115" s="182" t="s">
        <v>181</v>
      </c>
      <c r="E115" s="183">
        <v>3</v>
      </c>
      <c r="F115" s="184"/>
      <c r="G115" s="185">
        <f t="shared" si="14"/>
        <v>0</v>
      </c>
      <c r="H115" s="184"/>
      <c r="I115" s="185">
        <f t="shared" si="15"/>
        <v>0</v>
      </c>
      <c r="J115" s="184"/>
      <c r="K115" s="185">
        <f t="shared" si="16"/>
        <v>0</v>
      </c>
      <c r="L115" s="185">
        <v>21</v>
      </c>
      <c r="M115" s="185">
        <f t="shared" si="17"/>
        <v>0</v>
      </c>
      <c r="N115" s="183">
        <v>1.06E-3</v>
      </c>
      <c r="O115" s="183">
        <f t="shared" si="18"/>
        <v>0</v>
      </c>
      <c r="P115" s="183">
        <v>0</v>
      </c>
      <c r="Q115" s="183">
        <f t="shared" si="19"/>
        <v>0</v>
      </c>
      <c r="R115" s="185" t="s">
        <v>182</v>
      </c>
      <c r="S115" s="185" t="s">
        <v>157</v>
      </c>
      <c r="T115" s="186" t="s">
        <v>157</v>
      </c>
      <c r="U115" s="161">
        <v>0.42399999999999999</v>
      </c>
      <c r="V115" s="161">
        <f t="shared" si="20"/>
        <v>1.27</v>
      </c>
      <c r="W115" s="161"/>
      <c r="X115" s="161" t="s">
        <v>144</v>
      </c>
      <c r="Y115" s="161" t="s">
        <v>145</v>
      </c>
      <c r="Z115" s="151"/>
      <c r="AA115" s="151"/>
      <c r="AB115" s="151"/>
      <c r="AC115" s="151"/>
      <c r="AD115" s="151"/>
      <c r="AE115" s="151"/>
      <c r="AF115" s="151"/>
      <c r="AG115" s="151" t="s">
        <v>146</v>
      </c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ht="22.5" outlineLevel="1" x14ac:dyDescent="0.2">
      <c r="A116" s="180">
        <v>55</v>
      </c>
      <c r="B116" s="181" t="s">
        <v>331</v>
      </c>
      <c r="C116" s="189" t="s">
        <v>332</v>
      </c>
      <c r="D116" s="182" t="s">
        <v>181</v>
      </c>
      <c r="E116" s="183">
        <v>19</v>
      </c>
      <c r="F116" s="184"/>
      <c r="G116" s="185">
        <f t="shared" si="14"/>
        <v>0</v>
      </c>
      <c r="H116" s="184"/>
      <c r="I116" s="185">
        <f t="shared" si="15"/>
        <v>0</v>
      </c>
      <c r="J116" s="184"/>
      <c r="K116" s="185">
        <f t="shared" si="16"/>
        <v>0</v>
      </c>
      <c r="L116" s="185">
        <v>21</v>
      </c>
      <c r="M116" s="185">
        <f t="shared" si="17"/>
        <v>0</v>
      </c>
      <c r="N116" s="183">
        <v>1.3999999999999999E-4</v>
      </c>
      <c r="O116" s="183">
        <f t="shared" si="18"/>
        <v>0</v>
      </c>
      <c r="P116" s="183">
        <v>0</v>
      </c>
      <c r="Q116" s="183">
        <f t="shared" si="19"/>
        <v>0</v>
      </c>
      <c r="R116" s="185" t="s">
        <v>182</v>
      </c>
      <c r="S116" s="185" t="s">
        <v>157</v>
      </c>
      <c r="T116" s="186" t="s">
        <v>157</v>
      </c>
      <c r="U116" s="161">
        <v>8.2000000000000003E-2</v>
      </c>
      <c r="V116" s="161">
        <f t="shared" si="20"/>
        <v>1.56</v>
      </c>
      <c r="W116" s="161"/>
      <c r="X116" s="161" t="s">
        <v>144</v>
      </c>
      <c r="Y116" s="161" t="s">
        <v>145</v>
      </c>
      <c r="Z116" s="151"/>
      <c r="AA116" s="151"/>
      <c r="AB116" s="151"/>
      <c r="AC116" s="151"/>
      <c r="AD116" s="151"/>
      <c r="AE116" s="151"/>
      <c r="AF116" s="151"/>
      <c r="AG116" s="151" t="s">
        <v>146</v>
      </c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outlineLevel="1" x14ac:dyDescent="0.2">
      <c r="A117" s="180">
        <v>56</v>
      </c>
      <c r="B117" s="181" t="s">
        <v>333</v>
      </c>
      <c r="C117" s="189" t="s">
        <v>334</v>
      </c>
      <c r="D117" s="182" t="s">
        <v>181</v>
      </c>
      <c r="E117" s="183">
        <v>3</v>
      </c>
      <c r="F117" s="184"/>
      <c r="G117" s="185">
        <f t="shared" si="14"/>
        <v>0</v>
      </c>
      <c r="H117" s="184"/>
      <c r="I117" s="185">
        <f t="shared" si="15"/>
        <v>0</v>
      </c>
      <c r="J117" s="184"/>
      <c r="K117" s="185">
        <f t="shared" si="16"/>
        <v>0</v>
      </c>
      <c r="L117" s="185">
        <v>21</v>
      </c>
      <c r="M117" s="185">
        <f t="shared" si="17"/>
        <v>0</v>
      </c>
      <c r="N117" s="183">
        <v>1E-3</v>
      </c>
      <c r="O117" s="183">
        <f t="shared" si="18"/>
        <v>0</v>
      </c>
      <c r="P117" s="183">
        <v>0</v>
      </c>
      <c r="Q117" s="183">
        <f t="shared" si="19"/>
        <v>0</v>
      </c>
      <c r="R117" s="185" t="s">
        <v>182</v>
      </c>
      <c r="S117" s="185" t="s">
        <v>157</v>
      </c>
      <c r="T117" s="186" t="s">
        <v>157</v>
      </c>
      <c r="U117" s="161">
        <v>0.42399999999999999</v>
      </c>
      <c r="V117" s="161">
        <f t="shared" si="20"/>
        <v>1.27</v>
      </c>
      <c r="W117" s="161"/>
      <c r="X117" s="161" t="s">
        <v>144</v>
      </c>
      <c r="Y117" s="161" t="s">
        <v>145</v>
      </c>
      <c r="Z117" s="151"/>
      <c r="AA117" s="151"/>
      <c r="AB117" s="151"/>
      <c r="AC117" s="151"/>
      <c r="AD117" s="151"/>
      <c r="AE117" s="151"/>
      <c r="AF117" s="151"/>
      <c r="AG117" s="151" t="s">
        <v>146</v>
      </c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outlineLevel="1" x14ac:dyDescent="0.2">
      <c r="A118" s="173">
        <v>57</v>
      </c>
      <c r="B118" s="174" t="s">
        <v>335</v>
      </c>
      <c r="C118" s="190" t="s">
        <v>336</v>
      </c>
      <c r="D118" s="175" t="s">
        <v>181</v>
      </c>
      <c r="E118" s="176">
        <v>24</v>
      </c>
      <c r="F118" s="177"/>
      <c r="G118" s="178">
        <f t="shared" si="14"/>
        <v>0</v>
      </c>
      <c r="H118" s="177"/>
      <c r="I118" s="178">
        <f t="shared" si="15"/>
        <v>0</v>
      </c>
      <c r="J118" s="177"/>
      <c r="K118" s="178">
        <f t="shared" si="16"/>
        <v>0</v>
      </c>
      <c r="L118" s="178">
        <v>21</v>
      </c>
      <c r="M118" s="178">
        <f t="shared" si="17"/>
        <v>0</v>
      </c>
      <c r="N118" s="176">
        <v>1.0000000000000001E-5</v>
      </c>
      <c r="O118" s="176">
        <f t="shared" si="18"/>
        <v>0</v>
      </c>
      <c r="P118" s="176">
        <v>1.07E-3</v>
      </c>
      <c r="Q118" s="176">
        <f t="shared" si="19"/>
        <v>0.03</v>
      </c>
      <c r="R118" s="178" t="s">
        <v>182</v>
      </c>
      <c r="S118" s="178" t="s">
        <v>157</v>
      </c>
      <c r="T118" s="179" t="s">
        <v>157</v>
      </c>
      <c r="U118" s="161">
        <v>0.14599999999999999</v>
      </c>
      <c r="V118" s="161">
        <f t="shared" si="20"/>
        <v>3.5</v>
      </c>
      <c r="W118" s="161"/>
      <c r="X118" s="161" t="s">
        <v>144</v>
      </c>
      <c r="Y118" s="161" t="s">
        <v>145</v>
      </c>
      <c r="Z118" s="151"/>
      <c r="AA118" s="151"/>
      <c r="AB118" s="151"/>
      <c r="AC118" s="151"/>
      <c r="AD118" s="151"/>
      <c r="AE118" s="151"/>
      <c r="AF118" s="151"/>
      <c r="AG118" s="151" t="s">
        <v>146</v>
      </c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outlineLevel="2" x14ac:dyDescent="0.2">
      <c r="A119" s="158"/>
      <c r="B119" s="159"/>
      <c r="C119" s="196" t="s">
        <v>337</v>
      </c>
      <c r="D119" s="194"/>
      <c r="E119" s="195">
        <v>24</v>
      </c>
      <c r="F119" s="161"/>
      <c r="G119" s="161"/>
      <c r="H119" s="161"/>
      <c r="I119" s="161"/>
      <c r="J119" s="161"/>
      <c r="K119" s="161"/>
      <c r="L119" s="161"/>
      <c r="M119" s="161"/>
      <c r="N119" s="160"/>
      <c r="O119" s="160"/>
      <c r="P119" s="160"/>
      <c r="Q119" s="160"/>
      <c r="R119" s="161"/>
      <c r="S119" s="161"/>
      <c r="T119" s="161"/>
      <c r="U119" s="161"/>
      <c r="V119" s="161"/>
      <c r="W119" s="161"/>
      <c r="X119" s="161"/>
      <c r="Y119" s="161"/>
      <c r="Z119" s="151"/>
      <c r="AA119" s="151"/>
      <c r="AB119" s="151"/>
      <c r="AC119" s="151"/>
      <c r="AD119" s="151"/>
      <c r="AE119" s="151"/>
      <c r="AF119" s="151"/>
      <c r="AG119" s="151" t="s">
        <v>184</v>
      </c>
      <c r="AH119" s="151">
        <v>5</v>
      </c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ht="22.5" outlineLevel="1" x14ac:dyDescent="0.2">
      <c r="A120" s="180">
        <v>58</v>
      </c>
      <c r="B120" s="181" t="s">
        <v>338</v>
      </c>
      <c r="C120" s="189" t="s">
        <v>339</v>
      </c>
      <c r="D120" s="182" t="s">
        <v>181</v>
      </c>
      <c r="E120" s="183">
        <v>24</v>
      </c>
      <c r="F120" s="184"/>
      <c r="G120" s="185">
        <f>ROUND(E120*F120,2)</f>
        <v>0</v>
      </c>
      <c r="H120" s="184"/>
      <c r="I120" s="185">
        <f>ROUND(E120*H120,2)</f>
        <v>0</v>
      </c>
      <c r="J120" s="184"/>
      <c r="K120" s="185">
        <f>ROUND(E120*J120,2)</f>
        <v>0</v>
      </c>
      <c r="L120" s="185">
        <v>21</v>
      </c>
      <c r="M120" s="185">
        <f>G120*(1+L120/100)</f>
        <v>0</v>
      </c>
      <c r="N120" s="183">
        <v>5.2999999999999998E-4</v>
      </c>
      <c r="O120" s="183">
        <f>ROUND(E120*N120,2)</f>
        <v>0.01</v>
      </c>
      <c r="P120" s="183">
        <v>0</v>
      </c>
      <c r="Q120" s="183">
        <f>ROUND(E120*P120,2)</f>
        <v>0</v>
      </c>
      <c r="R120" s="185" t="s">
        <v>182</v>
      </c>
      <c r="S120" s="185" t="s">
        <v>157</v>
      </c>
      <c r="T120" s="186" t="s">
        <v>157</v>
      </c>
      <c r="U120" s="161">
        <v>0.38100000000000001</v>
      </c>
      <c r="V120" s="161">
        <f>ROUND(E120*U120,2)</f>
        <v>9.14</v>
      </c>
      <c r="W120" s="161"/>
      <c r="X120" s="161" t="s">
        <v>144</v>
      </c>
      <c r="Y120" s="161" t="s">
        <v>145</v>
      </c>
      <c r="Z120" s="151"/>
      <c r="AA120" s="151"/>
      <c r="AB120" s="151"/>
      <c r="AC120" s="151"/>
      <c r="AD120" s="151"/>
      <c r="AE120" s="151"/>
      <c r="AF120" s="151"/>
      <c r="AG120" s="151" t="s">
        <v>146</v>
      </c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outlineLevel="1" x14ac:dyDescent="0.2">
      <c r="A121" s="180">
        <v>59</v>
      </c>
      <c r="B121" s="181" t="s">
        <v>340</v>
      </c>
      <c r="C121" s="189" t="s">
        <v>341</v>
      </c>
      <c r="D121" s="182" t="s">
        <v>181</v>
      </c>
      <c r="E121" s="183">
        <v>7</v>
      </c>
      <c r="F121" s="184"/>
      <c r="G121" s="185">
        <f>ROUND(E121*F121,2)</f>
        <v>0</v>
      </c>
      <c r="H121" s="184"/>
      <c r="I121" s="185">
        <f>ROUND(E121*H121,2)</f>
        <v>0</v>
      </c>
      <c r="J121" s="184"/>
      <c r="K121" s="185">
        <f>ROUND(E121*J121,2)</f>
        <v>0</v>
      </c>
      <c r="L121" s="185">
        <v>21</v>
      </c>
      <c r="M121" s="185">
        <f>G121*(1+L121/100)</f>
        <v>0</v>
      </c>
      <c r="N121" s="183">
        <v>3.79E-3</v>
      </c>
      <c r="O121" s="183">
        <f>ROUND(E121*N121,2)</f>
        <v>0.03</v>
      </c>
      <c r="P121" s="183">
        <v>0</v>
      </c>
      <c r="Q121" s="183">
        <f>ROUND(E121*P121,2)</f>
        <v>0</v>
      </c>
      <c r="R121" s="185" t="s">
        <v>182</v>
      </c>
      <c r="S121" s="185" t="s">
        <v>157</v>
      </c>
      <c r="T121" s="186" t="s">
        <v>157</v>
      </c>
      <c r="U121" s="161">
        <v>0.79300000000000004</v>
      </c>
      <c r="V121" s="161">
        <f>ROUND(E121*U121,2)</f>
        <v>5.55</v>
      </c>
      <c r="W121" s="161"/>
      <c r="X121" s="161" t="s">
        <v>144</v>
      </c>
      <c r="Y121" s="161" t="s">
        <v>145</v>
      </c>
      <c r="Z121" s="151"/>
      <c r="AA121" s="151"/>
      <c r="AB121" s="151"/>
      <c r="AC121" s="151"/>
      <c r="AD121" s="151"/>
      <c r="AE121" s="151"/>
      <c r="AF121" s="151"/>
      <c r="AG121" s="151" t="s">
        <v>146</v>
      </c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73">
        <v>60</v>
      </c>
      <c r="B122" s="174" t="s">
        <v>342</v>
      </c>
      <c r="C122" s="190" t="s">
        <v>343</v>
      </c>
      <c r="D122" s="175" t="s">
        <v>181</v>
      </c>
      <c r="E122" s="176">
        <v>7</v>
      </c>
      <c r="F122" s="177"/>
      <c r="G122" s="178">
        <f>ROUND(E122*F122,2)</f>
        <v>0</v>
      </c>
      <c r="H122" s="177"/>
      <c r="I122" s="178">
        <f>ROUND(E122*H122,2)</f>
        <v>0</v>
      </c>
      <c r="J122" s="177"/>
      <c r="K122" s="178">
        <f>ROUND(E122*J122,2)</f>
        <v>0</v>
      </c>
      <c r="L122" s="178">
        <v>21</v>
      </c>
      <c r="M122" s="178">
        <f>G122*(1+L122/100)</f>
        <v>0</v>
      </c>
      <c r="N122" s="176">
        <v>0</v>
      </c>
      <c r="O122" s="176">
        <f>ROUND(E122*N122,2)</f>
        <v>0</v>
      </c>
      <c r="P122" s="176">
        <v>0</v>
      </c>
      <c r="Q122" s="176">
        <f>ROUND(E122*P122,2)</f>
        <v>0</v>
      </c>
      <c r="R122" s="178"/>
      <c r="S122" s="178" t="s">
        <v>157</v>
      </c>
      <c r="T122" s="179" t="s">
        <v>157</v>
      </c>
      <c r="U122" s="161">
        <v>1.1200000000000001</v>
      </c>
      <c r="V122" s="161">
        <f>ROUND(E122*U122,2)</f>
        <v>7.84</v>
      </c>
      <c r="W122" s="161"/>
      <c r="X122" s="161" t="s">
        <v>144</v>
      </c>
      <c r="Y122" s="161" t="s">
        <v>145</v>
      </c>
      <c r="Z122" s="151"/>
      <c r="AA122" s="151"/>
      <c r="AB122" s="151"/>
      <c r="AC122" s="151"/>
      <c r="AD122" s="151"/>
      <c r="AE122" s="151"/>
      <c r="AF122" s="151"/>
      <c r="AG122" s="151" t="s">
        <v>146</v>
      </c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outlineLevel="2" x14ac:dyDescent="0.2">
      <c r="A123" s="158"/>
      <c r="B123" s="159"/>
      <c r="C123" s="196" t="s">
        <v>344</v>
      </c>
      <c r="D123" s="194"/>
      <c r="E123" s="195">
        <v>7</v>
      </c>
      <c r="F123" s="161"/>
      <c r="G123" s="161"/>
      <c r="H123" s="161"/>
      <c r="I123" s="161"/>
      <c r="J123" s="161"/>
      <c r="K123" s="161"/>
      <c r="L123" s="161"/>
      <c r="M123" s="161"/>
      <c r="N123" s="160"/>
      <c r="O123" s="160"/>
      <c r="P123" s="160"/>
      <c r="Q123" s="160"/>
      <c r="R123" s="161"/>
      <c r="S123" s="161"/>
      <c r="T123" s="161"/>
      <c r="U123" s="161"/>
      <c r="V123" s="161"/>
      <c r="W123" s="161"/>
      <c r="X123" s="161"/>
      <c r="Y123" s="161"/>
      <c r="Z123" s="151"/>
      <c r="AA123" s="151"/>
      <c r="AB123" s="151"/>
      <c r="AC123" s="151"/>
      <c r="AD123" s="151"/>
      <c r="AE123" s="151"/>
      <c r="AF123" s="151"/>
      <c r="AG123" s="151" t="s">
        <v>184</v>
      </c>
      <c r="AH123" s="151">
        <v>5</v>
      </c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outlineLevel="1" x14ac:dyDescent="0.2">
      <c r="A124" s="173">
        <v>61</v>
      </c>
      <c r="B124" s="174" t="s">
        <v>345</v>
      </c>
      <c r="C124" s="190" t="s">
        <v>346</v>
      </c>
      <c r="D124" s="175" t="s">
        <v>181</v>
      </c>
      <c r="E124" s="176">
        <v>6</v>
      </c>
      <c r="F124" s="177"/>
      <c r="G124" s="178">
        <f>ROUND(E124*F124,2)</f>
        <v>0</v>
      </c>
      <c r="H124" s="177"/>
      <c r="I124" s="178">
        <f>ROUND(E124*H124,2)</f>
        <v>0</v>
      </c>
      <c r="J124" s="177"/>
      <c r="K124" s="178">
        <f>ROUND(E124*J124,2)</f>
        <v>0</v>
      </c>
      <c r="L124" s="178">
        <v>21</v>
      </c>
      <c r="M124" s="178">
        <f>G124*(1+L124/100)</f>
        <v>0</v>
      </c>
      <c r="N124" s="176">
        <v>4.15E-3</v>
      </c>
      <c r="O124" s="176">
        <f>ROUND(E124*N124,2)</f>
        <v>0.02</v>
      </c>
      <c r="P124" s="176">
        <v>0</v>
      </c>
      <c r="Q124" s="176">
        <f>ROUND(E124*P124,2)</f>
        <v>0</v>
      </c>
      <c r="R124" s="178"/>
      <c r="S124" s="178" t="s">
        <v>157</v>
      </c>
      <c r="T124" s="179" t="s">
        <v>157</v>
      </c>
      <c r="U124" s="161">
        <v>1.1020000000000001</v>
      </c>
      <c r="V124" s="161">
        <f>ROUND(E124*U124,2)</f>
        <v>6.61</v>
      </c>
      <c r="W124" s="161"/>
      <c r="X124" s="161" t="s">
        <v>144</v>
      </c>
      <c r="Y124" s="161" t="s">
        <v>145</v>
      </c>
      <c r="Z124" s="151"/>
      <c r="AA124" s="151"/>
      <c r="AB124" s="151"/>
      <c r="AC124" s="151"/>
      <c r="AD124" s="151"/>
      <c r="AE124" s="151"/>
      <c r="AF124" s="151"/>
      <c r="AG124" s="151" t="s">
        <v>146</v>
      </c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outlineLevel="2" x14ac:dyDescent="0.2">
      <c r="A125" s="158"/>
      <c r="B125" s="159"/>
      <c r="C125" s="196" t="s">
        <v>199</v>
      </c>
      <c r="D125" s="194"/>
      <c r="E125" s="195">
        <v>6</v>
      </c>
      <c r="F125" s="161"/>
      <c r="G125" s="161"/>
      <c r="H125" s="161"/>
      <c r="I125" s="161"/>
      <c r="J125" s="161"/>
      <c r="K125" s="161"/>
      <c r="L125" s="161"/>
      <c r="M125" s="161"/>
      <c r="N125" s="160"/>
      <c r="O125" s="160"/>
      <c r="P125" s="160"/>
      <c r="Q125" s="160"/>
      <c r="R125" s="161"/>
      <c r="S125" s="161"/>
      <c r="T125" s="161"/>
      <c r="U125" s="161"/>
      <c r="V125" s="161"/>
      <c r="W125" s="161"/>
      <c r="X125" s="161"/>
      <c r="Y125" s="161"/>
      <c r="Z125" s="151"/>
      <c r="AA125" s="151"/>
      <c r="AB125" s="151"/>
      <c r="AC125" s="151"/>
      <c r="AD125" s="151"/>
      <c r="AE125" s="151"/>
      <c r="AF125" s="151"/>
      <c r="AG125" s="151" t="s">
        <v>184</v>
      </c>
      <c r="AH125" s="151">
        <v>5</v>
      </c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outlineLevel="1" x14ac:dyDescent="0.2">
      <c r="A126" s="180">
        <v>62</v>
      </c>
      <c r="B126" s="181" t="s">
        <v>347</v>
      </c>
      <c r="C126" s="189" t="s">
        <v>348</v>
      </c>
      <c r="D126" s="182" t="s">
        <v>211</v>
      </c>
      <c r="E126" s="183">
        <v>7</v>
      </c>
      <c r="F126" s="184"/>
      <c r="G126" s="185">
        <f t="shared" ref="G126:G133" si="21">ROUND(E126*F126,2)</f>
        <v>0</v>
      </c>
      <c r="H126" s="184"/>
      <c r="I126" s="185">
        <f t="shared" ref="I126:I133" si="22">ROUND(E126*H126,2)</f>
        <v>0</v>
      </c>
      <c r="J126" s="184"/>
      <c r="K126" s="185">
        <f t="shared" ref="K126:K133" si="23">ROUND(E126*J126,2)</f>
        <v>0</v>
      </c>
      <c r="L126" s="185">
        <v>21</v>
      </c>
      <c r="M126" s="185">
        <f t="shared" ref="M126:M133" si="24">G126*(1+L126/100)</f>
        <v>0</v>
      </c>
      <c r="N126" s="183">
        <v>0</v>
      </c>
      <c r="O126" s="183">
        <f t="shared" ref="O126:O133" si="25">ROUND(E126*N126,2)</f>
        <v>0</v>
      </c>
      <c r="P126" s="183">
        <v>0</v>
      </c>
      <c r="Q126" s="183">
        <f t="shared" ref="Q126:Q133" si="26">ROUND(E126*P126,2)</f>
        <v>0</v>
      </c>
      <c r="R126" s="185"/>
      <c r="S126" s="185" t="s">
        <v>142</v>
      </c>
      <c r="T126" s="186" t="s">
        <v>143</v>
      </c>
      <c r="U126" s="161">
        <v>0</v>
      </c>
      <c r="V126" s="161">
        <f t="shared" ref="V126:V133" si="27">ROUND(E126*U126,2)</f>
        <v>0</v>
      </c>
      <c r="W126" s="161"/>
      <c r="X126" s="161" t="s">
        <v>144</v>
      </c>
      <c r="Y126" s="161" t="s">
        <v>145</v>
      </c>
      <c r="Z126" s="151"/>
      <c r="AA126" s="151"/>
      <c r="AB126" s="151"/>
      <c r="AC126" s="151"/>
      <c r="AD126" s="151"/>
      <c r="AE126" s="151"/>
      <c r="AF126" s="151"/>
      <c r="AG126" s="151" t="s">
        <v>146</v>
      </c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80">
        <v>63</v>
      </c>
      <c r="B127" s="181" t="s">
        <v>349</v>
      </c>
      <c r="C127" s="189" t="s">
        <v>350</v>
      </c>
      <c r="D127" s="182" t="s">
        <v>211</v>
      </c>
      <c r="E127" s="183">
        <v>4</v>
      </c>
      <c r="F127" s="184"/>
      <c r="G127" s="185">
        <f t="shared" si="21"/>
        <v>0</v>
      </c>
      <c r="H127" s="184"/>
      <c r="I127" s="185">
        <f t="shared" si="22"/>
        <v>0</v>
      </c>
      <c r="J127" s="184"/>
      <c r="K127" s="185">
        <f t="shared" si="23"/>
        <v>0</v>
      </c>
      <c r="L127" s="185">
        <v>21</v>
      </c>
      <c r="M127" s="185">
        <f t="shared" si="24"/>
        <v>0</v>
      </c>
      <c r="N127" s="183">
        <v>0</v>
      </c>
      <c r="O127" s="183">
        <f t="shared" si="25"/>
        <v>0</v>
      </c>
      <c r="P127" s="183">
        <v>0</v>
      </c>
      <c r="Q127" s="183">
        <f t="shared" si="26"/>
        <v>0</v>
      </c>
      <c r="R127" s="185"/>
      <c r="S127" s="185" t="s">
        <v>142</v>
      </c>
      <c r="T127" s="186" t="s">
        <v>143</v>
      </c>
      <c r="U127" s="161">
        <v>0</v>
      </c>
      <c r="V127" s="161">
        <f t="shared" si="27"/>
        <v>0</v>
      </c>
      <c r="W127" s="161"/>
      <c r="X127" s="161" t="s">
        <v>144</v>
      </c>
      <c r="Y127" s="161" t="s">
        <v>145</v>
      </c>
      <c r="Z127" s="151"/>
      <c r="AA127" s="151"/>
      <c r="AB127" s="151"/>
      <c r="AC127" s="151"/>
      <c r="AD127" s="151"/>
      <c r="AE127" s="151"/>
      <c r="AF127" s="151"/>
      <c r="AG127" s="151" t="s">
        <v>146</v>
      </c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80">
        <v>64</v>
      </c>
      <c r="B128" s="181" t="s">
        <v>351</v>
      </c>
      <c r="C128" s="189" t="s">
        <v>352</v>
      </c>
      <c r="D128" s="182" t="s">
        <v>211</v>
      </c>
      <c r="E128" s="183">
        <v>3</v>
      </c>
      <c r="F128" s="184"/>
      <c r="G128" s="185">
        <f t="shared" si="21"/>
        <v>0</v>
      </c>
      <c r="H128" s="184"/>
      <c r="I128" s="185">
        <f t="shared" si="22"/>
        <v>0</v>
      </c>
      <c r="J128" s="184"/>
      <c r="K128" s="185">
        <f t="shared" si="23"/>
        <v>0</v>
      </c>
      <c r="L128" s="185">
        <v>21</v>
      </c>
      <c r="M128" s="185">
        <f t="shared" si="24"/>
        <v>0</v>
      </c>
      <c r="N128" s="183">
        <v>0</v>
      </c>
      <c r="O128" s="183">
        <f t="shared" si="25"/>
        <v>0</v>
      </c>
      <c r="P128" s="183">
        <v>0</v>
      </c>
      <c r="Q128" s="183">
        <f t="shared" si="26"/>
        <v>0</v>
      </c>
      <c r="R128" s="185"/>
      <c r="S128" s="185" t="s">
        <v>142</v>
      </c>
      <c r="T128" s="186" t="s">
        <v>143</v>
      </c>
      <c r="U128" s="161">
        <v>0</v>
      </c>
      <c r="V128" s="161">
        <f t="shared" si="27"/>
        <v>0</v>
      </c>
      <c r="W128" s="161"/>
      <c r="X128" s="161" t="s">
        <v>144</v>
      </c>
      <c r="Y128" s="161" t="s">
        <v>145</v>
      </c>
      <c r="Z128" s="151"/>
      <c r="AA128" s="151"/>
      <c r="AB128" s="151"/>
      <c r="AC128" s="151"/>
      <c r="AD128" s="151"/>
      <c r="AE128" s="151"/>
      <c r="AF128" s="151"/>
      <c r="AG128" s="151" t="s">
        <v>146</v>
      </c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60" ht="33.75" outlineLevel="1" x14ac:dyDescent="0.2">
      <c r="A129" s="180">
        <v>65</v>
      </c>
      <c r="B129" s="181" t="s">
        <v>353</v>
      </c>
      <c r="C129" s="189" t="s">
        <v>354</v>
      </c>
      <c r="D129" s="182" t="s">
        <v>181</v>
      </c>
      <c r="E129" s="183">
        <v>4</v>
      </c>
      <c r="F129" s="184"/>
      <c r="G129" s="185">
        <f t="shared" si="21"/>
        <v>0</v>
      </c>
      <c r="H129" s="184"/>
      <c r="I129" s="185">
        <f t="shared" si="22"/>
        <v>0</v>
      </c>
      <c r="J129" s="184"/>
      <c r="K129" s="185">
        <f t="shared" si="23"/>
        <v>0</v>
      </c>
      <c r="L129" s="185">
        <v>21</v>
      </c>
      <c r="M129" s="185">
        <f t="shared" si="24"/>
        <v>0</v>
      </c>
      <c r="N129" s="183">
        <v>1.2E-2</v>
      </c>
      <c r="O129" s="183">
        <f t="shared" si="25"/>
        <v>0.05</v>
      </c>
      <c r="P129" s="183">
        <v>0</v>
      </c>
      <c r="Q129" s="183">
        <f t="shared" si="26"/>
        <v>0</v>
      </c>
      <c r="R129" s="185" t="s">
        <v>256</v>
      </c>
      <c r="S129" s="185" t="s">
        <v>157</v>
      </c>
      <c r="T129" s="186" t="s">
        <v>157</v>
      </c>
      <c r="U129" s="161">
        <v>0</v>
      </c>
      <c r="V129" s="161">
        <f t="shared" si="27"/>
        <v>0</v>
      </c>
      <c r="W129" s="161"/>
      <c r="X129" s="161" t="s">
        <v>150</v>
      </c>
      <c r="Y129" s="161" t="s">
        <v>145</v>
      </c>
      <c r="Z129" s="151"/>
      <c r="AA129" s="151"/>
      <c r="AB129" s="151"/>
      <c r="AC129" s="151"/>
      <c r="AD129" s="151"/>
      <c r="AE129" s="151"/>
      <c r="AF129" s="151"/>
      <c r="AG129" s="151" t="s">
        <v>151</v>
      </c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151"/>
      <c r="AV129" s="151"/>
      <c r="AW129" s="151"/>
      <c r="AX129" s="151"/>
      <c r="AY129" s="151"/>
      <c r="AZ129" s="151"/>
      <c r="BA129" s="151"/>
      <c r="BB129" s="151"/>
      <c r="BC129" s="151"/>
      <c r="BD129" s="151"/>
      <c r="BE129" s="151"/>
      <c r="BF129" s="151"/>
      <c r="BG129" s="151"/>
      <c r="BH129" s="151"/>
    </row>
    <row r="130" spans="1:60" ht="33.75" outlineLevel="1" x14ac:dyDescent="0.2">
      <c r="A130" s="180">
        <v>66</v>
      </c>
      <c r="B130" s="181" t="s">
        <v>355</v>
      </c>
      <c r="C130" s="189" t="s">
        <v>356</v>
      </c>
      <c r="D130" s="182" t="s">
        <v>181</v>
      </c>
      <c r="E130" s="183">
        <v>6</v>
      </c>
      <c r="F130" s="184"/>
      <c r="G130" s="185">
        <f t="shared" si="21"/>
        <v>0</v>
      </c>
      <c r="H130" s="184"/>
      <c r="I130" s="185">
        <f t="shared" si="22"/>
        <v>0</v>
      </c>
      <c r="J130" s="184"/>
      <c r="K130" s="185">
        <f t="shared" si="23"/>
        <v>0</v>
      </c>
      <c r="L130" s="185">
        <v>21</v>
      </c>
      <c r="M130" s="185">
        <f t="shared" si="24"/>
        <v>0</v>
      </c>
      <c r="N130" s="183">
        <v>2.5000000000000001E-3</v>
      </c>
      <c r="O130" s="183">
        <f t="shared" si="25"/>
        <v>0.02</v>
      </c>
      <c r="P130" s="183">
        <v>0</v>
      </c>
      <c r="Q130" s="183">
        <f t="shared" si="26"/>
        <v>0</v>
      </c>
      <c r="R130" s="185" t="s">
        <v>256</v>
      </c>
      <c r="S130" s="185" t="s">
        <v>157</v>
      </c>
      <c r="T130" s="186" t="s">
        <v>157</v>
      </c>
      <c r="U130" s="161">
        <v>0</v>
      </c>
      <c r="V130" s="161">
        <f t="shared" si="27"/>
        <v>0</v>
      </c>
      <c r="W130" s="161"/>
      <c r="X130" s="161" t="s">
        <v>150</v>
      </c>
      <c r="Y130" s="161" t="s">
        <v>145</v>
      </c>
      <c r="Z130" s="151"/>
      <c r="AA130" s="151"/>
      <c r="AB130" s="151"/>
      <c r="AC130" s="151"/>
      <c r="AD130" s="151"/>
      <c r="AE130" s="151"/>
      <c r="AF130" s="151"/>
      <c r="AG130" s="151" t="s">
        <v>151</v>
      </c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151"/>
      <c r="AV130" s="151"/>
      <c r="AW130" s="151"/>
      <c r="AX130" s="151"/>
      <c r="AY130" s="151"/>
      <c r="AZ130" s="151"/>
      <c r="BA130" s="151"/>
      <c r="BB130" s="151"/>
      <c r="BC130" s="151"/>
      <c r="BD130" s="151"/>
      <c r="BE130" s="151"/>
      <c r="BF130" s="151"/>
      <c r="BG130" s="151"/>
      <c r="BH130" s="151"/>
    </row>
    <row r="131" spans="1:60" ht="33.75" outlineLevel="1" x14ac:dyDescent="0.2">
      <c r="A131" s="180">
        <v>67</v>
      </c>
      <c r="B131" s="181" t="s">
        <v>357</v>
      </c>
      <c r="C131" s="189" t="s">
        <v>358</v>
      </c>
      <c r="D131" s="182" t="s">
        <v>181</v>
      </c>
      <c r="E131" s="183">
        <v>20</v>
      </c>
      <c r="F131" s="184"/>
      <c r="G131" s="185">
        <f t="shared" si="21"/>
        <v>0</v>
      </c>
      <c r="H131" s="184"/>
      <c r="I131" s="185">
        <f t="shared" si="22"/>
        <v>0</v>
      </c>
      <c r="J131" s="184"/>
      <c r="K131" s="185">
        <f t="shared" si="23"/>
        <v>0</v>
      </c>
      <c r="L131" s="185">
        <v>21</v>
      </c>
      <c r="M131" s="185">
        <f t="shared" si="24"/>
        <v>0</v>
      </c>
      <c r="N131" s="183">
        <v>3.0999999999999999E-3</v>
      </c>
      <c r="O131" s="183">
        <f t="shared" si="25"/>
        <v>0.06</v>
      </c>
      <c r="P131" s="183">
        <v>0</v>
      </c>
      <c r="Q131" s="183">
        <f t="shared" si="26"/>
        <v>0</v>
      </c>
      <c r="R131" s="185" t="s">
        <v>256</v>
      </c>
      <c r="S131" s="185" t="s">
        <v>157</v>
      </c>
      <c r="T131" s="186" t="s">
        <v>157</v>
      </c>
      <c r="U131" s="161">
        <v>0</v>
      </c>
      <c r="V131" s="161">
        <f t="shared" si="27"/>
        <v>0</v>
      </c>
      <c r="W131" s="161"/>
      <c r="X131" s="161" t="s">
        <v>150</v>
      </c>
      <c r="Y131" s="161" t="s">
        <v>145</v>
      </c>
      <c r="Z131" s="151"/>
      <c r="AA131" s="151"/>
      <c r="AB131" s="151"/>
      <c r="AC131" s="151"/>
      <c r="AD131" s="151"/>
      <c r="AE131" s="151"/>
      <c r="AF131" s="151"/>
      <c r="AG131" s="151" t="s">
        <v>151</v>
      </c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151"/>
      <c r="AV131" s="151"/>
      <c r="AW131" s="151"/>
      <c r="AX131" s="151"/>
      <c r="AY131" s="151"/>
      <c r="AZ131" s="151"/>
      <c r="BA131" s="151"/>
      <c r="BB131" s="151"/>
      <c r="BC131" s="151"/>
      <c r="BD131" s="151"/>
      <c r="BE131" s="151"/>
      <c r="BF131" s="151"/>
      <c r="BG131" s="151"/>
      <c r="BH131" s="151"/>
    </row>
    <row r="132" spans="1:60" ht="45" outlineLevel="1" x14ac:dyDescent="0.2">
      <c r="A132" s="180">
        <v>68</v>
      </c>
      <c r="B132" s="181" t="s">
        <v>359</v>
      </c>
      <c r="C132" s="189" t="s">
        <v>360</v>
      </c>
      <c r="D132" s="182" t="s">
        <v>181</v>
      </c>
      <c r="E132" s="183">
        <v>4</v>
      </c>
      <c r="F132" s="184"/>
      <c r="G132" s="185">
        <f t="shared" si="21"/>
        <v>0</v>
      </c>
      <c r="H132" s="184"/>
      <c r="I132" s="185">
        <f t="shared" si="22"/>
        <v>0</v>
      </c>
      <c r="J132" s="184"/>
      <c r="K132" s="185">
        <f t="shared" si="23"/>
        <v>0</v>
      </c>
      <c r="L132" s="185">
        <v>21</v>
      </c>
      <c r="M132" s="185">
        <f t="shared" si="24"/>
        <v>0</v>
      </c>
      <c r="N132" s="183">
        <v>3.2000000000000002E-3</v>
      </c>
      <c r="O132" s="183">
        <f t="shared" si="25"/>
        <v>0.01</v>
      </c>
      <c r="P132" s="183">
        <v>0</v>
      </c>
      <c r="Q132" s="183">
        <f t="shared" si="26"/>
        <v>0</v>
      </c>
      <c r="R132" s="185" t="s">
        <v>256</v>
      </c>
      <c r="S132" s="185" t="s">
        <v>157</v>
      </c>
      <c r="T132" s="186" t="s">
        <v>157</v>
      </c>
      <c r="U132" s="161">
        <v>0</v>
      </c>
      <c r="V132" s="161">
        <f t="shared" si="27"/>
        <v>0</v>
      </c>
      <c r="W132" s="161"/>
      <c r="X132" s="161" t="s">
        <v>150</v>
      </c>
      <c r="Y132" s="161" t="s">
        <v>145</v>
      </c>
      <c r="Z132" s="151"/>
      <c r="AA132" s="151"/>
      <c r="AB132" s="151"/>
      <c r="AC132" s="151"/>
      <c r="AD132" s="151"/>
      <c r="AE132" s="151"/>
      <c r="AF132" s="151"/>
      <c r="AG132" s="151" t="s">
        <v>151</v>
      </c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151"/>
      <c r="AV132" s="151"/>
      <c r="AW132" s="151"/>
      <c r="AX132" s="151"/>
      <c r="AY132" s="151"/>
      <c r="AZ132" s="151"/>
      <c r="BA132" s="151"/>
      <c r="BB132" s="151"/>
      <c r="BC132" s="151"/>
      <c r="BD132" s="151"/>
      <c r="BE132" s="151"/>
      <c r="BF132" s="151"/>
      <c r="BG132" s="151"/>
      <c r="BH132" s="151"/>
    </row>
    <row r="133" spans="1:60" outlineLevel="1" x14ac:dyDescent="0.2">
      <c r="A133" s="180">
        <v>69</v>
      </c>
      <c r="B133" s="181" t="s">
        <v>361</v>
      </c>
      <c r="C133" s="189" t="s">
        <v>362</v>
      </c>
      <c r="D133" s="182" t="s">
        <v>265</v>
      </c>
      <c r="E133" s="183">
        <v>0.48451</v>
      </c>
      <c r="F133" s="184"/>
      <c r="G133" s="185">
        <f t="shared" si="21"/>
        <v>0</v>
      </c>
      <c r="H133" s="184"/>
      <c r="I133" s="185">
        <f t="shared" si="22"/>
        <v>0</v>
      </c>
      <c r="J133" s="184"/>
      <c r="K133" s="185">
        <f t="shared" si="23"/>
        <v>0</v>
      </c>
      <c r="L133" s="185">
        <v>21</v>
      </c>
      <c r="M133" s="185">
        <f t="shared" si="24"/>
        <v>0</v>
      </c>
      <c r="N133" s="183">
        <v>0</v>
      </c>
      <c r="O133" s="183">
        <f t="shared" si="25"/>
        <v>0</v>
      </c>
      <c r="P133" s="183">
        <v>0</v>
      </c>
      <c r="Q133" s="183">
        <f t="shared" si="26"/>
        <v>0</v>
      </c>
      <c r="R133" s="185" t="s">
        <v>182</v>
      </c>
      <c r="S133" s="185" t="s">
        <v>157</v>
      </c>
      <c r="T133" s="186" t="s">
        <v>157</v>
      </c>
      <c r="U133" s="161">
        <v>2.5750000000000002</v>
      </c>
      <c r="V133" s="161">
        <f t="shared" si="27"/>
        <v>1.25</v>
      </c>
      <c r="W133" s="161"/>
      <c r="X133" s="161" t="s">
        <v>266</v>
      </c>
      <c r="Y133" s="161" t="s">
        <v>145</v>
      </c>
      <c r="Z133" s="151"/>
      <c r="AA133" s="151"/>
      <c r="AB133" s="151"/>
      <c r="AC133" s="151"/>
      <c r="AD133" s="151"/>
      <c r="AE133" s="151"/>
      <c r="AF133" s="151"/>
      <c r="AG133" s="151" t="s">
        <v>267</v>
      </c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151"/>
      <c r="AV133" s="151"/>
      <c r="AW133" s="151"/>
      <c r="AX133" s="151"/>
      <c r="AY133" s="151"/>
      <c r="AZ133" s="151"/>
      <c r="BA133" s="151"/>
      <c r="BB133" s="151"/>
      <c r="BC133" s="151"/>
      <c r="BD133" s="151"/>
      <c r="BE133" s="151"/>
      <c r="BF133" s="151"/>
      <c r="BG133" s="151"/>
      <c r="BH133" s="151"/>
    </row>
    <row r="134" spans="1:60" x14ac:dyDescent="0.2">
      <c r="A134" s="163" t="s">
        <v>137</v>
      </c>
      <c r="B134" s="164" t="s">
        <v>102</v>
      </c>
      <c r="C134" s="188" t="s">
        <v>103</v>
      </c>
      <c r="D134" s="165"/>
      <c r="E134" s="166"/>
      <c r="F134" s="167"/>
      <c r="G134" s="167">
        <f>SUMIF(AG135:AG138,"&lt;&gt;NOR",G135:G138)</f>
        <v>0</v>
      </c>
      <c r="H134" s="167"/>
      <c r="I134" s="167">
        <f>SUM(I135:I138)</f>
        <v>0</v>
      </c>
      <c r="J134" s="167"/>
      <c r="K134" s="167">
        <f>SUM(K135:K138)</f>
        <v>0</v>
      </c>
      <c r="L134" s="167"/>
      <c r="M134" s="167">
        <f>SUM(M135:M138)</f>
        <v>0</v>
      </c>
      <c r="N134" s="166"/>
      <c r="O134" s="166">
        <f>SUM(O135:O138)</f>
        <v>7.0000000000000007E-2</v>
      </c>
      <c r="P134" s="166"/>
      <c r="Q134" s="166">
        <f>SUM(Q135:Q138)</f>
        <v>0</v>
      </c>
      <c r="R134" s="167"/>
      <c r="S134" s="167"/>
      <c r="T134" s="168"/>
      <c r="U134" s="162"/>
      <c r="V134" s="162">
        <f>SUM(V135:V138)</f>
        <v>27.92</v>
      </c>
      <c r="W134" s="162"/>
      <c r="X134" s="162"/>
      <c r="Y134" s="162"/>
      <c r="AG134" t="s">
        <v>138</v>
      </c>
    </row>
    <row r="135" spans="1:60" outlineLevel="1" x14ac:dyDescent="0.2">
      <c r="A135" s="180">
        <v>70</v>
      </c>
      <c r="B135" s="181" t="s">
        <v>363</v>
      </c>
      <c r="C135" s="189" t="s">
        <v>364</v>
      </c>
      <c r="D135" s="182" t="s">
        <v>365</v>
      </c>
      <c r="E135" s="183">
        <v>65</v>
      </c>
      <c r="F135" s="184"/>
      <c r="G135" s="185">
        <f>ROUND(E135*F135,2)</f>
        <v>0</v>
      </c>
      <c r="H135" s="184"/>
      <c r="I135" s="185">
        <f>ROUND(E135*H135,2)</f>
        <v>0</v>
      </c>
      <c r="J135" s="184"/>
      <c r="K135" s="185">
        <f>ROUND(E135*J135,2)</f>
        <v>0</v>
      </c>
      <c r="L135" s="185">
        <v>21</v>
      </c>
      <c r="M135" s="185">
        <f>G135*(1+L135/100)</f>
        <v>0</v>
      </c>
      <c r="N135" s="183">
        <v>6.0000000000000002E-5</v>
      </c>
      <c r="O135" s="183">
        <f>ROUND(E135*N135,2)</f>
        <v>0</v>
      </c>
      <c r="P135" s="183">
        <v>0</v>
      </c>
      <c r="Q135" s="183">
        <f>ROUND(E135*P135,2)</f>
        <v>0</v>
      </c>
      <c r="R135" s="185" t="s">
        <v>366</v>
      </c>
      <c r="S135" s="185" t="s">
        <v>157</v>
      </c>
      <c r="T135" s="186" t="s">
        <v>157</v>
      </c>
      <c r="U135" s="161">
        <v>0.42599999999999999</v>
      </c>
      <c r="V135" s="161">
        <f>ROUND(E135*U135,2)</f>
        <v>27.69</v>
      </c>
      <c r="W135" s="161"/>
      <c r="X135" s="161" t="s">
        <v>144</v>
      </c>
      <c r="Y135" s="161" t="s">
        <v>145</v>
      </c>
      <c r="Z135" s="151"/>
      <c r="AA135" s="151"/>
      <c r="AB135" s="151"/>
      <c r="AC135" s="151"/>
      <c r="AD135" s="151"/>
      <c r="AE135" s="151"/>
      <c r="AF135" s="151"/>
      <c r="AG135" s="151" t="s">
        <v>146</v>
      </c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151"/>
      <c r="AV135" s="151"/>
      <c r="AW135" s="151"/>
      <c r="AX135" s="151"/>
      <c r="AY135" s="151"/>
      <c r="AZ135" s="151"/>
      <c r="BA135" s="151"/>
      <c r="BB135" s="151"/>
      <c r="BC135" s="151"/>
      <c r="BD135" s="151"/>
      <c r="BE135" s="151"/>
      <c r="BF135" s="151"/>
      <c r="BG135" s="151"/>
      <c r="BH135" s="151"/>
    </row>
    <row r="136" spans="1:60" outlineLevel="1" x14ac:dyDescent="0.2">
      <c r="A136" s="180">
        <v>71</v>
      </c>
      <c r="B136" s="181" t="s">
        <v>367</v>
      </c>
      <c r="C136" s="189" t="s">
        <v>368</v>
      </c>
      <c r="D136" s="182" t="s">
        <v>365</v>
      </c>
      <c r="E136" s="183">
        <v>65</v>
      </c>
      <c r="F136" s="184"/>
      <c r="G136" s="185">
        <f>ROUND(E136*F136,2)</f>
        <v>0</v>
      </c>
      <c r="H136" s="184"/>
      <c r="I136" s="185">
        <f>ROUND(E136*H136,2)</f>
        <v>0</v>
      </c>
      <c r="J136" s="184"/>
      <c r="K136" s="185">
        <f>ROUND(E136*J136,2)</f>
        <v>0</v>
      </c>
      <c r="L136" s="185">
        <v>21</v>
      </c>
      <c r="M136" s="185">
        <f>G136*(1+L136/100)</f>
        <v>0</v>
      </c>
      <c r="N136" s="183">
        <v>1E-3</v>
      </c>
      <c r="O136" s="183">
        <f>ROUND(E136*N136,2)</f>
        <v>7.0000000000000007E-2</v>
      </c>
      <c r="P136" s="183">
        <v>0</v>
      </c>
      <c r="Q136" s="183">
        <f>ROUND(E136*P136,2)</f>
        <v>0</v>
      </c>
      <c r="R136" s="185" t="s">
        <v>256</v>
      </c>
      <c r="S136" s="185" t="s">
        <v>157</v>
      </c>
      <c r="T136" s="186" t="s">
        <v>157</v>
      </c>
      <c r="U136" s="161">
        <v>0</v>
      </c>
      <c r="V136" s="161">
        <f>ROUND(E136*U136,2)</f>
        <v>0</v>
      </c>
      <c r="W136" s="161"/>
      <c r="X136" s="161" t="s">
        <v>150</v>
      </c>
      <c r="Y136" s="161" t="s">
        <v>145</v>
      </c>
      <c r="Z136" s="151"/>
      <c r="AA136" s="151"/>
      <c r="AB136" s="151"/>
      <c r="AC136" s="151"/>
      <c r="AD136" s="151"/>
      <c r="AE136" s="151"/>
      <c r="AF136" s="151"/>
      <c r="AG136" s="151" t="s">
        <v>151</v>
      </c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151"/>
      <c r="AV136" s="151"/>
      <c r="AW136" s="151"/>
      <c r="AX136" s="151"/>
      <c r="AY136" s="151"/>
      <c r="AZ136" s="151"/>
      <c r="BA136" s="151"/>
      <c r="BB136" s="151"/>
      <c r="BC136" s="151"/>
      <c r="BD136" s="151"/>
      <c r="BE136" s="151"/>
      <c r="BF136" s="151"/>
      <c r="BG136" s="151"/>
      <c r="BH136" s="151"/>
    </row>
    <row r="137" spans="1:60" outlineLevel="1" x14ac:dyDescent="0.2">
      <c r="A137" s="173">
        <v>72</v>
      </c>
      <c r="B137" s="174" t="s">
        <v>369</v>
      </c>
      <c r="C137" s="190" t="s">
        <v>370</v>
      </c>
      <c r="D137" s="175" t="s">
        <v>265</v>
      </c>
      <c r="E137" s="176">
        <v>6.8900000000000003E-2</v>
      </c>
      <c r="F137" s="177"/>
      <c r="G137" s="178">
        <f>ROUND(E137*F137,2)</f>
        <v>0</v>
      </c>
      <c r="H137" s="177"/>
      <c r="I137" s="178">
        <f>ROUND(E137*H137,2)</f>
        <v>0</v>
      </c>
      <c r="J137" s="177"/>
      <c r="K137" s="178">
        <f>ROUND(E137*J137,2)</f>
        <v>0</v>
      </c>
      <c r="L137" s="178">
        <v>21</v>
      </c>
      <c r="M137" s="178">
        <f>G137*(1+L137/100)</f>
        <v>0</v>
      </c>
      <c r="N137" s="176">
        <v>0</v>
      </c>
      <c r="O137" s="176">
        <f>ROUND(E137*N137,2)</f>
        <v>0</v>
      </c>
      <c r="P137" s="176">
        <v>0</v>
      </c>
      <c r="Q137" s="176">
        <f>ROUND(E137*P137,2)</f>
        <v>0</v>
      </c>
      <c r="R137" s="178" t="s">
        <v>366</v>
      </c>
      <c r="S137" s="178" t="s">
        <v>157</v>
      </c>
      <c r="T137" s="179" t="s">
        <v>157</v>
      </c>
      <c r="U137" s="161">
        <v>3.327</v>
      </c>
      <c r="V137" s="161">
        <f>ROUND(E137*U137,2)</f>
        <v>0.23</v>
      </c>
      <c r="W137" s="161"/>
      <c r="X137" s="161" t="s">
        <v>266</v>
      </c>
      <c r="Y137" s="161" t="s">
        <v>145</v>
      </c>
      <c r="Z137" s="151"/>
      <c r="AA137" s="151"/>
      <c r="AB137" s="151"/>
      <c r="AC137" s="151"/>
      <c r="AD137" s="151"/>
      <c r="AE137" s="151"/>
      <c r="AF137" s="151"/>
      <c r="AG137" s="151" t="s">
        <v>267</v>
      </c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151"/>
      <c r="AV137" s="151"/>
      <c r="AW137" s="151"/>
      <c r="AX137" s="151"/>
      <c r="AY137" s="151"/>
      <c r="AZ137" s="151"/>
      <c r="BA137" s="151"/>
      <c r="BB137" s="151"/>
      <c r="BC137" s="151"/>
      <c r="BD137" s="151"/>
      <c r="BE137" s="151"/>
      <c r="BF137" s="151"/>
      <c r="BG137" s="151"/>
      <c r="BH137" s="151"/>
    </row>
    <row r="138" spans="1:60" outlineLevel="2" x14ac:dyDescent="0.2">
      <c r="A138" s="158"/>
      <c r="B138" s="159"/>
      <c r="C138" s="261" t="s">
        <v>268</v>
      </c>
      <c r="D138" s="262"/>
      <c r="E138" s="262"/>
      <c r="F138" s="262"/>
      <c r="G138" s="262"/>
      <c r="H138" s="161"/>
      <c r="I138" s="161"/>
      <c r="J138" s="161"/>
      <c r="K138" s="161"/>
      <c r="L138" s="161"/>
      <c r="M138" s="161"/>
      <c r="N138" s="160"/>
      <c r="O138" s="160"/>
      <c r="P138" s="160"/>
      <c r="Q138" s="160"/>
      <c r="R138" s="161"/>
      <c r="S138" s="161"/>
      <c r="T138" s="161"/>
      <c r="U138" s="161"/>
      <c r="V138" s="161"/>
      <c r="W138" s="161"/>
      <c r="X138" s="161"/>
      <c r="Y138" s="161"/>
      <c r="Z138" s="151"/>
      <c r="AA138" s="151"/>
      <c r="AB138" s="151"/>
      <c r="AC138" s="151"/>
      <c r="AD138" s="151"/>
      <c r="AE138" s="151"/>
      <c r="AF138" s="151"/>
      <c r="AG138" s="151" t="s">
        <v>269</v>
      </c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151"/>
      <c r="AV138" s="151"/>
      <c r="AW138" s="151"/>
      <c r="AX138" s="151"/>
      <c r="AY138" s="151"/>
      <c r="AZ138" s="151"/>
      <c r="BA138" s="151"/>
      <c r="BB138" s="151"/>
      <c r="BC138" s="151"/>
      <c r="BD138" s="151"/>
      <c r="BE138" s="151"/>
      <c r="BF138" s="151"/>
      <c r="BG138" s="151"/>
      <c r="BH138" s="151"/>
    </row>
    <row r="139" spans="1:60" x14ac:dyDescent="0.2">
      <c r="A139" s="163" t="s">
        <v>137</v>
      </c>
      <c r="B139" s="164" t="s">
        <v>104</v>
      </c>
      <c r="C139" s="188" t="s">
        <v>105</v>
      </c>
      <c r="D139" s="165"/>
      <c r="E139" s="166"/>
      <c r="F139" s="167"/>
      <c r="G139" s="167">
        <f>SUMIF(AG140:AG145,"&lt;&gt;NOR",G140:G145)</f>
        <v>0</v>
      </c>
      <c r="H139" s="167"/>
      <c r="I139" s="167">
        <f>SUM(I140:I145)</f>
        <v>0</v>
      </c>
      <c r="J139" s="167"/>
      <c r="K139" s="167">
        <f>SUM(K140:K145)</f>
        <v>0</v>
      </c>
      <c r="L139" s="167"/>
      <c r="M139" s="167">
        <f>SUM(M140:M145)</f>
        <v>0</v>
      </c>
      <c r="N139" s="166"/>
      <c r="O139" s="166">
        <f>SUM(O140:O145)</f>
        <v>0</v>
      </c>
      <c r="P139" s="166"/>
      <c r="Q139" s="166">
        <f>SUM(Q140:Q145)</f>
        <v>0</v>
      </c>
      <c r="R139" s="167"/>
      <c r="S139" s="167"/>
      <c r="T139" s="168"/>
      <c r="U139" s="162"/>
      <c r="V139" s="162">
        <f>SUM(V140:V145)</f>
        <v>9.4</v>
      </c>
      <c r="W139" s="162"/>
      <c r="X139" s="162"/>
      <c r="Y139" s="162"/>
      <c r="AG139" t="s">
        <v>138</v>
      </c>
    </row>
    <row r="140" spans="1:60" outlineLevel="1" x14ac:dyDescent="0.2">
      <c r="A140" s="180">
        <v>73</v>
      </c>
      <c r="B140" s="181" t="s">
        <v>371</v>
      </c>
      <c r="C140" s="189" t="s">
        <v>372</v>
      </c>
      <c r="D140" s="182" t="s">
        <v>265</v>
      </c>
      <c r="E140" s="183">
        <v>0.05</v>
      </c>
      <c r="F140" s="184"/>
      <c r="G140" s="185">
        <f>ROUND(E140*F140,2)</f>
        <v>0</v>
      </c>
      <c r="H140" s="184"/>
      <c r="I140" s="185">
        <f>ROUND(E140*H140,2)</f>
        <v>0</v>
      </c>
      <c r="J140" s="184"/>
      <c r="K140" s="185">
        <f>ROUND(E140*J140,2)</f>
        <v>0</v>
      </c>
      <c r="L140" s="185">
        <v>21</v>
      </c>
      <c r="M140" s="185">
        <f>G140*(1+L140/100)</f>
        <v>0</v>
      </c>
      <c r="N140" s="183">
        <v>0</v>
      </c>
      <c r="O140" s="183">
        <f>ROUND(E140*N140,2)</f>
        <v>0</v>
      </c>
      <c r="P140" s="183">
        <v>0</v>
      </c>
      <c r="Q140" s="183">
        <f>ROUND(E140*P140,2)</f>
        <v>0</v>
      </c>
      <c r="R140" s="185" t="s">
        <v>373</v>
      </c>
      <c r="S140" s="185" t="s">
        <v>157</v>
      </c>
      <c r="T140" s="186" t="s">
        <v>157</v>
      </c>
      <c r="U140" s="161">
        <v>0</v>
      </c>
      <c r="V140" s="161">
        <f>ROUND(E140*U140,2)</f>
        <v>0</v>
      </c>
      <c r="W140" s="161"/>
      <c r="X140" s="161" t="s">
        <v>144</v>
      </c>
      <c r="Y140" s="161" t="s">
        <v>145</v>
      </c>
      <c r="Z140" s="151"/>
      <c r="AA140" s="151"/>
      <c r="AB140" s="151"/>
      <c r="AC140" s="151"/>
      <c r="AD140" s="151"/>
      <c r="AE140" s="151"/>
      <c r="AF140" s="151"/>
      <c r="AG140" s="151" t="s">
        <v>146</v>
      </c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151"/>
      <c r="AV140" s="151"/>
      <c r="AW140" s="151"/>
      <c r="AX140" s="151"/>
      <c r="AY140" s="151"/>
      <c r="AZ140" s="151"/>
      <c r="BA140" s="151"/>
      <c r="BB140" s="151"/>
      <c r="BC140" s="151"/>
      <c r="BD140" s="151"/>
      <c r="BE140" s="151"/>
      <c r="BF140" s="151"/>
      <c r="BG140" s="151"/>
      <c r="BH140" s="151"/>
    </row>
    <row r="141" spans="1:60" outlineLevel="1" x14ac:dyDescent="0.2">
      <c r="A141" s="173">
        <v>74</v>
      </c>
      <c r="B141" s="174" t="s">
        <v>374</v>
      </c>
      <c r="C141" s="190" t="s">
        <v>375</v>
      </c>
      <c r="D141" s="175" t="s">
        <v>265</v>
      </c>
      <c r="E141" s="176">
        <v>2.31725</v>
      </c>
      <c r="F141" s="177"/>
      <c r="G141" s="178">
        <f>ROUND(E141*F141,2)</f>
        <v>0</v>
      </c>
      <c r="H141" s="177"/>
      <c r="I141" s="178">
        <f>ROUND(E141*H141,2)</f>
        <v>0</v>
      </c>
      <c r="J141" s="177"/>
      <c r="K141" s="178">
        <f>ROUND(E141*J141,2)</f>
        <v>0</v>
      </c>
      <c r="L141" s="178">
        <v>21</v>
      </c>
      <c r="M141" s="178">
        <f>G141*(1+L141/100)</f>
        <v>0</v>
      </c>
      <c r="N141" s="176">
        <v>0</v>
      </c>
      <c r="O141" s="176">
        <f>ROUND(E141*N141,2)</f>
        <v>0</v>
      </c>
      <c r="P141" s="176">
        <v>0</v>
      </c>
      <c r="Q141" s="176">
        <f>ROUND(E141*P141,2)</f>
        <v>0</v>
      </c>
      <c r="R141" s="178" t="s">
        <v>373</v>
      </c>
      <c r="S141" s="178" t="s">
        <v>157</v>
      </c>
      <c r="T141" s="179" t="s">
        <v>157</v>
      </c>
      <c r="U141" s="161">
        <v>0.49</v>
      </c>
      <c r="V141" s="161">
        <f>ROUND(E141*U141,2)</f>
        <v>1.1399999999999999</v>
      </c>
      <c r="W141" s="161"/>
      <c r="X141" s="161" t="s">
        <v>376</v>
      </c>
      <c r="Y141" s="161" t="s">
        <v>145</v>
      </c>
      <c r="Z141" s="151"/>
      <c r="AA141" s="151"/>
      <c r="AB141" s="151"/>
      <c r="AC141" s="151"/>
      <c r="AD141" s="151"/>
      <c r="AE141" s="151"/>
      <c r="AF141" s="151"/>
      <c r="AG141" s="151" t="s">
        <v>377</v>
      </c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151"/>
      <c r="AV141" s="151"/>
      <c r="AW141" s="151"/>
      <c r="AX141" s="151"/>
      <c r="AY141" s="151"/>
      <c r="AZ141" s="151"/>
      <c r="BA141" s="151"/>
      <c r="BB141" s="151"/>
      <c r="BC141" s="151"/>
      <c r="BD141" s="151"/>
      <c r="BE141" s="151"/>
      <c r="BF141" s="151"/>
      <c r="BG141" s="151"/>
      <c r="BH141" s="151"/>
    </row>
    <row r="142" spans="1:60" outlineLevel="2" x14ac:dyDescent="0.2">
      <c r="A142" s="158"/>
      <c r="B142" s="159"/>
      <c r="C142" s="252" t="s">
        <v>378</v>
      </c>
      <c r="D142" s="253"/>
      <c r="E142" s="253"/>
      <c r="F142" s="253"/>
      <c r="G142" s="253"/>
      <c r="H142" s="161"/>
      <c r="I142" s="161"/>
      <c r="J142" s="161"/>
      <c r="K142" s="161"/>
      <c r="L142" s="161"/>
      <c r="M142" s="161"/>
      <c r="N142" s="160"/>
      <c r="O142" s="160"/>
      <c r="P142" s="160"/>
      <c r="Q142" s="160"/>
      <c r="R142" s="161"/>
      <c r="S142" s="161"/>
      <c r="T142" s="161"/>
      <c r="U142" s="161"/>
      <c r="V142" s="161"/>
      <c r="W142" s="161"/>
      <c r="X142" s="161"/>
      <c r="Y142" s="161"/>
      <c r="Z142" s="151"/>
      <c r="AA142" s="151"/>
      <c r="AB142" s="151"/>
      <c r="AC142" s="151"/>
      <c r="AD142" s="151"/>
      <c r="AE142" s="151"/>
      <c r="AF142" s="151"/>
      <c r="AG142" s="151" t="s">
        <v>161</v>
      </c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</row>
    <row r="143" spans="1:60" outlineLevel="1" x14ac:dyDescent="0.2">
      <c r="A143" s="180">
        <v>75</v>
      </c>
      <c r="B143" s="181" t="s">
        <v>379</v>
      </c>
      <c r="C143" s="189" t="s">
        <v>380</v>
      </c>
      <c r="D143" s="182" t="s">
        <v>265</v>
      </c>
      <c r="E143" s="183">
        <v>23.172499999999999</v>
      </c>
      <c r="F143" s="184"/>
      <c r="G143" s="185">
        <f>ROUND(E143*F143,2)</f>
        <v>0</v>
      </c>
      <c r="H143" s="184"/>
      <c r="I143" s="185">
        <f>ROUND(E143*H143,2)</f>
        <v>0</v>
      </c>
      <c r="J143" s="184"/>
      <c r="K143" s="185">
        <f>ROUND(E143*J143,2)</f>
        <v>0</v>
      </c>
      <c r="L143" s="185">
        <v>21</v>
      </c>
      <c r="M143" s="185">
        <f>G143*(1+L143/100)</f>
        <v>0</v>
      </c>
      <c r="N143" s="183">
        <v>0</v>
      </c>
      <c r="O143" s="183">
        <f>ROUND(E143*N143,2)</f>
        <v>0</v>
      </c>
      <c r="P143" s="183">
        <v>0</v>
      </c>
      <c r="Q143" s="183">
        <f>ROUND(E143*P143,2)</f>
        <v>0</v>
      </c>
      <c r="R143" s="185" t="s">
        <v>373</v>
      </c>
      <c r="S143" s="185" t="s">
        <v>157</v>
      </c>
      <c r="T143" s="186" t="s">
        <v>157</v>
      </c>
      <c r="U143" s="161">
        <v>0</v>
      </c>
      <c r="V143" s="161">
        <f>ROUND(E143*U143,2)</f>
        <v>0</v>
      </c>
      <c r="W143" s="161"/>
      <c r="X143" s="161" t="s">
        <v>376</v>
      </c>
      <c r="Y143" s="161" t="s">
        <v>145</v>
      </c>
      <c r="Z143" s="151"/>
      <c r="AA143" s="151"/>
      <c r="AB143" s="151"/>
      <c r="AC143" s="151"/>
      <c r="AD143" s="151"/>
      <c r="AE143" s="151"/>
      <c r="AF143" s="151"/>
      <c r="AG143" s="151" t="s">
        <v>377</v>
      </c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151"/>
      <c r="AV143" s="151"/>
      <c r="AW143" s="151"/>
      <c r="AX143" s="151"/>
      <c r="AY143" s="151"/>
      <c r="AZ143" s="151"/>
      <c r="BA143" s="151"/>
      <c r="BB143" s="151"/>
      <c r="BC143" s="151"/>
      <c r="BD143" s="151"/>
      <c r="BE143" s="151"/>
      <c r="BF143" s="151"/>
      <c r="BG143" s="151"/>
      <c r="BH143" s="151"/>
    </row>
    <row r="144" spans="1:60" outlineLevel="1" x14ac:dyDescent="0.2">
      <c r="A144" s="180">
        <v>76</v>
      </c>
      <c r="B144" s="181" t="s">
        <v>381</v>
      </c>
      <c r="C144" s="189" t="s">
        <v>382</v>
      </c>
      <c r="D144" s="182" t="s">
        <v>265</v>
      </c>
      <c r="E144" s="183">
        <v>2.31725</v>
      </c>
      <c r="F144" s="184"/>
      <c r="G144" s="185">
        <f>ROUND(E144*F144,2)</f>
        <v>0</v>
      </c>
      <c r="H144" s="184"/>
      <c r="I144" s="185">
        <f>ROUND(E144*H144,2)</f>
        <v>0</v>
      </c>
      <c r="J144" s="184"/>
      <c r="K144" s="185">
        <f>ROUND(E144*J144,2)</f>
        <v>0</v>
      </c>
      <c r="L144" s="185">
        <v>21</v>
      </c>
      <c r="M144" s="185">
        <f>G144*(1+L144/100)</f>
        <v>0</v>
      </c>
      <c r="N144" s="183">
        <v>0</v>
      </c>
      <c r="O144" s="183">
        <f>ROUND(E144*N144,2)</f>
        <v>0</v>
      </c>
      <c r="P144" s="183">
        <v>0</v>
      </c>
      <c r="Q144" s="183">
        <f>ROUND(E144*P144,2)</f>
        <v>0</v>
      </c>
      <c r="R144" s="185" t="s">
        <v>373</v>
      </c>
      <c r="S144" s="185" t="s">
        <v>157</v>
      </c>
      <c r="T144" s="186" t="s">
        <v>157</v>
      </c>
      <c r="U144" s="161">
        <v>0.94199999999999995</v>
      </c>
      <c r="V144" s="161">
        <f>ROUND(E144*U144,2)</f>
        <v>2.1800000000000002</v>
      </c>
      <c r="W144" s="161"/>
      <c r="X144" s="161" t="s">
        <v>376</v>
      </c>
      <c r="Y144" s="161" t="s">
        <v>145</v>
      </c>
      <c r="Z144" s="151"/>
      <c r="AA144" s="151"/>
      <c r="AB144" s="151"/>
      <c r="AC144" s="151"/>
      <c r="AD144" s="151"/>
      <c r="AE144" s="151"/>
      <c r="AF144" s="151"/>
      <c r="AG144" s="151" t="s">
        <v>377</v>
      </c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151"/>
      <c r="AV144" s="151"/>
      <c r="AW144" s="151"/>
      <c r="AX144" s="151"/>
      <c r="AY144" s="151"/>
      <c r="AZ144" s="151"/>
      <c r="BA144" s="151"/>
      <c r="BB144" s="151"/>
      <c r="BC144" s="151"/>
      <c r="BD144" s="151"/>
      <c r="BE144" s="151"/>
      <c r="BF144" s="151"/>
      <c r="BG144" s="151"/>
      <c r="BH144" s="151"/>
    </row>
    <row r="145" spans="1:60" ht="22.5" outlineLevel="1" x14ac:dyDescent="0.2">
      <c r="A145" s="173">
        <v>77</v>
      </c>
      <c r="B145" s="174" t="s">
        <v>383</v>
      </c>
      <c r="C145" s="190" t="s">
        <v>384</v>
      </c>
      <c r="D145" s="175" t="s">
        <v>265</v>
      </c>
      <c r="E145" s="176">
        <v>57.931249999999999</v>
      </c>
      <c r="F145" s="177"/>
      <c r="G145" s="178">
        <f>ROUND(E145*F145,2)</f>
        <v>0</v>
      </c>
      <c r="H145" s="177"/>
      <c r="I145" s="178">
        <f>ROUND(E145*H145,2)</f>
        <v>0</v>
      </c>
      <c r="J145" s="177"/>
      <c r="K145" s="178">
        <f>ROUND(E145*J145,2)</f>
        <v>0</v>
      </c>
      <c r="L145" s="178">
        <v>21</v>
      </c>
      <c r="M145" s="178">
        <f>G145*(1+L145/100)</f>
        <v>0</v>
      </c>
      <c r="N145" s="176">
        <v>0</v>
      </c>
      <c r="O145" s="176">
        <f>ROUND(E145*N145,2)</f>
        <v>0</v>
      </c>
      <c r="P145" s="176">
        <v>0</v>
      </c>
      <c r="Q145" s="176">
        <f>ROUND(E145*P145,2)</f>
        <v>0</v>
      </c>
      <c r="R145" s="178" t="s">
        <v>373</v>
      </c>
      <c r="S145" s="178" t="s">
        <v>157</v>
      </c>
      <c r="T145" s="179" t="s">
        <v>157</v>
      </c>
      <c r="U145" s="161">
        <v>0.105</v>
      </c>
      <c r="V145" s="161">
        <f>ROUND(E145*U145,2)</f>
        <v>6.08</v>
      </c>
      <c r="W145" s="161"/>
      <c r="X145" s="161" t="s">
        <v>376</v>
      </c>
      <c r="Y145" s="161" t="s">
        <v>145</v>
      </c>
      <c r="Z145" s="151"/>
      <c r="AA145" s="151"/>
      <c r="AB145" s="151"/>
      <c r="AC145" s="151"/>
      <c r="AD145" s="151"/>
      <c r="AE145" s="151"/>
      <c r="AF145" s="151"/>
      <c r="AG145" s="151" t="s">
        <v>377</v>
      </c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151"/>
      <c r="AV145" s="151"/>
      <c r="AW145" s="151"/>
      <c r="AX145" s="151"/>
      <c r="AY145" s="151"/>
      <c r="AZ145" s="151"/>
      <c r="BA145" s="151"/>
      <c r="BB145" s="151"/>
      <c r="BC145" s="151"/>
      <c r="BD145" s="151"/>
      <c r="BE145" s="151"/>
      <c r="BF145" s="151"/>
      <c r="BG145" s="151"/>
      <c r="BH145" s="151"/>
    </row>
    <row r="146" spans="1:60" x14ac:dyDescent="0.2">
      <c r="A146" s="3"/>
      <c r="B146" s="4"/>
      <c r="C146" s="191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AE146">
        <v>15</v>
      </c>
      <c r="AF146">
        <v>21</v>
      </c>
      <c r="AG146" t="s">
        <v>123</v>
      </c>
    </row>
    <row r="147" spans="1:60" x14ac:dyDescent="0.2">
      <c r="A147" s="154"/>
      <c r="B147" s="155" t="s">
        <v>29</v>
      </c>
      <c r="C147" s="192"/>
      <c r="D147" s="156"/>
      <c r="E147" s="157"/>
      <c r="F147" s="157"/>
      <c r="G147" s="172">
        <f>G8+G32+G39+G47+G65+G75+G97+G134+G139</f>
        <v>0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AE147">
        <f>SUMIF(L7:L145,AE146,G7:G145)</f>
        <v>0</v>
      </c>
      <c r="AF147">
        <f>SUMIF(L7:L145,AF146,G7:G145)</f>
        <v>0</v>
      </c>
      <c r="AG147" t="s">
        <v>172</v>
      </c>
    </row>
    <row r="148" spans="1:60" x14ac:dyDescent="0.2">
      <c r="C148" s="193"/>
      <c r="D148" s="10"/>
      <c r="AG148" t="s">
        <v>173</v>
      </c>
    </row>
    <row r="149" spans="1:60" x14ac:dyDescent="0.2">
      <c r="D149" s="10"/>
    </row>
    <row r="150" spans="1:60" x14ac:dyDescent="0.2">
      <c r="D150" s="10"/>
    </row>
    <row r="151" spans="1:60" x14ac:dyDescent="0.2">
      <c r="D151" s="10"/>
    </row>
    <row r="152" spans="1:60" x14ac:dyDescent="0.2">
      <c r="D152" s="10"/>
    </row>
    <row r="153" spans="1:60" x14ac:dyDescent="0.2">
      <c r="D153" s="10"/>
    </row>
    <row r="154" spans="1:60" x14ac:dyDescent="0.2">
      <c r="D154" s="10"/>
    </row>
    <row r="155" spans="1:60" x14ac:dyDescent="0.2">
      <c r="D155" s="10"/>
    </row>
    <row r="156" spans="1:60" x14ac:dyDescent="0.2">
      <c r="D156" s="10"/>
    </row>
    <row r="157" spans="1:60" x14ac:dyDescent="0.2">
      <c r="D157" s="10"/>
    </row>
    <row r="158" spans="1:60" x14ac:dyDescent="0.2">
      <c r="D158" s="10"/>
    </row>
    <row r="159" spans="1:60" x14ac:dyDescent="0.2">
      <c r="D159" s="10"/>
    </row>
    <row r="160" spans="1:60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SD/geYfsC5pnMS/oeEqSWhU2Bd3ULklFtyEh55i/WlFUDzT08EPw5vE62nhd1JOuLJt8qoNiNYvN6oo2k5VkTw==" saltValue="UrGmm+0PBdSuiplhLV6M4A==" spinCount="100000" sheet="1" formatRows="0"/>
  <mergeCells count="13">
    <mergeCell ref="C64:G64"/>
    <mergeCell ref="A1:G1"/>
    <mergeCell ref="C2:G2"/>
    <mergeCell ref="C3:G3"/>
    <mergeCell ref="C4:G4"/>
    <mergeCell ref="C35:G35"/>
    <mergeCell ref="C142:G142"/>
    <mergeCell ref="C77:G77"/>
    <mergeCell ref="C80:G80"/>
    <mergeCell ref="C83:G83"/>
    <mergeCell ref="C86:G86"/>
    <mergeCell ref="C91:G91"/>
    <mergeCell ref="C138:G138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521CD-583E-4FD1-925D-37C14AF6D34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4" customWidth="1"/>
    <col min="3" max="3" width="63.28515625" style="12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54" t="s">
        <v>174</v>
      </c>
      <c r="B1" s="254"/>
      <c r="C1" s="254"/>
      <c r="D1" s="254"/>
      <c r="E1" s="254"/>
      <c r="F1" s="254"/>
      <c r="G1" s="254"/>
      <c r="AG1" t="s">
        <v>110</v>
      </c>
    </row>
    <row r="2" spans="1:60" ht="24.95" customHeight="1" x14ac:dyDescent="0.2">
      <c r="A2" s="143" t="s">
        <v>7</v>
      </c>
      <c r="B2" s="49" t="s">
        <v>43</v>
      </c>
      <c r="C2" s="255" t="s">
        <v>44</v>
      </c>
      <c r="D2" s="256"/>
      <c r="E2" s="256"/>
      <c r="F2" s="256"/>
      <c r="G2" s="257"/>
      <c r="AG2" t="s">
        <v>111</v>
      </c>
    </row>
    <row r="3" spans="1:60" ht="24.95" customHeight="1" x14ac:dyDescent="0.2">
      <c r="A3" s="143" t="s">
        <v>8</v>
      </c>
      <c r="B3" s="49" t="s">
        <v>53</v>
      </c>
      <c r="C3" s="255" t="s">
        <v>54</v>
      </c>
      <c r="D3" s="256"/>
      <c r="E3" s="256"/>
      <c r="F3" s="256"/>
      <c r="G3" s="257"/>
      <c r="AC3" s="124" t="s">
        <v>111</v>
      </c>
      <c r="AG3" t="s">
        <v>113</v>
      </c>
    </row>
    <row r="4" spans="1:60" ht="24.95" customHeight="1" x14ac:dyDescent="0.2">
      <c r="A4" s="144" t="s">
        <v>9</v>
      </c>
      <c r="B4" s="145" t="s">
        <v>55</v>
      </c>
      <c r="C4" s="258" t="s">
        <v>56</v>
      </c>
      <c r="D4" s="259"/>
      <c r="E4" s="259"/>
      <c r="F4" s="259"/>
      <c r="G4" s="260"/>
      <c r="AG4" t="s">
        <v>114</v>
      </c>
    </row>
    <row r="5" spans="1:60" x14ac:dyDescent="0.2">
      <c r="D5" s="10"/>
    </row>
    <row r="6" spans="1:60" ht="38.25" x14ac:dyDescent="0.2">
      <c r="A6" s="147" t="s">
        <v>115</v>
      </c>
      <c r="B6" s="149" t="s">
        <v>116</v>
      </c>
      <c r="C6" s="149" t="s">
        <v>117</v>
      </c>
      <c r="D6" s="148" t="s">
        <v>118</v>
      </c>
      <c r="E6" s="147" t="s">
        <v>119</v>
      </c>
      <c r="F6" s="146" t="s">
        <v>120</v>
      </c>
      <c r="G6" s="147" t="s">
        <v>29</v>
      </c>
      <c r="H6" s="150" t="s">
        <v>30</v>
      </c>
      <c r="I6" s="150" t="s">
        <v>121</v>
      </c>
      <c r="J6" s="150" t="s">
        <v>31</v>
      </c>
      <c r="K6" s="150" t="s">
        <v>122</v>
      </c>
      <c r="L6" s="150" t="s">
        <v>123</v>
      </c>
      <c r="M6" s="150" t="s">
        <v>124</v>
      </c>
      <c r="N6" s="150" t="s">
        <v>125</v>
      </c>
      <c r="O6" s="150" t="s">
        <v>126</v>
      </c>
      <c r="P6" s="150" t="s">
        <v>127</v>
      </c>
      <c r="Q6" s="150" t="s">
        <v>128</v>
      </c>
      <c r="R6" s="150" t="s">
        <v>129</v>
      </c>
      <c r="S6" s="150" t="s">
        <v>130</v>
      </c>
      <c r="T6" s="150" t="s">
        <v>131</v>
      </c>
      <c r="U6" s="150" t="s">
        <v>132</v>
      </c>
      <c r="V6" s="150" t="s">
        <v>133</v>
      </c>
      <c r="W6" s="150" t="s">
        <v>134</v>
      </c>
      <c r="X6" s="150" t="s">
        <v>135</v>
      </c>
      <c r="Y6" s="150" t="s">
        <v>136</v>
      </c>
    </row>
    <row r="7" spans="1:60" hidden="1" x14ac:dyDescent="0.2">
      <c r="A7" s="3"/>
      <c r="B7" s="4"/>
      <c r="C7" s="4"/>
      <c r="D7" s="6"/>
      <c r="E7" s="152"/>
      <c r="F7" s="153"/>
      <c r="G7" s="153"/>
      <c r="H7" s="153"/>
      <c r="I7" s="153"/>
      <c r="J7" s="153"/>
      <c r="K7" s="153"/>
      <c r="L7" s="153"/>
      <c r="M7" s="153"/>
      <c r="N7" s="152"/>
      <c r="O7" s="152"/>
      <c r="P7" s="152"/>
      <c r="Q7" s="152"/>
      <c r="R7" s="153"/>
      <c r="S7" s="153"/>
      <c r="T7" s="153"/>
      <c r="U7" s="153"/>
      <c r="V7" s="153"/>
      <c r="W7" s="153"/>
      <c r="X7" s="153"/>
      <c r="Y7" s="153"/>
    </row>
    <row r="8" spans="1:60" x14ac:dyDescent="0.2">
      <c r="A8" s="163" t="s">
        <v>137</v>
      </c>
      <c r="B8" s="164" t="s">
        <v>71</v>
      </c>
      <c r="C8" s="188" t="s">
        <v>72</v>
      </c>
      <c r="D8" s="165"/>
      <c r="E8" s="166"/>
      <c r="F8" s="167"/>
      <c r="G8" s="167">
        <f>SUMIF(AG9:AG16,"&lt;&gt;NOR",G9:G16)</f>
        <v>0</v>
      </c>
      <c r="H8" s="167"/>
      <c r="I8" s="167">
        <f>SUM(I9:I16)</f>
        <v>0</v>
      </c>
      <c r="J8" s="167"/>
      <c r="K8" s="167">
        <f>SUM(K9:K16)</f>
        <v>0</v>
      </c>
      <c r="L8" s="167"/>
      <c r="M8" s="167">
        <f>SUM(M9:M16)</f>
        <v>0</v>
      </c>
      <c r="N8" s="166"/>
      <c r="O8" s="166">
        <f>SUM(O9:O16)</f>
        <v>0</v>
      </c>
      <c r="P8" s="166"/>
      <c r="Q8" s="166">
        <f>SUM(Q9:Q16)</f>
        <v>0</v>
      </c>
      <c r="R8" s="167"/>
      <c r="S8" s="167"/>
      <c r="T8" s="168"/>
      <c r="U8" s="162"/>
      <c r="V8" s="162">
        <f>SUM(V9:V16)</f>
        <v>0</v>
      </c>
      <c r="W8" s="162"/>
      <c r="X8" s="162"/>
      <c r="Y8" s="162"/>
      <c r="AG8" t="s">
        <v>138</v>
      </c>
    </row>
    <row r="9" spans="1:60" outlineLevel="1" x14ac:dyDescent="0.2">
      <c r="A9" s="173">
        <v>1</v>
      </c>
      <c r="B9" s="174" t="s">
        <v>385</v>
      </c>
      <c r="C9" s="190" t="s">
        <v>386</v>
      </c>
      <c r="D9" s="175" t="s">
        <v>211</v>
      </c>
      <c r="E9" s="176">
        <v>1</v>
      </c>
      <c r="F9" s="177"/>
      <c r="G9" s="178">
        <f>ROUND(E9*F9,2)</f>
        <v>0</v>
      </c>
      <c r="H9" s="177"/>
      <c r="I9" s="178">
        <f>ROUND(E9*H9,2)</f>
        <v>0</v>
      </c>
      <c r="J9" s="177"/>
      <c r="K9" s="178">
        <f>ROUND(E9*J9,2)</f>
        <v>0</v>
      </c>
      <c r="L9" s="178">
        <v>21</v>
      </c>
      <c r="M9" s="178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8"/>
      <c r="S9" s="178" t="s">
        <v>142</v>
      </c>
      <c r="T9" s="179" t="s">
        <v>143</v>
      </c>
      <c r="U9" s="161">
        <v>0</v>
      </c>
      <c r="V9" s="161">
        <f>ROUND(E9*U9,2)</f>
        <v>0</v>
      </c>
      <c r="W9" s="161"/>
      <c r="X9" s="161" t="s">
        <v>144</v>
      </c>
      <c r="Y9" s="161" t="s">
        <v>145</v>
      </c>
      <c r="Z9" s="151"/>
      <c r="AA9" s="151"/>
      <c r="AB9" s="151"/>
      <c r="AC9" s="151"/>
      <c r="AD9" s="151"/>
      <c r="AE9" s="151"/>
      <c r="AF9" s="151"/>
      <c r="AG9" s="151" t="s">
        <v>387</v>
      </c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2" x14ac:dyDescent="0.2">
      <c r="A10" s="158"/>
      <c r="B10" s="159"/>
      <c r="C10" s="252" t="s">
        <v>388</v>
      </c>
      <c r="D10" s="253"/>
      <c r="E10" s="253"/>
      <c r="F10" s="253"/>
      <c r="G10" s="253"/>
      <c r="H10" s="161"/>
      <c r="I10" s="161"/>
      <c r="J10" s="161"/>
      <c r="K10" s="161"/>
      <c r="L10" s="161"/>
      <c r="M10" s="161"/>
      <c r="N10" s="160"/>
      <c r="O10" s="160"/>
      <c r="P10" s="160"/>
      <c r="Q10" s="160"/>
      <c r="R10" s="161"/>
      <c r="S10" s="161"/>
      <c r="T10" s="161"/>
      <c r="U10" s="161"/>
      <c r="V10" s="161"/>
      <c r="W10" s="161"/>
      <c r="X10" s="161"/>
      <c r="Y10" s="161"/>
      <c r="Z10" s="151"/>
      <c r="AA10" s="151"/>
      <c r="AB10" s="151"/>
      <c r="AC10" s="151"/>
      <c r="AD10" s="151"/>
      <c r="AE10" s="151"/>
      <c r="AF10" s="151"/>
      <c r="AG10" s="151" t="s">
        <v>161</v>
      </c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80">
        <v>2</v>
      </c>
      <c r="B11" s="181" t="s">
        <v>389</v>
      </c>
      <c r="C11" s="189" t="s">
        <v>390</v>
      </c>
      <c r="D11" s="182" t="s">
        <v>211</v>
      </c>
      <c r="E11" s="183">
        <v>1</v>
      </c>
      <c r="F11" s="184"/>
      <c r="G11" s="185">
        <f t="shared" ref="G11:G16" si="0">ROUND(E11*F11,2)</f>
        <v>0</v>
      </c>
      <c r="H11" s="184"/>
      <c r="I11" s="185">
        <f t="shared" ref="I11:I16" si="1">ROUND(E11*H11,2)</f>
        <v>0</v>
      </c>
      <c r="J11" s="184"/>
      <c r="K11" s="185">
        <f t="shared" ref="K11:K16" si="2">ROUND(E11*J11,2)</f>
        <v>0</v>
      </c>
      <c r="L11" s="185">
        <v>21</v>
      </c>
      <c r="M11" s="185">
        <f t="shared" ref="M11:M16" si="3">G11*(1+L11/100)</f>
        <v>0</v>
      </c>
      <c r="N11" s="183">
        <v>0</v>
      </c>
      <c r="O11" s="183">
        <f t="shared" ref="O11:O16" si="4">ROUND(E11*N11,2)</f>
        <v>0</v>
      </c>
      <c r="P11" s="183">
        <v>0</v>
      </c>
      <c r="Q11" s="183">
        <f t="shared" ref="Q11:Q16" si="5">ROUND(E11*P11,2)</f>
        <v>0</v>
      </c>
      <c r="R11" s="185"/>
      <c r="S11" s="185" t="s">
        <v>142</v>
      </c>
      <c r="T11" s="186" t="s">
        <v>143</v>
      </c>
      <c r="U11" s="161">
        <v>0</v>
      </c>
      <c r="V11" s="161">
        <f t="shared" ref="V11:V16" si="6">ROUND(E11*U11,2)</f>
        <v>0</v>
      </c>
      <c r="W11" s="161"/>
      <c r="X11" s="161" t="s">
        <v>144</v>
      </c>
      <c r="Y11" s="161" t="s">
        <v>145</v>
      </c>
      <c r="Z11" s="151"/>
      <c r="AA11" s="151"/>
      <c r="AB11" s="151"/>
      <c r="AC11" s="151"/>
      <c r="AD11" s="151"/>
      <c r="AE11" s="151"/>
      <c r="AF11" s="151"/>
      <c r="AG11" s="151" t="s">
        <v>387</v>
      </c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outlineLevel="1" x14ac:dyDescent="0.2">
      <c r="A12" s="180">
        <v>3</v>
      </c>
      <c r="B12" s="181" t="s">
        <v>391</v>
      </c>
      <c r="C12" s="189" t="s">
        <v>392</v>
      </c>
      <c r="D12" s="182" t="s">
        <v>393</v>
      </c>
      <c r="E12" s="183">
        <v>1</v>
      </c>
      <c r="F12" s="184"/>
      <c r="G12" s="185">
        <f t="shared" si="0"/>
        <v>0</v>
      </c>
      <c r="H12" s="184"/>
      <c r="I12" s="185">
        <f t="shared" si="1"/>
        <v>0</v>
      </c>
      <c r="J12" s="184"/>
      <c r="K12" s="185">
        <f t="shared" si="2"/>
        <v>0</v>
      </c>
      <c r="L12" s="185">
        <v>21</v>
      </c>
      <c r="M12" s="185">
        <f t="shared" si="3"/>
        <v>0</v>
      </c>
      <c r="N12" s="183">
        <v>0</v>
      </c>
      <c r="O12" s="183">
        <f t="shared" si="4"/>
        <v>0</v>
      </c>
      <c r="P12" s="183">
        <v>0</v>
      </c>
      <c r="Q12" s="183">
        <f t="shared" si="5"/>
        <v>0</v>
      </c>
      <c r="R12" s="185"/>
      <c r="S12" s="185" t="s">
        <v>142</v>
      </c>
      <c r="T12" s="186" t="s">
        <v>143</v>
      </c>
      <c r="U12" s="161">
        <v>0</v>
      </c>
      <c r="V12" s="161">
        <f t="shared" si="6"/>
        <v>0</v>
      </c>
      <c r="W12" s="161"/>
      <c r="X12" s="161" t="s">
        <v>144</v>
      </c>
      <c r="Y12" s="161" t="s">
        <v>145</v>
      </c>
      <c r="Z12" s="151"/>
      <c r="AA12" s="151"/>
      <c r="AB12" s="151"/>
      <c r="AC12" s="151"/>
      <c r="AD12" s="151"/>
      <c r="AE12" s="151"/>
      <c r="AF12" s="151"/>
      <c r="AG12" s="151" t="s">
        <v>387</v>
      </c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80">
        <v>4</v>
      </c>
      <c r="B13" s="181" t="s">
        <v>394</v>
      </c>
      <c r="C13" s="189" t="s">
        <v>395</v>
      </c>
      <c r="D13" s="182" t="s">
        <v>393</v>
      </c>
      <c r="E13" s="183">
        <v>2</v>
      </c>
      <c r="F13" s="184"/>
      <c r="G13" s="185">
        <f t="shared" si="0"/>
        <v>0</v>
      </c>
      <c r="H13" s="184"/>
      <c r="I13" s="185">
        <f t="shared" si="1"/>
        <v>0</v>
      </c>
      <c r="J13" s="184"/>
      <c r="K13" s="185">
        <f t="shared" si="2"/>
        <v>0</v>
      </c>
      <c r="L13" s="185">
        <v>21</v>
      </c>
      <c r="M13" s="185">
        <f t="shared" si="3"/>
        <v>0</v>
      </c>
      <c r="N13" s="183">
        <v>0</v>
      </c>
      <c r="O13" s="183">
        <f t="shared" si="4"/>
        <v>0</v>
      </c>
      <c r="P13" s="183">
        <v>0</v>
      </c>
      <c r="Q13" s="183">
        <f t="shared" si="5"/>
        <v>0</v>
      </c>
      <c r="R13" s="185"/>
      <c r="S13" s="185" t="s">
        <v>142</v>
      </c>
      <c r="T13" s="186" t="s">
        <v>143</v>
      </c>
      <c r="U13" s="161">
        <v>0</v>
      </c>
      <c r="V13" s="161">
        <f t="shared" si="6"/>
        <v>0</v>
      </c>
      <c r="W13" s="161"/>
      <c r="X13" s="161" t="s">
        <v>144</v>
      </c>
      <c r="Y13" s="161" t="s">
        <v>145</v>
      </c>
      <c r="Z13" s="151"/>
      <c r="AA13" s="151"/>
      <c r="AB13" s="151"/>
      <c r="AC13" s="151"/>
      <c r="AD13" s="151"/>
      <c r="AE13" s="151"/>
      <c r="AF13" s="151"/>
      <c r="AG13" s="151" t="s">
        <v>387</v>
      </c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80">
        <v>5</v>
      </c>
      <c r="B14" s="181" t="s">
        <v>396</v>
      </c>
      <c r="C14" s="189" t="s">
        <v>397</v>
      </c>
      <c r="D14" s="182" t="s">
        <v>211</v>
      </c>
      <c r="E14" s="183">
        <v>1</v>
      </c>
      <c r="F14" s="184"/>
      <c r="G14" s="185">
        <f t="shared" si="0"/>
        <v>0</v>
      </c>
      <c r="H14" s="184"/>
      <c r="I14" s="185">
        <f t="shared" si="1"/>
        <v>0</v>
      </c>
      <c r="J14" s="184"/>
      <c r="K14" s="185">
        <f t="shared" si="2"/>
        <v>0</v>
      </c>
      <c r="L14" s="185">
        <v>21</v>
      </c>
      <c r="M14" s="185">
        <f t="shared" si="3"/>
        <v>0</v>
      </c>
      <c r="N14" s="183">
        <v>0</v>
      </c>
      <c r="O14" s="183">
        <f t="shared" si="4"/>
        <v>0</v>
      </c>
      <c r="P14" s="183">
        <v>0</v>
      </c>
      <c r="Q14" s="183">
        <f t="shared" si="5"/>
        <v>0</v>
      </c>
      <c r="R14" s="185"/>
      <c r="S14" s="185" t="s">
        <v>142</v>
      </c>
      <c r="T14" s="186" t="s">
        <v>143</v>
      </c>
      <c r="U14" s="161">
        <v>0</v>
      </c>
      <c r="V14" s="161">
        <f t="shared" si="6"/>
        <v>0</v>
      </c>
      <c r="W14" s="161"/>
      <c r="X14" s="161" t="s">
        <v>144</v>
      </c>
      <c r="Y14" s="161" t="s">
        <v>145</v>
      </c>
      <c r="Z14" s="151"/>
      <c r="AA14" s="151"/>
      <c r="AB14" s="151"/>
      <c r="AC14" s="151"/>
      <c r="AD14" s="151"/>
      <c r="AE14" s="151"/>
      <c r="AF14" s="151"/>
      <c r="AG14" s="151" t="s">
        <v>387</v>
      </c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80">
        <v>6</v>
      </c>
      <c r="B15" s="181" t="s">
        <v>398</v>
      </c>
      <c r="C15" s="189" t="s">
        <v>399</v>
      </c>
      <c r="D15" s="182" t="s">
        <v>211</v>
      </c>
      <c r="E15" s="183">
        <v>1</v>
      </c>
      <c r="F15" s="184"/>
      <c r="G15" s="185">
        <f t="shared" si="0"/>
        <v>0</v>
      </c>
      <c r="H15" s="184"/>
      <c r="I15" s="185">
        <f t="shared" si="1"/>
        <v>0</v>
      </c>
      <c r="J15" s="184"/>
      <c r="K15" s="185">
        <f t="shared" si="2"/>
        <v>0</v>
      </c>
      <c r="L15" s="185">
        <v>21</v>
      </c>
      <c r="M15" s="185">
        <f t="shared" si="3"/>
        <v>0</v>
      </c>
      <c r="N15" s="183">
        <v>0</v>
      </c>
      <c r="O15" s="183">
        <f t="shared" si="4"/>
        <v>0</v>
      </c>
      <c r="P15" s="183">
        <v>0</v>
      </c>
      <c r="Q15" s="183">
        <f t="shared" si="5"/>
        <v>0</v>
      </c>
      <c r="R15" s="185"/>
      <c r="S15" s="185" t="s">
        <v>142</v>
      </c>
      <c r="T15" s="186" t="s">
        <v>143</v>
      </c>
      <c r="U15" s="161">
        <v>0</v>
      </c>
      <c r="V15" s="161">
        <f t="shared" si="6"/>
        <v>0</v>
      </c>
      <c r="W15" s="161"/>
      <c r="X15" s="161" t="s">
        <v>144</v>
      </c>
      <c r="Y15" s="161" t="s">
        <v>145</v>
      </c>
      <c r="Z15" s="151"/>
      <c r="AA15" s="151"/>
      <c r="AB15" s="151"/>
      <c r="AC15" s="151"/>
      <c r="AD15" s="151"/>
      <c r="AE15" s="151"/>
      <c r="AF15" s="151"/>
      <c r="AG15" s="151" t="s">
        <v>387</v>
      </c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80">
        <v>7</v>
      </c>
      <c r="B16" s="181" t="s">
        <v>400</v>
      </c>
      <c r="C16" s="189" t="s">
        <v>401</v>
      </c>
      <c r="D16" s="182" t="s">
        <v>402</v>
      </c>
      <c r="E16" s="183">
        <v>18</v>
      </c>
      <c r="F16" s="184"/>
      <c r="G16" s="185">
        <f t="shared" si="0"/>
        <v>0</v>
      </c>
      <c r="H16" s="184"/>
      <c r="I16" s="185">
        <f t="shared" si="1"/>
        <v>0</v>
      </c>
      <c r="J16" s="184"/>
      <c r="K16" s="185">
        <f t="shared" si="2"/>
        <v>0</v>
      </c>
      <c r="L16" s="185">
        <v>21</v>
      </c>
      <c r="M16" s="185">
        <f t="shared" si="3"/>
        <v>0</v>
      </c>
      <c r="N16" s="183">
        <v>0</v>
      </c>
      <c r="O16" s="183">
        <f t="shared" si="4"/>
        <v>0</v>
      </c>
      <c r="P16" s="183">
        <v>0</v>
      </c>
      <c r="Q16" s="183">
        <f t="shared" si="5"/>
        <v>0</v>
      </c>
      <c r="R16" s="185"/>
      <c r="S16" s="185" t="s">
        <v>142</v>
      </c>
      <c r="T16" s="186" t="s">
        <v>143</v>
      </c>
      <c r="U16" s="161">
        <v>0</v>
      </c>
      <c r="V16" s="161">
        <f t="shared" si="6"/>
        <v>0</v>
      </c>
      <c r="W16" s="161"/>
      <c r="X16" s="161" t="s">
        <v>144</v>
      </c>
      <c r="Y16" s="161" t="s">
        <v>145</v>
      </c>
      <c r="Z16" s="151"/>
      <c r="AA16" s="151"/>
      <c r="AB16" s="151"/>
      <c r="AC16" s="151"/>
      <c r="AD16" s="151"/>
      <c r="AE16" s="151"/>
      <c r="AF16" s="151"/>
      <c r="AG16" s="151" t="s">
        <v>387</v>
      </c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x14ac:dyDescent="0.2">
      <c r="A17" s="163" t="s">
        <v>137</v>
      </c>
      <c r="B17" s="164" t="s">
        <v>73</v>
      </c>
      <c r="C17" s="188" t="s">
        <v>74</v>
      </c>
      <c r="D17" s="165"/>
      <c r="E17" s="166"/>
      <c r="F17" s="167"/>
      <c r="G17" s="167">
        <f>SUMIF(AG18:AG18,"&lt;&gt;NOR",G18:G18)</f>
        <v>0</v>
      </c>
      <c r="H17" s="167"/>
      <c r="I17" s="167">
        <f>SUM(I18:I18)</f>
        <v>0</v>
      </c>
      <c r="J17" s="167"/>
      <c r="K17" s="167">
        <f>SUM(K18:K18)</f>
        <v>0</v>
      </c>
      <c r="L17" s="167"/>
      <c r="M17" s="167">
        <f>SUM(M18:M18)</f>
        <v>0</v>
      </c>
      <c r="N17" s="166"/>
      <c r="O17" s="166">
        <f>SUM(O18:O18)</f>
        <v>0</v>
      </c>
      <c r="P17" s="166"/>
      <c r="Q17" s="166">
        <f>SUM(Q18:Q18)</f>
        <v>0</v>
      </c>
      <c r="R17" s="167"/>
      <c r="S17" s="167"/>
      <c r="T17" s="168"/>
      <c r="U17" s="162"/>
      <c r="V17" s="162">
        <f>SUM(V18:V18)</f>
        <v>0</v>
      </c>
      <c r="W17" s="162"/>
      <c r="X17" s="162"/>
      <c r="Y17" s="162"/>
      <c r="AG17" t="s">
        <v>138</v>
      </c>
    </row>
    <row r="18" spans="1:60" outlineLevel="1" x14ac:dyDescent="0.2">
      <c r="A18" s="180">
        <v>8</v>
      </c>
      <c r="B18" s="181" t="s">
        <v>403</v>
      </c>
      <c r="C18" s="189" t="s">
        <v>404</v>
      </c>
      <c r="D18" s="182" t="s">
        <v>211</v>
      </c>
      <c r="E18" s="183">
        <v>17</v>
      </c>
      <c r="F18" s="184"/>
      <c r="G18" s="185">
        <f>ROUND(E18*F18,2)</f>
        <v>0</v>
      </c>
      <c r="H18" s="184"/>
      <c r="I18" s="185">
        <f>ROUND(E18*H18,2)</f>
        <v>0</v>
      </c>
      <c r="J18" s="184"/>
      <c r="K18" s="185">
        <f>ROUND(E18*J18,2)</f>
        <v>0</v>
      </c>
      <c r="L18" s="185">
        <v>21</v>
      </c>
      <c r="M18" s="185">
        <f>G18*(1+L18/100)</f>
        <v>0</v>
      </c>
      <c r="N18" s="183">
        <v>0</v>
      </c>
      <c r="O18" s="183">
        <f>ROUND(E18*N18,2)</f>
        <v>0</v>
      </c>
      <c r="P18" s="183">
        <v>0</v>
      </c>
      <c r="Q18" s="183">
        <f>ROUND(E18*P18,2)</f>
        <v>0</v>
      </c>
      <c r="R18" s="185"/>
      <c r="S18" s="185" t="s">
        <v>142</v>
      </c>
      <c r="T18" s="186" t="s">
        <v>143</v>
      </c>
      <c r="U18" s="161">
        <v>0</v>
      </c>
      <c r="V18" s="161">
        <f>ROUND(E18*U18,2)</f>
        <v>0</v>
      </c>
      <c r="W18" s="161"/>
      <c r="X18" s="161" t="s">
        <v>144</v>
      </c>
      <c r="Y18" s="161" t="s">
        <v>145</v>
      </c>
      <c r="Z18" s="151"/>
      <c r="AA18" s="151"/>
      <c r="AB18" s="151"/>
      <c r="AC18" s="151"/>
      <c r="AD18" s="151"/>
      <c r="AE18" s="151"/>
      <c r="AF18" s="151"/>
      <c r="AG18" s="151" t="s">
        <v>387</v>
      </c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x14ac:dyDescent="0.2">
      <c r="A19" s="163" t="s">
        <v>137</v>
      </c>
      <c r="B19" s="164" t="s">
        <v>75</v>
      </c>
      <c r="C19" s="188" t="s">
        <v>76</v>
      </c>
      <c r="D19" s="165"/>
      <c r="E19" s="166"/>
      <c r="F19" s="167"/>
      <c r="G19" s="167">
        <f>SUMIF(AG20:AG31,"&lt;&gt;NOR",G20:G31)</f>
        <v>0</v>
      </c>
      <c r="H19" s="167"/>
      <c r="I19" s="167">
        <f>SUM(I20:I31)</f>
        <v>0</v>
      </c>
      <c r="J19" s="167"/>
      <c r="K19" s="167">
        <f>SUM(K20:K31)</f>
        <v>0</v>
      </c>
      <c r="L19" s="167"/>
      <c r="M19" s="167">
        <f>SUM(M20:M31)</f>
        <v>0</v>
      </c>
      <c r="N19" s="166"/>
      <c r="O19" s="166">
        <f>SUM(O20:O31)</f>
        <v>0.01</v>
      </c>
      <c r="P19" s="166"/>
      <c r="Q19" s="166">
        <f>SUM(Q20:Q31)</f>
        <v>0.14000000000000001</v>
      </c>
      <c r="R19" s="167"/>
      <c r="S19" s="167"/>
      <c r="T19" s="168"/>
      <c r="U19" s="162"/>
      <c r="V19" s="162">
        <f>SUM(V20:V31)</f>
        <v>15.96</v>
      </c>
      <c r="W19" s="162"/>
      <c r="X19" s="162"/>
      <c r="Y19" s="162"/>
      <c r="AG19" t="s">
        <v>138</v>
      </c>
    </row>
    <row r="20" spans="1:60" outlineLevel="1" x14ac:dyDescent="0.2">
      <c r="A20" s="180">
        <v>9</v>
      </c>
      <c r="B20" s="181" t="s">
        <v>405</v>
      </c>
      <c r="C20" s="189" t="s">
        <v>406</v>
      </c>
      <c r="D20" s="182" t="s">
        <v>211</v>
      </c>
      <c r="E20" s="183">
        <v>201</v>
      </c>
      <c r="F20" s="184"/>
      <c r="G20" s="185">
        <f>ROUND(E20*F20,2)</f>
        <v>0</v>
      </c>
      <c r="H20" s="184"/>
      <c r="I20" s="185">
        <f>ROUND(E20*H20,2)</f>
        <v>0</v>
      </c>
      <c r="J20" s="184"/>
      <c r="K20" s="185">
        <f>ROUND(E20*J20,2)</f>
        <v>0</v>
      </c>
      <c r="L20" s="185">
        <v>21</v>
      </c>
      <c r="M20" s="185">
        <f>G20*(1+L20/100)</f>
        <v>0</v>
      </c>
      <c r="N20" s="183">
        <v>0</v>
      </c>
      <c r="O20" s="183">
        <f>ROUND(E20*N20,2)</f>
        <v>0</v>
      </c>
      <c r="P20" s="183">
        <v>0</v>
      </c>
      <c r="Q20" s="183">
        <f>ROUND(E20*P20,2)</f>
        <v>0</v>
      </c>
      <c r="R20" s="185"/>
      <c r="S20" s="185" t="s">
        <v>142</v>
      </c>
      <c r="T20" s="186" t="s">
        <v>143</v>
      </c>
      <c r="U20" s="161">
        <v>0</v>
      </c>
      <c r="V20" s="161">
        <f>ROUND(E20*U20,2)</f>
        <v>0</v>
      </c>
      <c r="W20" s="161"/>
      <c r="X20" s="161" t="s">
        <v>144</v>
      </c>
      <c r="Y20" s="161" t="s">
        <v>145</v>
      </c>
      <c r="Z20" s="151"/>
      <c r="AA20" s="151"/>
      <c r="AB20" s="151"/>
      <c r="AC20" s="151"/>
      <c r="AD20" s="151"/>
      <c r="AE20" s="151"/>
      <c r="AF20" s="151"/>
      <c r="AG20" s="151" t="s">
        <v>387</v>
      </c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73">
        <v>10</v>
      </c>
      <c r="B21" s="174" t="s">
        <v>407</v>
      </c>
      <c r="C21" s="190" t="s">
        <v>408</v>
      </c>
      <c r="D21" s="175" t="s">
        <v>211</v>
      </c>
      <c r="E21" s="176">
        <v>194</v>
      </c>
      <c r="F21" s="177"/>
      <c r="G21" s="178">
        <f>ROUND(E21*F21,2)</f>
        <v>0</v>
      </c>
      <c r="H21" s="177"/>
      <c r="I21" s="178">
        <f>ROUND(E21*H21,2)</f>
        <v>0</v>
      </c>
      <c r="J21" s="177"/>
      <c r="K21" s="178">
        <f>ROUND(E21*J21,2)</f>
        <v>0</v>
      </c>
      <c r="L21" s="178">
        <v>21</v>
      </c>
      <c r="M21" s="178">
        <f>G21*(1+L21/100)</f>
        <v>0</v>
      </c>
      <c r="N21" s="176">
        <v>0</v>
      </c>
      <c r="O21" s="176">
        <f>ROUND(E21*N21,2)</f>
        <v>0</v>
      </c>
      <c r="P21" s="176">
        <v>0</v>
      </c>
      <c r="Q21" s="176">
        <f>ROUND(E21*P21,2)</f>
        <v>0</v>
      </c>
      <c r="R21" s="178"/>
      <c r="S21" s="178" t="s">
        <v>142</v>
      </c>
      <c r="T21" s="179" t="s">
        <v>143</v>
      </c>
      <c r="U21" s="161">
        <v>0</v>
      </c>
      <c r="V21" s="161">
        <f>ROUND(E21*U21,2)</f>
        <v>0</v>
      </c>
      <c r="W21" s="161"/>
      <c r="X21" s="161" t="s">
        <v>144</v>
      </c>
      <c r="Y21" s="161" t="s">
        <v>145</v>
      </c>
      <c r="Z21" s="151"/>
      <c r="AA21" s="151"/>
      <c r="AB21" s="151"/>
      <c r="AC21" s="151"/>
      <c r="AD21" s="151"/>
      <c r="AE21" s="151"/>
      <c r="AF21" s="151"/>
      <c r="AG21" s="151" t="s">
        <v>387</v>
      </c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2" x14ac:dyDescent="0.2">
      <c r="A22" s="158"/>
      <c r="B22" s="159"/>
      <c r="C22" s="252" t="s">
        <v>409</v>
      </c>
      <c r="D22" s="253"/>
      <c r="E22" s="253"/>
      <c r="F22" s="253"/>
      <c r="G22" s="253"/>
      <c r="H22" s="161"/>
      <c r="I22" s="161"/>
      <c r="J22" s="161"/>
      <c r="K22" s="161"/>
      <c r="L22" s="161"/>
      <c r="M22" s="161"/>
      <c r="N22" s="160"/>
      <c r="O22" s="160"/>
      <c r="P22" s="160"/>
      <c r="Q22" s="160"/>
      <c r="R22" s="161"/>
      <c r="S22" s="161"/>
      <c r="T22" s="161"/>
      <c r="U22" s="161"/>
      <c r="V22" s="161"/>
      <c r="W22" s="161"/>
      <c r="X22" s="161"/>
      <c r="Y22" s="161"/>
      <c r="Z22" s="151"/>
      <c r="AA22" s="151"/>
      <c r="AB22" s="151"/>
      <c r="AC22" s="151"/>
      <c r="AD22" s="151"/>
      <c r="AE22" s="151"/>
      <c r="AF22" s="151"/>
      <c r="AG22" s="151" t="s">
        <v>161</v>
      </c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73">
        <v>11</v>
      </c>
      <c r="B23" s="174" t="s">
        <v>410</v>
      </c>
      <c r="C23" s="190" t="s">
        <v>411</v>
      </c>
      <c r="D23" s="175" t="s">
        <v>211</v>
      </c>
      <c r="E23" s="176">
        <v>301</v>
      </c>
      <c r="F23" s="177"/>
      <c r="G23" s="178">
        <f>ROUND(E23*F23,2)</f>
        <v>0</v>
      </c>
      <c r="H23" s="177"/>
      <c r="I23" s="178">
        <f>ROUND(E23*H23,2)</f>
        <v>0</v>
      </c>
      <c r="J23" s="177"/>
      <c r="K23" s="178">
        <f>ROUND(E23*J23,2)</f>
        <v>0</v>
      </c>
      <c r="L23" s="178">
        <v>21</v>
      </c>
      <c r="M23" s="178">
        <f>G23*(1+L23/100)</f>
        <v>0</v>
      </c>
      <c r="N23" s="176">
        <v>0</v>
      </c>
      <c r="O23" s="176">
        <f>ROUND(E23*N23,2)</f>
        <v>0</v>
      </c>
      <c r="P23" s="176">
        <v>0</v>
      </c>
      <c r="Q23" s="176">
        <f>ROUND(E23*P23,2)</f>
        <v>0</v>
      </c>
      <c r="R23" s="178"/>
      <c r="S23" s="178" t="s">
        <v>142</v>
      </c>
      <c r="T23" s="179" t="s">
        <v>143</v>
      </c>
      <c r="U23" s="161">
        <v>0</v>
      </c>
      <c r="V23" s="161">
        <f>ROUND(E23*U23,2)</f>
        <v>0</v>
      </c>
      <c r="W23" s="161"/>
      <c r="X23" s="161" t="s">
        <v>144</v>
      </c>
      <c r="Y23" s="161" t="s">
        <v>145</v>
      </c>
      <c r="Z23" s="151"/>
      <c r="AA23" s="151"/>
      <c r="AB23" s="151"/>
      <c r="AC23" s="151"/>
      <c r="AD23" s="151"/>
      <c r="AE23" s="151"/>
      <c r="AF23" s="151"/>
      <c r="AG23" s="151" t="s">
        <v>387</v>
      </c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outlineLevel="2" x14ac:dyDescent="0.2">
      <c r="A24" s="158"/>
      <c r="B24" s="159"/>
      <c r="C24" s="252" t="s">
        <v>412</v>
      </c>
      <c r="D24" s="253"/>
      <c r="E24" s="253"/>
      <c r="F24" s="253"/>
      <c r="G24" s="253"/>
      <c r="H24" s="161"/>
      <c r="I24" s="161"/>
      <c r="J24" s="161"/>
      <c r="K24" s="161"/>
      <c r="L24" s="161"/>
      <c r="M24" s="161"/>
      <c r="N24" s="160"/>
      <c r="O24" s="160"/>
      <c r="P24" s="160"/>
      <c r="Q24" s="160"/>
      <c r="R24" s="161"/>
      <c r="S24" s="161"/>
      <c r="T24" s="161"/>
      <c r="U24" s="161"/>
      <c r="V24" s="161"/>
      <c r="W24" s="161"/>
      <c r="X24" s="161"/>
      <c r="Y24" s="161"/>
      <c r="Z24" s="151"/>
      <c r="AA24" s="151"/>
      <c r="AB24" s="151"/>
      <c r="AC24" s="151"/>
      <c r="AD24" s="151"/>
      <c r="AE24" s="151"/>
      <c r="AF24" s="151"/>
      <c r="AG24" s="151" t="s">
        <v>161</v>
      </c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73">
        <v>12</v>
      </c>
      <c r="B25" s="174" t="s">
        <v>413</v>
      </c>
      <c r="C25" s="190" t="s">
        <v>414</v>
      </c>
      <c r="D25" s="175" t="s">
        <v>181</v>
      </c>
      <c r="E25" s="176">
        <v>307</v>
      </c>
      <c r="F25" s="177"/>
      <c r="G25" s="178">
        <f>ROUND(E25*F25,2)</f>
        <v>0</v>
      </c>
      <c r="H25" s="177"/>
      <c r="I25" s="178">
        <f>ROUND(E25*H25,2)</f>
        <v>0</v>
      </c>
      <c r="J25" s="177"/>
      <c r="K25" s="178">
        <f>ROUND(E25*J25,2)</f>
        <v>0</v>
      </c>
      <c r="L25" s="178">
        <v>21</v>
      </c>
      <c r="M25" s="178">
        <f>G25*(1+L25/100)</f>
        <v>0</v>
      </c>
      <c r="N25" s="176">
        <v>4.0000000000000003E-5</v>
      </c>
      <c r="O25" s="176">
        <f>ROUND(E25*N25,2)</f>
        <v>0.01</v>
      </c>
      <c r="P25" s="176">
        <v>4.4999999999999999E-4</v>
      </c>
      <c r="Q25" s="176">
        <f>ROUND(E25*P25,2)</f>
        <v>0.14000000000000001</v>
      </c>
      <c r="R25" s="178" t="s">
        <v>182</v>
      </c>
      <c r="S25" s="178" t="s">
        <v>157</v>
      </c>
      <c r="T25" s="179" t="s">
        <v>157</v>
      </c>
      <c r="U25" s="161">
        <v>5.1999999999999998E-2</v>
      </c>
      <c r="V25" s="161">
        <f>ROUND(E25*U25,2)</f>
        <v>15.96</v>
      </c>
      <c r="W25" s="161"/>
      <c r="X25" s="161" t="s">
        <v>144</v>
      </c>
      <c r="Y25" s="161" t="s">
        <v>145</v>
      </c>
      <c r="Z25" s="151"/>
      <c r="AA25" s="151"/>
      <c r="AB25" s="151"/>
      <c r="AC25" s="151"/>
      <c r="AD25" s="151"/>
      <c r="AE25" s="151"/>
      <c r="AF25" s="151"/>
      <c r="AG25" s="151" t="s">
        <v>146</v>
      </c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outlineLevel="2" x14ac:dyDescent="0.2">
      <c r="A26" s="158"/>
      <c r="B26" s="159"/>
      <c r="C26" s="196" t="s">
        <v>415</v>
      </c>
      <c r="D26" s="194"/>
      <c r="E26" s="195">
        <v>301</v>
      </c>
      <c r="F26" s="161"/>
      <c r="G26" s="161"/>
      <c r="H26" s="161"/>
      <c r="I26" s="161"/>
      <c r="J26" s="161"/>
      <c r="K26" s="161"/>
      <c r="L26" s="161"/>
      <c r="M26" s="161"/>
      <c r="N26" s="160"/>
      <c r="O26" s="160"/>
      <c r="P26" s="160"/>
      <c r="Q26" s="160"/>
      <c r="R26" s="161"/>
      <c r="S26" s="161"/>
      <c r="T26" s="161"/>
      <c r="U26" s="161"/>
      <c r="V26" s="161"/>
      <c r="W26" s="161"/>
      <c r="X26" s="161"/>
      <c r="Y26" s="161"/>
      <c r="Z26" s="151"/>
      <c r="AA26" s="151"/>
      <c r="AB26" s="151"/>
      <c r="AC26" s="151"/>
      <c r="AD26" s="151"/>
      <c r="AE26" s="151"/>
      <c r="AF26" s="151"/>
      <c r="AG26" s="151" t="s">
        <v>184</v>
      </c>
      <c r="AH26" s="151">
        <v>5</v>
      </c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3" x14ac:dyDescent="0.2">
      <c r="A27" s="158"/>
      <c r="B27" s="159"/>
      <c r="C27" s="196" t="s">
        <v>416</v>
      </c>
      <c r="D27" s="194"/>
      <c r="E27" s="195">
        <v>6</v>
      </c>
      <c r="F27" s="161"/>
      <c r="G27" s="161"/>
      <c r="H27" s="161"/>
      <c r="I27" s="161"/>
      <c r="J27" s="161"/>
      <c r="K27" s="161"/>
      <c r="L27" s="161"/>
      <c r="M27" s="161"/>
      <c r="N27" s="160"/>
      <c r="O27" s="160"/>
      <c r="P27" s="160"/>
      <c r="Q27" s="160"/>
      <c r="R27" s="161"/>
      <c r="S27" s="161"/>
      <c r="T27" s="161"/>
      <c r="U27" s="161"/>
      <c r="V27" s="161"/>
      <c r="W27" s="161"/>
      <c r="X27" s="161"/>
      <c r="Y27" s="161"/>
      <c r="Z27" s="151"/>
      <c r="AA27" s="151"/>
      <c r="AB27" s="151"/>
      <c r="AC27" s="151"/>
      <c r="AD27" s="151"/>
      <c r="AE27" s="151"/>
      <c r="AF27" s="151"/>
      <c r="AG27" s="151" t="s">
        <v>184</v>
      </c>
      <c r="AH27" s="151">
        <v>5</v>
      </c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80">
        <v>13</v>
      </c>
      <c r="B28" s="181" t="s">
        <v>417</v>
      </c>
      <c r="C28" s="189" t="s">
        <v>418</v>
      </c>
      <c r="D28" s="182" t="s">
        <v>211</v>
      </c>
      <c r="E28" s="183">
        <v>3</v>
      </c>
      <c r="F28" s="184"/>
      <c r="G28" s="185">
        <f>ROUND(E28*F28,2)</f>
        <v>0</v>
      </c>
      <c r="H28" s="184"/>
      <c r="I28" s="185">
        <f>ROUND(E28*H28,2)</f>
        <v>0</v>
      </c>
      <c r="J28" s="184"/>
      <c r="K28" s="185">
        <f>ROUND(E28*J28,2)</f>
        <v>0</v>
      </c>
      <c r="L28" s="185">
        <v>21</v>
      </c>
      <c r="M28" s="185">
        <f>G28*(1+L28/100)</f>
        <v>0</v>
      </c>
      <c r="N28" s="183">
        <v>0</v>
      </c>
      <c r="O28" s="183">
        <f>ROUND(E28*N28,2)</f>
        <v>0</v>
      </c>
      <c r="P28" s="183">
        <v>0</v>
      </c>
      <c r="Q28" s="183">
        <f>ROUND(E28*P28,2)</f>
        <v>0</v>
      </c>
      <c r="R28" s="185"/>
      <c r="S28" s="185" t="s">
        <v>142</v>
      </c>
      <c r="T28" s="186" t="s">
        <v>143</v>
      </c>
      <c r="U28" s="161">
        <v>0</v>
      </c>
      <c r="V28" s="161">
        <f>ROUND(E28*U28,2)</f>
        <v>0</v>
      </c>
      <c r="W28" s="161"/>
      <c r="X28" s="161" t="s">
        <v>144</v>
      </c>
      <c r="Y28" s="161" t="s">
        <v>145</v>
      </c>
      <c r="Z28" s="151"/>
      <c r="AA28" s="151"/>
      <c r="AB28" s="151"/>
      <c r="AC28" s="151"/>
      <c r="AD28" s="151"/>
      <c r="AE28" s="151"/>
      <c r="AF28" s="151"/>
      <c r="AG28" s="151" t="s">
        <v>387</v>
      </c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80">
        <v>14</v>
      </c>
      <c r="B29" s="181" t="s">
        <v>419</v>
      </c>
      <c r="C29" s="189" t="s">
        <v>420</v>
      </c>
      <c r="D29" s="182" t="s">
        <v>211</v>
      </c>
      <c r="E29" s="183">
        <v>6</v>
      </c>
      <c r="F29" s="184"/>
      <c r="G29" s="185">
        <f>ROUND(E29*F29,2)</f>
        <v>0</v>
      </c>
      <c r="H29" s="184"/>
      <c r="I29" s="185">
        <f>ROUND(E29*H29,2)</f>
        <v>0</v>
      </c>
      <c r="J29" s="184"/>
      <c r="K29" s="185">
        <f>ROUND(E29*J29,2)</f>
        <v>0</v>
      </c>
      <c r="L29" s="185">
        <v>21</v>
      </c>
      <c r="M29" s="185">
        <f>G29*(1+L29/100)</f>
        <v>0</v>
      </c>
      <c r="N29" s="183">
        <v>0</v>
      </c>
      <c r="O29" s="183">
        <f>ROUND(E29*N29,2)</f>
        <v>0</v>
      </c>
      <c r="P29" s="183">
        <v>0</v>
      </c>
      <c r="Q29" s="183">
        <f>ROUND(E29*P29,2)</f>
        <v>0</v>
      </c>
      <c r="R29" s="185"/>
      <c r="S29" s="185" t="s">
        <v>142</v>
      </c>
      <c r="T29" s="186" t="s">
        <v>143</v>
      </c>
      <c r="U29" s="161">
        <v>0</v>
      </c>
      <c r="V29" s="161">
        <f>ROUND(E29*U29,2)</f>
        <v>0</v>
      </c>
      <c r="W29" s="161"/>
      <c r="X29" s="161" t="s">
        <v>144</v>
      </c>
      <c r="Y29" s="161" t="s">
        <v>145</v>
      </c>
      <c r="Z29" s="151"/>
      <c r="AA29" s="151"/>
      <c r="AB29" s="151"/>
      <c r="AC29" s="151"/>
      <c r="AD29" s="151"/>
      <c r="AE29" s="151"/>
      <c r="AF29" s="151"/>
      <c r="AG29" s="151" t="s">
        <v>387</v>
      </c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80">
        <v>15</v>
      </c>
      <c r="B30" s="181" t="s">
        <v>421</v>
      </c>
      <c r="C30" s="189" t="s">
        <v>422</v>
      </c>
      <c r="D30" s="182" t="s">
        <v>211</v>
      </c>
      <c r="E30" s="183">
        <v>2</v>
      </c>
      <c r="F30" s="184"/>
      <c r="G30" s="185">
        <f>ROUND(E30*F30,2)</f>
        <v>0</v>
      </c>
      <c r="H30" s="184"/>
      <c r="I30" s="185">
        <f>ROUND(E30*H30,2)</f>
        <v>0</v>
      </c>
      <c r="J30" s="184"/>
      <c r="K30" s="185">
        <f>ROUND(E30*J30,2)</f>
        <v>0</v>
      </c>
      <c r="L30" s="185">
        <v>21</v>
      </c>
      <c r="M30" s="185">
        <f>G30*(1+L30/100)</f>
        <v>0</v>
      </c>
      <c r="N30" s="183">
        <v>0</v>
      </c>
      <c r="O30" s="183">
        <f>ROUND(E30*N30,2)</f>
        <v>0</v>
      </c>
      <c r="P30" s="183">
        <v>0</v>
      </c>
      <c r="Q30" s="183">
        <f>ROUND(E30*P30,2)</f>
        <v>0</v>
      </c>
      <c r="R30" s="185"/>
      <c r="S30" s="185" t="s">
        <v>142</v>
      </c>
      <c r="T30" s="186" t="s">
        <v>143</v>
      </c>
      <c r="U30" s="161">
        <v>0</v>
      </c>
      <c r="V30" s="161">
        <f>ROUND(E30*U30,2)</f>
        <v>0</v>
      </c>
      <c r="W30" s="161"/>
      <c r="X30" s="161" t="s">
        <v>144</v>
      </c>
      <c r="Y30" s="161" t="s">
        <v>145</v>
      </c>
      <c r="Z30" s="151"/>
      <c r="AA30" s="151"/>
      <c r="AB30" s="151"/>
      <c r="AC30" s="151"/>
      <c r="AD30" s="151"/>
      <c r="AE30" s="151"/>
      <c r="AF30" s="151"/>
      <c r="AG30" s="151" t="s">
        <v>387</v>
      </c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outlineLevel="1" x14ac:dyDescent="0.2">
      <c r="A31" s="180">
        <v>16</v>
      </c>
      <c r="B31" s="181" t="s">
        <v>423</v>
      </c>
      <c r="C31" s="189" t="s">
        <v>424</v>
      </c>
      <c r="D31" s="182" t="s">
        <v>211</v>
      </c>
      <c r="E31" s="183">
        <v>2</v>
      </c>
      <c r="F31" s="184"/>
      <c r="G31" s="185">
        <f>ROUND(E31*F31,2)</f>
        <v>0</v>
      </c>
      <c r="H31" s="184"/>
      <c r="I31" s="185">
        <f>ROUND(E31*H31,2)</f>
        <v>0</v>
      </c>
      <c r="J31" s="184"/>
      <c r="K31" s="185">
        <f>ROUND(E31*J31,2)</f>
        <v>0</v>
      </c>
      <c r="L31" s="185">
        <v>21</v>
      </c>
      <c r="M31" s="185">
        <f>G31*(1+L31/100)</f>
        <v>0</v>
      </c>
      <c r="N31" s="183">
        <v>0</v>
      </c>
      <c r="O31" s="183">
        <f>ROUND(E31*N31,2)</f>
        <v>0</v>
      </c>
      <c r="P31" s="183">
        <v>0</v>
      </c>
      <c r="Q31" s="183">
        <f>ROUND(E31*P31,2)</f>
        <v>0</v>
      </c>
      <c r="R31" s="185"/>
      <c r="S31" s="185" t="s">
        <v>142</v>
      </c>
      <c r="T31" s="186" t="s">
        <v>143</v>
      </c>
      <c r="U31" s="161">
        <v>0</v>
      </c>
      <c r="V31" s="161">
        <f>ROUND(E31*U31,2)</f>
        <v>0</v>
      </c>
      <c r="W31" s="161"/>
      <c r="X31" s="161" t="s">
        <v>144</v>
      </c>
      <c r="Y31" s="161" t="s">
        <v>145</v>
      </c>
      <c r="Z31" s="151"/>
      <c r="AA31" s="151"/>
      <c r="AB31" s="151"/>
      <c r="AC31" s="151"/>
      <c r="AD31" s="151"/>
      <c r="AE31" s="151"/>
      <c r="AF31" s="151"/>
      <c r="AG31" s="151" t="s">
        <v>387</v>
      </c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x14ac:dyDescent="0.2">
      <c r="A32" s="163" t="s">
        <v>137</v>
      </c>
      <c r="B32" s="164" t="s">
        <v>77</v>
      </c>
      <c r="C32" s="188" t="s">
        <v>78</v>
      </c>
      <c r="D32" s="165"/>
      <c r="E32" s="166"/>
      <c r="F32" s="167"/>
      <c r="G32" s="167">
        <f>SUMIF(AG33:AG39,"&lt;&gt;NOR",G33:G39)</f>
        <v>0</v>
      </c>
      <c r="H32" s="167"/>
      <c r="I32" s="167">
        <f>SUM(I33:I39)</f>
        <v>0</v>
      </c>
      <c r="J32" s="167"/>
      <c r="K32" s="167">
        <f>SUM(K33:K39)</f>
        <v>0</v>
      </c>
      <c r="L32" s="167"/>
      <c r="M32" s="167">
        <f>SUM(M33:M39)</f>
        <v>0</v>
      </c>
      <c r="N32" s="166"/>
      <c r="O32" s="166">
        <f>SUM(O33:O39)</f>
        <v>0</v>
      </c>
      <c r="P32" s="166"/>
      <c r="Q32" s="166">
        <f>SUM(Q33:Q39)</f>
        <v>0</v>
      </c>
      <c r="R32" s="167"/>
      <c r="S32" s="167"/>
      <c r="T32" s="168"/>
      <c r="U32" s="162"/>
      <c r="V32" s="162">
        <f>SUM(V33:V39)</f>
        <v>0</v>
      </c>
      <c r="W32" s="162"/>
      <c r="X32" s="162"/>
      <c r="Y32" s="162"/>
      <c r="AG32" t="s">
        <v>138</v>
      </c>
    </row>
    <row r="33" spans="1:60" ht="22.5" outlineLevel="1" x14ac:dyDescent="0.2">
      <c r="A33" s="173">
        <v>17</v>
      </c>
      <c r="B33" s="174" t="s">
        <v>425</v>
      </c>
      <c r="C33" s="190" t="s">
        <v>397</v>
      </c>
      <c r="D33" s="175" t="s">
        <v>211</v>
      </c>
      <c r="E33" s="176">
        <v>1</v>
      </c>
      <c r="F33" s="177"/>
      <c r="G33" s="178">
        <f>ROUND(E33*F33,2)</f>
        <v>0</v>
      </c>
      <c r="H33" s="177"/>
      <c r="I33" s="178">
        <f>ROUND(E33*H33,2)</f>
        <v>0</v>
      </c>
      <c r="J33" s="177"/>
      <c r="K33" s="178">
        <f>ROUND(E33*J33,2)</f>
        <v>0</v>
      </c>
      <c r="L33" s="178">
        <v>21</v>
      </c>
      <c r="M33" s="178">
        <f>G33*(1+L33/100)</f>
        <v>0</v>
      </c>
      <c r="N33" s="176">
        <v>0</v>
      </c>
      <c r="O33" s="176">
        <f>ROUND(E33*N33,2)</f>
        <v>0</v>
      </c>
      <c r="P33" s="176">
        <v>0</v>
      </c>
      <c r="Q33" s="176">
        <f>ROUND(E33*P33,2)</f>
        <v>0</v>
      </c>
      <c r="R33" s="178"/>
      <c r="S33" s="178" t="s">
        <v>142</v>
      </c>
      <c r="T33" s="179" t="s">
        <v>143</v>
      </c>
      <c r="U33" s="161">
        <v>0</v>
      </c>
      <c r="V33" s="161">
        <f>ROUND(E33*U33,2)</f>
        <v>0</v>
      </c>
      <c r="W33" s="161"/>
      <c r="X33" s="161" t="s">
        <v>144</v>
      </c>
      <c r="Y33" s="161" t="s">
        <v>145</v>
      </c>
      <c r="Z33" s="151"/>
      <c r="AA33" s="151"/>
      <c r="AB33" s="151"/>
      <c r="AC33" s="151"/>
      <c r="AD33" s="151"/>
      <c r="AE33" s="151"/>
      <c r="AF33" s="151"/>
      <c r="AG33" s="151" t="s">
        <v>387</v>
      </c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2" x14ac:dyDescent="0.2">
      <c r="A34" s="158"/>
      <c r="B34" s="159"/>
      <c r="C34" s="252" t="s">
        <v>426</v>
      </c>
      <c r="D34" s="253"/>
      <c r="E34" s="253"/>
      <c r="F34" s="253"/>
      <c r="G34" s="253"/>
      <c r="H34" s="161"/>
      <c r="I34" s="161"/>
      <c r="J34" s="161"/>
      <c r="K34" s="161"/>
      <c r="L34" s="161"/>
      <c r="M34" s="161"/>
      <c r="N34" s="160"/>
      <c r="O34" s="160"/>
      <c r="P34" s="160"/>
      <c r="Q34" s="160"/>
      <c r="R34" s="161"/>
      <c r="S34" s="161"/>
      <c r="T34" s="161"/>
      <c r="U34" s="161"/>
      <c r="V34" s="161"/>
      <c r="W34" s="161"/>
      <c r="X34" s="161"/>
      <c r="Y34" s="161"/>
      <c r="Z34" s="151"/>
      <c r="AA34" s="151"/>
      <c r="AB34" s="151"/>
      <c r="AC34" s="151"/>
      <c r="AD34" s="151"/>
      <c r="AE34" s="151"/>
      <c r="AF34" s="151"/>
      <c r="AG34" s="151" t="s">
        <v>161</v>
      </c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73">
        <v>18</v>
      </c>
      <c r="B35" s="174" t="s">
        <v>427</v>
      </c>
      <c r="C35" s="190" t="s">
        <v>428</v>
      </c>
      <c r="D35" s="175" t="s">
        <v>211</v>
      </c>
      <c r="E35" s="176">
        <v>1</v>
      </c>
      <c r="F35" s="177"/>
      <c r="G35" s="178">
        <f>ROUND(E35*F35,2)</f>
        <v>0</v>
      </c>
      <c r="H35" s="177"/>
      <c r="I35" s="178">
        <f>ROUND(E35*H35,2)</f>
        <v>0</v>
      </c>
      <c r="J35" s="177"/>
      <c r="K35" s="178">
        <f>ROUND(E35*J35,2)</f>
        <v>0</v>
      </c>
      <c r="L35" s="178">
        <v>21</v>
      </c>
      <c r="M35" s="178">
        <f>G35*(1+L35/100)</f>
        <v>0</v>
      </c>
      <c r="N35" s="176">
        <v>0</v>
      </c>
      <c r="O35" s="176">
        <f>ROUND(E35*N35,2)</f>
        <v>0</v>
      </c>
      <c r="P35" s="176">
        <v>0</v>
      </c>
      <c r="Q35" s="176">
        <f>ROUND(E35*P35,2)</f>
        <v>0</v>
      </c>
      <c r="R35" s="178"/>
      <c r="S35" s="178" t="s">
        <v>142</v>
      </c>
      <c r="T35" s="179" t="s">
        <v>143</v>
      </c>
      <c r="U35" s="161">
        <v>0</v>
      </c>
      <c r="V35" s="161">
        <f>ROUND(E35*U35,2)</f>
        <v>0</v>
      </c>
      <c r="W35" s="161"/>
      <c r="X35" s="161" t="s">
        <v>144</v>
      </c>
      <c r="Y35" s="161" t="s">
        <v>145</v>
      </c>
      <c r="Z35" s="151"/>
      <c r="AA35" s="151"/>
      <c r="AB35" s="151"/>
      <c r="AC35" s="151"/>
      <c r="AD35" s="151"/>
      <c r="AE35" s="151"/>
      <c r="AF35" s="151"/>
      <c r="AG35" s="151" t="s">
        <v>387</v>
      </c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outlineLevel="2" x14ac:dyDescent="0.2">
      <c r="A36" s="158"/>
      <c r="B36" s="159"/>
      <c r="C36" s="252" t="s">
        <v>429</v>
      </c>
      <c r="D36" s="253"/>
      <c r="E36" s="253"/>
      <c r="F36" s="253"/>
      <c r="G36" s="253"/>
      <c r="H36" s="161"/>
      <c r="I36" s="161"/>
      <c r="J36" s="161"/>
      <c r="K36" s="161"/>
      <c r="L36" s="161"/>
      <c r="M36" s="161"/>
      <c r="N36" s="160"/>
      <c r="O36" s="160"/>
      <c r="P36" s="160"/>
      <c r="Q36" s="160"/>
      <c r="R36" s="161"/>
      <c r="S36" s="161"/>
      <c r="T36" s="161"/>
      <c r="U36" s="161"/>
      <c r="V36" s="161"/>
      <c r="W36" s="161"/>
      <c r="X36" s="161"/>
      <c r="Y36" s="161"/>
      <c r="Z36" s="151"/>
      <c r="AA36" s="151"/>
      <c r="AB36" s="151"/>
      <c r="AC36" s="151"/>
      <c r="AD36" s="151"/>
      <c r="AE36" s="151"/>
      <c r="AF36" s="151"/>
      <c r="AG36" s="151" t="s">
        <v>161</v>
      </c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73">
        <v>19</v>
      </c>
      <c r="B37" s="174" t="s">
        <v>430</v>
      </c>
      <c r="C37" s="190" t="s">
        <v>431</v>
      </c>
      <c r="D37" s="175" t="s">
        <v>211</v>
      </c>
      <c r="E37" s="176">
        <v>1</v>
      </c>
      <c r="F37" s="177"/>
      <c r="G37" s="178">
        <f>ROUND(E37*F37,2)</f>
        <v>0</v>
      </c>
      <c r="H37" s="177"/>
      <c r="I37" s="178">
        <f>ROUND(E37*H37,2)</f>
        <v>0</v>
      </c>
      <c r="J37" s="177"/>
      <c r="K37" s="178">
        <f>ROUND(E37*J37,2)</f>
        <v>0</v>
      </c>
      <c r="L37" s="178">
        <v>21</v>
      </c>
      <c r="M37" s="178">
        <f>G37*(1+L37/100)</f>
        <v>0</v>
      </c>
      <c r="N37" s="176">
        <v>0</v>
      </c>
      <c r="O37" s="176">
        <f>ROUND(E37*N37,2)</f>
        <v>0</v>
      </c>
      <c r="P37" s="176">
        <v>0</v>
      </c>
      <c r="Q37" s="176">
        <f>ROUND(E37*P37,2)</f>
        <v>0</v>
      </c>
      <c r="R37" s="178"/>
      <c r="S37" s="178" t="s">
        <v>142</v>
      </c>
      <c r="T37" s="179" t="s">
        <v>143</v>
      </c>
      <c r="U37" s="161">
        <v>0</v>
      </c>
      <c r="V37" s="161">
        <f>ROUND(E37*U37,2)</f>
        <v>0</v>
      </c>
      <c r="W37" s="161"/>
      <c r="X37" s="161" t="s">
        <v>144</v>
      </c>
      <c r="Y37" s="161" t="s">
        <v>145</v>
      </c>
      <c r="Z37" s="151"/>
      <c r="AA37" s="151"/>
      <c r="AB37" s="151"/>
      <c r="AC37" s="151"/>
      <c r="AD37" s="151"/>
      <c r="AE37" s="151"/>
      <c r="AF37" s="151"/>
      <c r="AG37" s="151" t="s">
        <v>387</v>
      </c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2" x14ac:dyDescent="0.2">
      <c r="A38" s="158"/>
      <c r="B38" s="159"/>
      <c r="C38" s="252" t="s">
        <v>432</v>
      </c>
      <c r="D38" s="253"/>
      <c r="E38" s="253"/>
      <c r="F38" s="253"/>
      <c r="G38" s="253"/>
      <c r="H38" s="161"/>
      <c r="I38" s="161"/>
      <c r="J38" s="161"/>
      <c r="K38" s="161"/>
      <c r="L38" s="161"/>
      <c r="M38" s="161"/>
      <c r="N38" s="160"/>
      <c r="O38" s="160"/>
      <c r="P38" s="160"/>
      <c r="Q38" s="160"/>
      <c r="R38" s="161"/>
      <c r="S38" s="161"/>
      <c r="T38" s="161"/>
      <c r="U38" s="161"/>
      <c r="V38" s="161"/>
      <c r="W38" s="161"/>
      <c r="X38" s="161"/>
      <c r="Y38" s="161"/>
      <c r="Z38" s="151"/>
      <c r="AA38" s="151"/>
      <c r="AB38" s="151"/>
      <c r="AC38" s="151"/>
      <c r="AD38" s="151"/>
      <c r="AE38" s="151"/>
      <c r="AF38" s="151"/>
      <c r="AG38" s="151" t="s">
        <v>161</v>
      </c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80">
        <v>20</v>
      </c>
      <c r="B39" s="181" t="s">
        <v>433</v>
      </c>
      <c r="C39" s="189" t="s">
        <v>434</v>
      </c>
      <c r="D39" s="182" t="s">
        <v>211</v>
      </c>
      <c r="E39" s="183">
        <v>1</v>
      </c>
      <c r="F39" s="184"/>
      <c r="G39" s="185">
        <f>ROUND(E39*F39,2)</f>
        <v>0</v>
      </c>
      <c r="H39" s="184"/>
      <c r="I39" s="185">
        <f>ROUND(E39*H39,2)</f>
        <v>0</v>
      </c>
      <c r="J39" s="184"/>
      <c r="K39" s="185">
        <f>ROUND(E39*J39,2)</f>
        <v>0</v>
      </c>
      <c r="L39" s="185">
        <v>21</v>
      </c>
      <c r="M39" s="185">
        <f>G39*(1+L39/100)</f>
        <v>0</v>
      </c>
      <c r="N39" s="183">
        <v>0</v>
      </c>
      <c r="O39" s="183">
        <f>ROUND(E39*N39,2)</f>
        <v>0</v>
      </c>
      <c r="P39" s="183">
        <v>0</v>
      </c>
      <c r="Q39" s="183">
        <f>ROUND(E39*P39,2)</f>
        <v>0</v>
      </c>
      <c r="R39" s="185"/>
      <c r="S39" s="185" t="s">
        <v>142</v>
      </c>
      <c r="T39" s="186" t="s">
        <v>143</v>
      </c>
      <c r="U39" s="161">
        <v>0</v>
      </c>
      <c r="V39" s="161">
        <f>ROUND(E39*U39,2)</f>
        <v>0</v>
      </c>
      <c r="W39" s="161"/>
      <c r="X39" s="161" t="s">
        <v>144</v>
      </c>
      <c r="Y39" s="161" t="s">
        <v>145</v>
      </c>
      <c r="Z39" s="151"/>
      <c r="AA39" s="151"/>
      <c r="AB39" s="151"/>
      <c r="AC39" s="151"/>
      <c r="AD39" s="151"/>
      <c r="AE39" s="151"/>
      <c r="AF39" s="151"/>
      <c r="AG39" s="151" t="s">
        <v>387</v>
      </c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x14ac:dyDescent="0.2">
      <c r="A40" s="154" t="s">
        <v>137</v>
      </c>
      <c r="B40" s="155" t="s">
        <v>79</v>
      </c>
      <c r="C40" s="192" t="s">
        <v>80</v>
      </c>
      <c r="D40" s="169"/>
      <c r="E40" s="170"/>
      <c r="F40" s="171"/>
      <c r="G40" s="171">
        <f>SUMIF(AG41:AG45,"&lt;&gt;NOR",G41:G45)</f>
        <v>0</v>
      </c>
      <c r="H40" s="171"/>
      <c r="I40" s="171">
        <f>SUM(I41:I45)</f>
        <v>0</v>
      </c>
      <c r="J40" s="171"/>
      <c r="K40" s="171">
        <f>SUM(K41:K45)</f>
        <v>0</v>
      </c>
      <c r="L40" s="171"/>
      <c r="M40" s="171">
        <f>SUM(M41:M45)</f>
        <v>0</v>
      </c>
      <c r="N40" s="170"/>
      <c r="O40" s="170">
        <f>SUM(O41:O45)</f>
        <v>0</v>
      </c>
      <c r="P40" s="170"/>
      <c r="Q40" s="170">
        <f>SUM(Q41:Q45)</f>
        <v>0</v>
      </c>
      <c r="R40" s="171"/>
      <c r="S40" s="171"/>
      <c r="T40" s="172"/>
      <c r="U40" s="162"/>
      <c r="V40" s="162">
        <f>SUM(V41:V45)</f>
        <v>0</v>
      </c>
      <c r="W40" s="162"/>
      <c r="X40" s="162"/>
      <c r="Y40" s="162"/>
      <c r="AG40" t="s">
        <v>138</v>
      </c>
    </row>
    <row r="41" spans="1:60" outlineLevel="1" x14ac:dyDescent="0.2">
      <c r="A41" s="158"/>
      <c r="B41" s="159"/>
      <c r="C41" s="252" t="s">
        <v>435</v>
      </c>
      <c r="D41" s="253"/>
      <c r="E41" s="253"/>
      <c r="F41" s="253"/>
      <c r="G41" s="253"/>
      <c r="H41" s="161"/>
      <c r="I41" s="161"/>
      <c r="J41" s="161"/>
      <c r="K41" s="161"/>
      <c r="L41" s="161"/>
      <c r="M41" s="161"/>
      <c r="N41" s="160"/>
      <c r="O41" s="160"/>
      <c r="P41" s="160"/>
      <c r="Q41" s="160"/>
      <c r="R41" s="161"/>
      <c r="S41" s="161"/>
      <c r="T41" s="161"/>
      <c r="U41" s="161"/>
      <c r="V41" s="161"/>
      <c r="W41" s="161"/>
      <c r="X41" s="161"/>
      <c r="Y41" s="161"/>
      <c r="Z41" s="151"/>
      <c r="AA41" s="151"/>
      <c r="AB41" s="151"/>
      <c r="AC41" s="151"/>
      <c r="AD41" s="151"/>
      <c r="AE41" s="151"/>
      <c r="AF41" s="151"/>
      <c r="AG41" s="151" t="s">
        <v>161</v>
      </c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80">
        <v>21</v>
      </c>
      <c r="B42" s="181" t="s">
        <v>436</v>
      </c>
      <c r="C42" s="189" t="s">
        <v>437</v>
      </c>
      <c r="D42" s="182" t="s">
        <v>211</v>
      </c>
      <c r="E42" s="183">
        <v>1</v>
      </c>
      <c r="F42" s="184"/>
      <c r="G42" s="185">
        <f>ROUND(E42*F42,2)</f>
        <v>0</v>
      </c>
      <c r="H42" s="184"/>
      <c r="I42" s="185">
        <f>ROUND(E42*H42,2)</f>
        <v>0</v>
      </c>
      <c r="J42" s="184"/>
      <c r="K42" s="185">
        <f>ROUND(E42*J42,2)</f>
        <v>0</v>
      </c>
      <c r="L42" s="185">
        <v>21</v>
      </c>
      <c r="M42" s="185">
        <f>G42*(1+L42/100)</f>
        <v>0</v>
      </c>
      <c r="N42" s="183">
        <v>0</v>
      </c>
      <c r="O42" s="183">
        <f>ROUND(E42*N42,2)</f>
        <v>0</v>
      </c>
      <c r="P42" s="183">
        <v>0</v>
      </c>
      <c r="Q42" s="183">
        <f>ROUND(E42*P42,2)</f>
        <v>0</v>
      </c>
      <c r="R42" s="185"/>
      <c r="S42" s="185" t="s">
        <v>142</v>
      </c>
      <c r="T42" s="186" t="s">
        <v>143</v>
      </c>
      <c r="U42" s="161">
        <v>0</v>
      </c>
      <c r="V42" s="161">
        <f>ROUND(E42*U42,2)</f>
        <v>0</v>
      </c>
      <c r="W42" s="161"/>
      <c r="X42" s="161" t="s">
        <v>144</v>
      </c>
      <c r="Y42" s="161" t="s">
        <v>145</v>
      </c>
      <c r="Z42" s="151"/>
      <c r="AA42" s="151"/>
      <c r="AB42" s="151"/>
      <c r="AC42" s="151"/>
      <c r="AD42" s="151"/>
      <c r="AE42" s="151"/>
      <c r="AF42" s="151"/>
      <c r="AG42" s="151" t="s">
        <v>387</v>
      </c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80">
        <v>22</v>
      </c>
      <c r="B43" s="181" t="s">
        <v>438</v>
      </c>
      <c r="C43" s="189" t="s">
        <v>439</v>
      </c>
      <c r="D43" s="182" t="s">
        <v>211</v>
      </c>
      <c r="E43" s="183">
        <v>19</v>
      </c>
      <c r="F43" s="184"/>
      <c r="G43" s="185">
        <f>ROUND(E43*F43,2)</f>
        <v>0</v>
      </c>
      <c r="H43" s="184"/>
      <c r="I43" s="185">
        <f>ROUND(E43*H43,2)</f>
        <v>0</v>
      </c>
      <c r="J43" s="184"/>
      <c r="K43" s="185">
        <f>ROUND(E43*J43,2)</f>
        <v>0</v>
      </c>
      <c r="L43" s="185">
        <v>21</v>
      </c>
      <c r="M43" s="185">
        <f>G43*(1+L43/100)</f>
        <v>0</v>
      </c>
      <c r="N43" s="183">
        <v>0</v>
      </c>
      <c r="O43" s="183">
        <f>ROUND(E43*N43,2)</f>
        <v>0</v>
      </c>
      <c r="P43" s="183">
        <v>0</v>
      </c>
      <c r="Q43" s="183">
        <f>ROUND(E43*P43,2)</f>
        <v>0</v>
      </c>
      <c r="R43" s="185"/>
      <c r="S43" s="185" t="s">
        <v>142</v>
      </c>
      <c r="T43" s="186" t="s">
        <v>143</v>
      </c>
      <c r="U43" s="161">
        <v>0</v>
      </c>
      <c r="V43" s="161">
        <f>ROUND(E43*U43,2)</f>
        <v>0</v>
      </c>
      <c r="W43" s="161"/>
      <c r="X43" s="161" t="s">
        <v>144</v>
      </c>
      <c r="Y43" s="161" t="s">
        <v>145</v>
      </c>
      <c r="Z43" s="151"/>
      <c r="AA43" s="151"/>
      <c r="AB43" s="151"/>
      <c r="AC43" s="151"/>
      <c r="AD43" s="151"/>
      <c r="AE43" s="151"/>
      <c r="AF43" s="151"/>
      <c r="AG43" s="151" t="s">
        <v>387</v>
      </c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80">
        <v>23</v>
      </c>
      <c r="B44" s="181" t="s">
        <v>440</v>
      </c>
      <c r="C44" s="189" t="s">
        <v>441</v>
      </c>
      <c r="D44" s="182" t="s">
        <v>211</v>
      </c>
      <c r="E44" s="183">
        <v>7</v>
      </c>
      <c r="F44" s="184"/>
      <c r="G44" s="185">
        <f>ROUND(E44*F44,2)</f>
        <v>0</v>
      </c>
      <c r="H44" s="184"/>
      <c r="I44" s="185">
        <f>ROUND(E44*H44,2)</f>
        <v>0</v>
      </c>
      <c r="J44" s="184"/>
      <c r="K44" s="185">
        <f>ROUND(E44*J44,2)</f>
        <v>0</v>
      </c>
      <c r="L44" s="185">
        <v>21</v>
      </c>
      <c r="M44" s="185">
        <f>G44*(1+L44/100)</f>
        <v>0</v>
      </c>
      <c r="N44" s="183">
        <v>0</v>
      </c>
      <c r="O44" s="183">
        <f>ROUND(E44*N44,2)</f>
        <v>0</v>
      </c>
      <c r="P44" s="183">
        <v>0</v>
      </c>
      <c r="Q44" s="183">
        <f>ROUND(E44*P44,2)</f>
        <v>0</v>
      </c>
      <c r="R44" s="185"/>
      <c r="S44" s="185" t="s">
        <v>142</v>
      </c>
      <c r="T44" s="186" t="s">
        <v>143</v>
      </c>
      <c r="U44" s="161">
        <v>0</v>
      </c>
      <c r="V44" s="161">
        <f>ROUND(E44*U44,2)</f>
        <v>0</v>
      </c>
      <c r="W44" s="161"/>
      <c r="X44" s="161" t="s">
        <v>144</v>
      </c>
      <c r="Y44" s="161" t="s">
        <v>145</v>
      </c>
      <c r="Z44" s="151"/>
      <c r="AA44" s="151"/>
      <c r="AB44" s="151"/>
      <c r="AC44" s="151"/>
      <c r="AD44" s="151"/>
      <c r="AE44" s="151"/>
      <c r="AF44" s="151"/>
      <c r="AG44" s="151" t="s">
        <v>387</v>
      </c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outlineLevel="1" x14ac:dyDescent="0.2">
      <c r="A45" s="180">
        <v>24</v>
      </c>
      <c r="B45" s="181" t="s">
        <v>442</v>
      </c>
      <c r="C45" s="189" t="s">
        <v>443</v>
      </c>
      <c r="D45" s="182" t="s">
        <v>211</v>
      </c>
      <c r="E45" s="183">
        <v>7</v>
      </c>
      <c r="F45" s="184"/>
      <c r="G45" s="185">
        <f>ROUND(E45*F45,2)</f>
        <v>0</v>
      </c>
      <c r="H45" s="184"/>
      <c r="I45" s="185">
        <f>ROUND(E45*H45,2)</f>
        <v>0</v>
      </c>
      <c r="J45" s="184"/>
      <c r="K45" s="185">
        <f>ROUND(E45*J45,2)</f>
        <v>0</v>
      </c>
      <c r="L45" s="185">
        <v>21</v>
      </c>
      <c r="M45" s="185">
        <f>G45*(1+L45/100)</f>
        <v>0</v>
      </c>
      <c r="N45" s="183">
        <v>0</v>
      </c>
      <c r="O45" s="183">
        <f>ROUND(E45*N45,2)</f>
        <v>0</v>
      </c>
      <c r="P45" s="183">
        <v>0</v>
      </c>
      <c r="Q45" s="183">
        <f>ROUND(E45*P45,2)</f>
        <v>0</v>
      </c>
      <c r="R45" s="185"/>
      <c r="S45" s="185" t="s">
        <v>142</v>
      </c>
      <c r="T45" s="186" t="s">
        <v>143</v>
      </c>
      <c r="U45" s="161">
        <v>0</v>
      </c>
      <c r="V45" s="161">
        <f>ROUND(E45*U45,2)</f>
        <v>0</v>
      </c>
      <c r="W45" s="161"/>
      <c r="X45" s="161" t="s">
        <v>144</v>
      </c>
      <c r="Y45" s="161" t="s">
        <v>145</v>
      </c>
      <c r="Z45" s="151"/>
      <c r="AA45" s="151"/>
      <c r="AB45" s="151"/>
      <c r="AC45" s="151"/>
      <c r="AD45" s="151"/>
      <c r="AE45" s="151"/>
      <c r="AF45" s="151"/>
      <c r="AG45" s="151" t="s">
        <v>387</v>
      </c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x14ac:dyDescent="0.2">
      <c r="A46" s="163" t="s">
        <v>137</v>
      </c>
      <c r="B46" s="164" t="s">
        <v>81</v>
      </c>
      <c r="C46" s="188" t="s">
        <v>82</v>
      </c>
      <c r="D46" s="165"/>
      <c r="E46" s="166"/>
      <c r="F46" s="167"/>
      <c r="G46" s="167">
        <f>SUMIF(AG47:AG60,"&lt;&gt;NOR",G47:G60)</f>
        <v>0</v>
      </c>
      <c r="H46" s="167"/>
      <c r="I46" s="167">
        <f>SUM(I47:I60)</f>
        <v>0</v>
      </c>
      <c r="J46" s="167"/>
      <c r="K46" s="167">
        <f>SUM(K47:K60)</f>
        <v>0</v>
      </c>
      <c r="L46" s="167"/>
      <c r="M46" s="167">
        <f>SUM(M47:M60)</f>
        <v>0</v>
      </c>
      <c r="N46" s="166"/>
      <c r="O46" s="166">
        <f>SUM(O47:O60)</f>
        <v>0</v>
      </c>
      <c r="P46" s="166"/>
      <c r="Q46" s="166">
        <f>SUM(Q47:Q60)</f>
        <v>0</v>
      </c>
      <c r="R46" s="167"/>
      <c r="S46" s="167"/>
      <c r="T46" s="168"/>
      <c r="U46" s="162"/>
      <c r="V46" s="162">
        <f>SUM(V47:V60)</f>
        <v>0</v>
      </c>
      <c r="W46" s="162"/>
      <c r="X46" s="162"/>
      <c r="Y46" s="162"/>
      <c r="AG46" t="s">
        <v>138</v>
      </c>
    </row>
    <row r="47" spans="1:60" outlineLevel="1" x14ac:dyDescent="0.2">
      <c r="A47" s="180">
        <v>25</v>
      </c>
      <c r="B47" s="181" t="s">
        <v>444</v>
      </c>
      <c r="C47" s="189" t="s">
        <v>445</v>
      </c>
      <c r="D47" s="182" t="s">
        <v>211</v>
      </c>
      <c r="E47" s="183">
        <v>1</v>
      </c>
      <c r="F47" s="184"/>
      <c r="G47" s="185">
        <f>ROUND(E47*F47,2)</f>
        <v>0</v>
      </c>
      <c r="H47" s="184"/>
      <c r="I47" s="185">
        <f>ROUND(E47*H47,2)</f>
        <v>0</v>
      </c>
      <c r="J47" s="184"/>
      <c r="K47" s="185">
        <f>ROUND(E47*J47,2)</f>
        <v>0</v>
      </c>
      <c r="L47" s="185">
        <v>21</v>
      </c>
      <c r="M47" s="185">
        <f>G47*(1+L47/100)</f>
        <v>0</v>
      </c>
      <c r="N47" s="183">
        <v>0</v>
      </c>
      <c r="O47" s="183">
        <f>ROUND(E47*N47,2)</f>
        <v>0</v>
      </c>
      <c r="P47" s="183">
        <v>0</v>
      </c>
      <c r="Q47" s="183">
        <f>ROUND(E47*P47,2)</f>
        <v>0</v>
      </c>
      <c r="R47" s="185"/>
      <c r="S47" s="185" t="s">
        <v>142</v>
      </c>
      <c r="T47" s="186" t="s">
        <v>143</v>
      </c>
      <c r="U47" s="161">
        <v>0</v>
      </c>
      <c r="V47" s="161">
        <f>ROUND(E47*U47,2)</f>
        <v>0</v>
      </c>
      <c r="W47" s="161"/>
      <c r="X47" s="161" t="s">
        <v>144</v>
      </c>
      <c r="Y47" s="161" t="s">
        <v>145</v>
      </c>
      <c r="Z47" s="151"/>
      <c r="AA47" s="151"/>
      <c r="AB47" s="151"/>
      <c r="AC47" s="151"/>
      <c r="AD47" s="151"/>
      <c r="AE47" s="151"/>
      <c r="AF47" s="151"/>
      <c r="AG47" s="151" t="s">
        <v>387</v>
      </c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73">
        <v>26</v>
      </c>
      <c r="B48" s="174" t="s">
        <v>446</v>
      </c>
      <c r="C48" s="190" t="s">
        <v>447</v>
      </c>
      <c r="D48" s="175" t="s">
        <v>393</v>
      </c>
      <c r="E48" s="176">
        <v>1</v>
      </c>
      <c r="F48" s="177"/>
      <c r="G48" s="178">
        <f>ROUND(E48*F48,2)</f>
        <v>0</v>
      </c>
      <c r="H48" s="177"/>
      <c r="I48" s="178">
        <f>ROUND(E48*H48,2)</f>
        <v>0</v>
      </c>
      <c r="J48" s="177"/>
      <c r="K48" s="178">
        <f>ROUND(E48*J48,2)</f>
        <v>0</v>
      </c>
      <c r="L48" s="178">
        <v>21</v>
      </c>
      <c r="M48" s="178">
        <f>G48*(1+L48/100)</f>
        <v>0</v>
      </c>
      <c r="N48" s="176">
        <v>0</v>
      </c>
      <c r="O48" s="176">
        <f>ROUND(E48*N48,2)</f>
        <v>0</v>
      </c>
      <c r="P48" s="176">
        <v>0</v>
      </c>
      <c r="Q48" s="176">
        <f>ROUND(E48*P48,2)</f>
        <v>0</v>
      </c>
      <c r="R48" s="178"/>
      <c r="S48" s="178" t="s">
        <v>142</v>
      </c>
      <c r="T48" s="179" t="s">
        <v>143</v>
      </c>
      <c r="U48" s="161">
        <v>0</v>
      </c>
      <c r="V48" s="161">
        <f>ROUND(E48*U48,2)</f>
        <v>0</v>
      </c>
      <c r="W48" s="161"/>
      <c r="X48" s="161" t="s">
        <v>144</v>
      </c>
      <c r="Y48" s="161" t="s">
        <v>145</v>
      </c>
      <c r="Z48" s="151"/>
      <c r="AA48" s="151"/>
      <c r="AB48" s="151"/>
      <c r="AC48" s="151"/>
      <c r="AD48" s="151"/>
      <c r="AE48" s="151"/>
      <c r="AF48" s="151"/>
      <c r="AG48" s="151" t="s">
        <v>387</v>
      </c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2" x14ac:dyDescent="0.2">
      <c r="A49" s="158"/>
      <c r="B49" s="159"/>
      <c r="C49" s="252" t="s">
        <v>448</v>
      </c>
      <c r="D49" s="253"/>
      <c r="E49" s="253"/>
      <c r="F49" s="253"/>
      <c r="G49" s="253"/>
      <c r="H49" s="161"/>
      <c r="I49" s="161"/>
      <c r="J49" s="161"/>
      <c r="K49" s="161"/>
      <c r="L49" s="161"/>
      <c r="M49" s="161"/>
      <c r="N49" s="160"/>
      <c r="O49" s="160"/>
      <c r="P49" s="160"/>
      <c r="Q49" s="160"/>
      <c r="R49" s="161"/>
      <c r="S49" s="161"/>
      <c r="T49" s="161"/>
      <c r="U49" s="161"/>
      <c r="V49" s="161"/>
      <c r="W49" s="161"/>
      <c r="X49" s="161"/>
      <c r="Y49" s="161"/>
      <c r="Z49" s="151"/>
      <c r="AA49" s="151"/>
      <c r="AB49" s="151"/>
      <c r="AC49" s="151"/>
      <c r="AD49" s="151"/>
      <c r="AE49" s="151"/>
      <c r="AF49" s="151"/>
      <c r="AG49" s="151" t="s">
        <v>161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outlineLevel="1" x14ac:dyDescent="0.2">
      <c r="A50" s="173">
        <v>27</v>
      </c>
      <c r="B50" s="174" t="s">
        <v>449</v>
      </c>
      <c r="C50" s="190" t="s">
        <v>450</v>
      </c>
      <c r="D50" s="175" t="s">
        <v>211</v>
      </c>
      <c r="E50" s="176">
        <v>1</v>
      </c>
      <c r="F50" s="177"/>
      <c r="G50" s="178">
        <f>ROUND(E50*F50,2)</f>
        <v>0</v>
      </c>
      <c r="H50" s="177"/>
      <c r="I50" s="178">
        <f>ROUND(E50*H50,2)</f>
        <v>0</v>
      </c>
      <c r="J50" s="177"/>
      <c r="K50" s="178">
        <f>ROUND(E50*J50,2)</f>
        <v>0</v>
      </c>
      <c r="L50" s="178">
        <v>21</v>
      </c>
      <c r="M50" s="178">
        <f>G50*(1+L50/100)</f>
        <v>0</v>
      </c>
      <c r="N50" s="176">
        <v>0</v>
      </c>
      <c r="O50" s="176">
        <f>ROUND(E50*N50,2)</f>
        <v>0</v>
      </c>
      <c r="P50" s="176">
        <v>0</v>
      </c>
      <c r="Q50" s="176">
        <f>ROUND(E50*P50,2)</f>
        <v>0</v>
      </c>
      <c r="R50" s="178"/>
      <c r="S50" s="178" t="s">
        <v>142</v>
      </c>
      <c r="T50" s="179" t="s">
        <v>143</v>
      </c>
      <c r="U50" s="161">
        <v>0</v>
      </c>
      <c r="V50" s="161">
        <f>ROUND(E50*U50,2)</f>
        <v>0</v>
      </c>
      <c r="W50" s="161"/>
      <c r="X50" s="161" t="s">
        <v>144</v>
      </c>
      <c r="Y50" s="161" t="s">
        <v>145</v>
      </c>
      <c r="Z50" s="151"/>
      <c r="AA50" s="151"/>
      <c r="AB50" s="151"/>
      <c r="AC50" s="151"/>
      <c r="AD50" s="151"/>
      <c r="AE50" s="151"/>
      <c r="AF50" s="151"/>
      <c r="AG50" s="151" t="s">
        <v>387</v>
      </c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outlineLevel="2" x14ac:dyDescent="0.2">
      <c r="A51" s="158"/>
      <c r="B51" s="159"/>
      <c r="C51" s="252" t="s">
        <v>388</v>
      </c>
      <c r="D51" s="253"/>
      <c r="E51" s="253"/>
      <c r="F51" s="253"/>
      <c r="G51" s="253"/>
      <c r="H51" s="161"/>
      <c r="I51" s="161"/>
      <c r="J51" s="161"/>
      <c r="K51" s="161"/>
      <c r="L51" s="161"/>
      <c r="M51" s="161"/>
      <c r="N51" s="160"/>
      <c r="O51" s="160"/>
      <c r="P51" s="160"/>
      <c r="Q51" s="160"/>
      <c r="R51" s="161"/>
      <c r="S51" s="161"/>
      <c r="T51" s="161"/>
      <c r="U51" s="161"/>
      <c r="V51" s="161"/>
      <c r="W51" s="161"/>
      <c r="X51" s="161"/>
      <c r="Y51" s="161"/>
      <c r="Z51" s="151"/>
      <c r="AA51" s="151"/>
      <c r="AB51" s="151"/>
      <c r="AC51" s="151"/>
      <c r="AD51" s="151"/>
      <c r="AE51" s="151"/>
      <c r="AF51" s="151"/>
      <c r="AG51" s="151" t="s">
        <v>161</v>
      </c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  <c r="AT51" s="151"/>
      <c r="AU51" s="151"/>
      <c r="AV51" s="151"/>
      <c r="AW51" s="151"/>
      <c r="AX51" s="151"/>
      <c r="AY51" s="151"/>
      <c r="AZ51" s="151"/>
      <c r="BA51" s="151"/>
      <c r="BB51" s="151"/>
      <c r="BC51" s="151"/>
      <c r="BD51" s="151"/>
      <c r="BE51" s="151"/>
      <c r="BF51" s="151"/>
      <c r="BG51" s="151"/>
      <c r="BH51" s="151"/>
    </row>
    <row r="52" spans="1:60" outlineLevel="1" x14ac:dyDescent="0.2">
      <c r="A52" s="180">
        <v>28</v>
      </c>
      <c r="B52" s="181" t="s">
        <v>451</v>
      </c>
      <c r="C52" s="189" t="s">
        <v>390</v>
      </c>
      <c r="D52" s="182" t="s">
        <v>211</v>
      </c>
      <c r="E52" s="183">
        <v>1</v>
      </c>
      <c r="F52" s="184"/>
      <c r="G52" s="185">
        <f t="shared" ref="G52:G60" si="7">ROUND(E52*F52,2)</f>
        <v>0</v>
      </c>
      <c r="H52" s="184"/>
      <c r="I52" s="185">
        <f t="shared" ref="I52:I60" si="8">ROUND(E52*H52,2)</f>
        <v>0</v>
      </c>
      <c r="J52" s="184"/>
      <c r="K52" s="185">
        <f t="shared" ref="K52:K60" si="9">ROUND(E52*J52,2)</f>
        <v>0</v>
      </c>
      <c r="L52" s="185">
        <v>21</v>
      </c>
      <c r="M52" s="185">
        <f t="shared" ref="M52:M60" si="10">G52*(1+L52/100)</f>
        <v>0</v>
      </c>
      <c r="N52" s="183">
        <v>0</v>
      </c>
      <c r="O52" s="183">
        <f t="shared" ref="O52:O60" si="11">ROUND(E52*N52,2)</f>
        <v>0</v>
      </c>
      <c r="P52" s="183">
        <v>0</v>
      </c>
      <c r="Q52" s="183">
        <f t="shared" ref="Q52:Q60" si="12">ROUND(E52*P52,2)</f>
        <v>0</v>
      </c>
      <c r="R52" s="185"/>
      <c r="S52" s="185" t="s">
        <v>142</v>
      </c>
      <c r="T52" s="186" t="s">
        <v>143</v>
      </c>
      <c r="U52" s="161">
        <v>0</v>
      </c>
      <c r="V52" s="161">
        <f t="shared" ref="V52:V60" si="13">ROUND(E52*U52,2)</f>
        <v>0</v>
      </c>
      <c r="W52" s="161"/>
      <c r="X52" s="161" t="s">
        <v>144</v>
      </c>
      <c r="Y52" s="161" t="s">
        <v>145</v>
      </c>
      <c r="Z52" s="151"/>
      <c r="AA52" s="151"/>
      <c r="AB52" s="151"/>
      <c r="AC52" s="151"/>
      <c r="AD52" s="151"/>
      <c r="AE52" s="151"/>
      <c r="AF52" s="151"/>
      <c r="AG52" s="151" t="s">
        <v>387</v>
      </c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80">
        <v>29</v>
      </c>
      <c r="B53" s="181" t="s">
        <v>452</v>
      </c>
      <c r="C53" s="189" t="s">
        <v>453</v>
      </c>
      <c r="D53" s="182" t="s">
        <v>393</v>
      </c>
      <c r="E53" s="183">
        <v>1</v>
      </c>
      <c r="F53" s="184"/>
      <c r="G53" s="185">
        <f t="shared" si="7"/>
        <v>0</v>
      </c>
      <c r="H53" s="184"/>
      <c r="I53" s="185">
        <f t="shared" si="8"/>
        <v>0</v>
      </c>
      <c r="J53" s="184"/>
      <c r="K53" s="185">
        <f t="shared" si="9"/>
        <v>0</v>
      </c>
      <c r="L53" s="185">
        <v>21</v>
      </c>
      <c r="M53" s="185">
        <f t="shared" si="10"/>
        <v>0</v>
      </c>
      <c r="N53" s="183">
        <v>0</v>
      </c>
      <c r="O53" s="183">
        <f t="shared" si="11"/>
        <v>0</v>
      </c>
      <c r="P53" s="183">
        <v>0</v>
      </c>
      <c r="Q53" s="183">
        <f t="shared" si="12"/>
        <v>0</v>
      </c>
      <c r="R53" s="185"/>
      <c r="S53" s="185" t="s">
        <v>142</v>
      </c>
      <c r="T53" s="186" t="s">
        <v>143</v>
      </c>
      <c r="U53" s="161">
        <v>0</v>
      </c>
      <c r="V53" s="161">
        <f t="shared" si="13"/>
        <v>0</v>
      </c>
      <c r="W53" s="161"/>
      <c r="X53" s="161" t="s">
        <v>144</v>
      </c>
      <c r="Y53" s="161" t="s">
        <v>145</v>
      </c>
      <c r="Z53" s="151"/>
      <c r="AA53" s="151"/>
      <c r="AB53" s="151"/>
      <c r="AC53" s="151"/>
      <c r="AD53" s="151"/>
      <c r="AE53" s="151"/>
      <c r="AF53" s="151"/>
      <c r="AG53" s="151" t="s">
        <v>387</v>
      </c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80">
        <v>30</v>
      </c>
      <c r="B54" s="181" t="s">
        <v>454</v>
      </c>
      <c r="C54" s="189" t="s">
        <v>395</v>
      </c>
      <c r="D54" s="182" t="s">
        <v>393</v>
      </c>
      <c r="E54" s="183">
        <v>8</v>
      </c>
      <c r="F54" s="184"/>
      <c r="G54" s="185">
        <f t="shared" si="7"/>
        <v>0</v>
      </c>
      <c r="H54" s="184"/>
      <c r="I54" s="185">
        <f t="shared" si="8"/>
        <v>0</v>
      </c>
      <c r="J54" s="184"/>
      <c r="K54" s="185">
        <f t="shared" si="9"/>
        <v>0</v>
      </c>
      <c r="L54" s="185">
        <v>21</v>
      </c>
      <c r="M54" s="185">
        <f t="shared" si="10"/>
        <v>0</v>
      </c>
      <c r="N54" s="183">
        <v>0</v>
      </c>
      <c r="O54" s="183">
        <f t="shared" si="11"/>
        <v>0</v>
      </c>
      <c r="P54" s="183">
        <v>0</v>
      </c>
      <c r="Q54" s="183">
        <f t="shared" si="12"/>
        <v>0</v>
      </c>
      <c r="R54" s="185"/>
      <c r="S54" s="185" t="s">
        <v>142</v>
      </c>
      <c r="T54" s="186" t="s">
        <v>143</v>
      </c>
      <c r="U54" s="161">
        <v>0</v>
      </c>
      <c r="V54" s="161">
        <f t="shared" si="13"/>
        <v>0</v>
      </c>
      <c r="W54" s="161"/>
      <c r="X54" s="161" t="s">
        <v>144</v>
      </c>
      <c r="Y54" s="161" t="s">
        <v>145</v>
      </c>
      <c r="Z54" s="151"/>
      <c r="AA54" s="151"/>
      <c r="AB54" s="151"/>
      <c r="AC54" s="151"/>
      <c r="AD54" s="151"/>
      <c r="AE54" s="151"/>
      <c r="AF54" s="151"/>
      <c r="AG54" s="151" t="s">
        <v>387</v>
      </c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80">
        <v>31</v>
      </c>
      <c r="B55" s="181" t="s">
        <v>455</v>
      </c>
      <c r="C55" s="189" t="s">
        <v>456</v>
      </c>
      <c r="D55" s="182" t="s">
        <v>211</v>
      </c>
      <c r="E55" s="183">
        <v>8</v>
      </c>
      <c r="F55" s="184"/>
      <c r="G55" s="185">
        <f t="shared" si="7"/>
        <v>0</v>
      </c>
      <c r="H55" s="184"/>
      <c r="I55" s="185">
        <f t="shared" si="8"/>
        <v>0</v>
      </c>
      <c r="J55" s="184"/>
      <c r="K55" s="185">
        <f t="shared" si="9"/>
        <v>0</v>
      </c>
      <c r="L55" s="185">
        <v>21</v>
      </c>
      <c r="M55" s="185">
        <f t="shared" si="10"/>
        <v>0</v>
      </c>
      <c r="N55" s="183">
        <v>0</v>
      </c>
      <c r="O55" s="183">
        <f t="shared" si="11"/>
        <v>0</v>
      </c>
      <c r="P55" s="183">
        <v>0</v>
      </c>
      <c r="Q55" s="183">
        <f t="shared" si="12"/>
        <v>0</v>
      </c>
      <c r="R55" s="185"/>
      <c r="S55" s="185" t="s">
        <v>142</v>
      </c>
      <c r="T55" s="186" t="s">
        <v>143</v>
      </c>
      <c r="U55" s="161">
        <v>0</v>
      </c>
      <c r="V55" s="161">
        <f t="shared" si="13"/>
        <v>0</v>
      </c>
      <c r="W55" s="161"/>
      <c r="X55" s="161" t="s">
        <v>144</v>
      </c>
      <c r="Y55" s="161" t="s">
        <v>145</v>
      </c>
      <c r="Z55" s="151"/>
      <c r="AA55" s="151"/>
      <c r="AB55" s="151"/>
      <c r="AC55" s="151"/>
      <c r="AD55" s="151"/>
      <c r="AE55" s="151"/>
      <c r="AF55" s="151"/>
      <c r="AG55" s="151" t="s">
        <v>387</v>
      </c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80">
        <v>32</v>
      </c>
      <c r="B56" s="181" t="s">
        <v>457</v>
      </c>
      <c r="C56" s="189" t="s">
        <v>458</v>
      </c>
      <c r="D56" s="182" t="s">
        <v>211</v>
      </c>
      <c r="E56" s="183">
        <v>113</v>
      </c>
      <c r="F56" s="184"/>
      <c r="G56" s="185">
        <f t="shared" si="7"/>
        <v>0</v>
      </c>
      <c r="H56" s="184"/>
      <c r="I56" s="185">
        <f t="shared" si="8"/>
        <v>0</v>
      </c>
      <c r="J56" s="184"/>
      <c r="K56" s="185">
        <f t="shared" si="9"/>
        <v>0</v>
      </c>
      <c r="L56" s="185">
        <v>21</v>
      </c>
      <c r="M56" s="185">
        <f t="shared" si="10"/>
        <v>0</v>
      </c>
      <c r="N56" s="183">
        <v>0</v>
      </c>
      <c r="O56" s="183">
        <f t="shared" si="11"/>
        <v>0</v>
      </c>
      <c r="P56" s="183">
        <v>0</v>
      </c>
      <c r="Q56" s="183">
        <f t="shared" si="12"/>
        <v>0</v>
      </c>
      <c r="R56" s="185"/>
      <c r="S56" s="185" t="s">
        <v>142</v>
      </c>
      <c r="T56" s="186" t="s">
        <v>143</v>
      </c>
      <c r="U56" s="161">
        <v>0</v>
      </c>
      <c r="V56" s="161">
        <f t="shared" si="13"/>
        <v>0</v>
      </c>
      <c r="W56" s="161"/>
      <c r="X56" s="161" t="s">
        <v>144</v>
      </c>
      <c r="Y56" s="161" t="s">
        <v>145</v>
      </c>
      <c r="Z56" s="151"/>
      <c r="AA56" s="151"/>
      <c r="AB56" s="151"/>
      <c r="AC56" s="151"/>
      <c r="AD56" s="151"/>
      <c r="AE56" s="151"/>
      <c r="AF56" s="151"/>
      <c r="AG56" s="151" t="s">
        <v>387</v>
      </c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80">
        <v>33</v>
      </c>
      <c r="B57" s="181" t="s">
        <v>459</v>
      </c>
      <c r="C57" s="189" t="s">
        <v>460</v>
      </c>
      <c r="D57" s="182" t="s">
        <v>211</v>
      </c>
      <c r="E57" s="183">
        <v>1</v>
      </c>
      <c r="F57" s="184"/>
      <c r="G57" s="185">
        <f t="shared" si="7"/>
        <v>0</v>
      </c>
      <c r="H57" s="184"/>
      <c r="I57" s="185">
        <f t="shared" si="8"/>
        <v>0</v>
      </c>
      <c r="J57" s="184"/>
      <c r="K57" s="185">
        <f t="shared" si="9"/>
        <v>0</v>
      </c>
      <c r="L57" s="185">
        <v>21</v>
      </c>
      <c r="M57" s="185">
        <f t="shared" si="10"/>
        <v>0</v>
      </c>
      <c r="N57" s="183">
        <v>0</v>
      </c>
      <c r="O57" s="183">
        <f t="shared" si="11"/>
        <v>0</v>
      </c>
      <c r="P57" s="183">
        <v>0</v>
      </c>
      <c r="Q57" s="183">
        <f t="shared" si="12"/>
        <v>0</v>
      </c>
      <c r="R57" s="185"/>
      <c r="S57" s="185" t="s">
        <v>142</v>
      </c>
      <c r="T57" s="186" t="s">
        <v>143</v>
      </c>
      <c r="U57" s="161">
        <v>0</v>
      </c>
      <c r="V57" s="161">
        <f t="shared" si="13"/>
        <v>0</v>
      </c>
      <c r="W57" s="161"/>
      <c r="X57" s="161" t="s">
        <v>144</v>
      </c>
      <c r="Y57" s="161" t="s">
        <v>145</v>
      </c>
      <c r="Z57" s="151"/>
      <c r="AA57" s="151"/>
      <c r="AB57" s="151"/>
      <c r="AC57" s="151"/>
      <c r="AD57" s="151"/>
      <c r="AE57" s="151"/>
      <c r="AF57" s="151"/>
      <c r="AG57" s="151" t="s">
        <v>387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80">
        <v>34</v>
      </c>
      <c r="B58" s="181" t="s">
        <v>461</v>
      </c>
      <c r="C58" s="189" t="s">
        <v>462</v>
      </c>
      <c r="D58" s="182" t="s">
        <v>211</v>
      </c>
      <c r="E58" s="183">
        <v>8</v>
      </c>
      <c r="F58" s="184"/>
      <c r="G58" s="185">
        <f t="shared" si="7"/>
        <v>0</v>
      </c>
      <c r="H58" s="184"/>
      <c r="I58" s="185">
        <f t="shared" si="8"/>
        <v>0</v>
      </c>
      <c r="J58" s="184"/>
      <c r="K58" s="185">
        <f t="shared" si="9"/>
        <v>0</v>
      </c>
      <c r="L58" s="185">
        <v>21</v>
      </c>
      <c r="M58" s="185">
        <f t="shared" si="10"/>
        <v>0</v>
      </c>
      <c r="N58" s="183">
        <v>0</v>
      </c>
      <c r="O58" s="183">
        <f t="shared" si="11"/>
        <v>0</v>
      </c>
      <c r="P58" s="183">
        <v>0</v>
      </c>
      <c r="Q58" s="183">
        <f t="shared" si="12"/>
        <v>0</v>
      </c>
      <c r="R58" s="185"/>
      <c r="S58" s="185" t="s">
        <v>142</v>
      </c>
      <c r="T58" s="186" t="s">
        <v>143</v>
      </c>
      <c r="U58" s="161">
        <v>0</v>
      </c>
      <c r="V58" s="161">
        <f t="shared" si="13"/>
        <v>0</v>
      </c>
      <c r="W58" s="161"/>
      <c r="X58" s="161" t="s">
        <v>144</v>
      </c>
      <c r="Y58" s="161" t="s">
        <v>145</v>
      </c>
      <c r="Z58" s="151"/>
      <c r="AA58" s="151"/>
      <c r="AB58" s="151"/>
      <c r="AC58" s="151"/>
      <c r="AD58" s="151"/>
      <c r="AE58" s="151"/>
      <c r="AF58" s="151"/>
      <c r="AG58" s="151" t="s">
        <v>387</v>
      </c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80">
        <v>35</v>
      </c>
      <c r="B59" s="181" t="s">
        <v>463</v>
      </c>
      <c r="C59" s="189" t="s">
        <v>399</v>
      </c>
      <c r="D59" s="182" t="s">
        <v>211</v>
      </c>
      <c r="E59" s="183">
        <v>1</v>
      </c>
      <c r="F59" s="184"/>
      <c r="G59" s="185">
        <f t="shared" si="7"/>
        <v>0</v>
      </c>
      <c r="H59" s="184"/>
      <c r="I59" s="185">
        <f t="shared" si="8"/>
        <v>0</v>
      </c>
      <c r="J59" s="184"/>
      <c r="K59" s="185">
        <f t="shared" si="9"/>
        <v>0</v>
      </c>
      <c r="L59" s="185">
        <v>21</v>
      </c>
      <c r="M59" s="185">
        <f t="shared" si="10"/>
        <v>0</v>
      </c>
      <c r="N59" s="183">
        <v>0</v>
      </c>
      <c r="O59" s="183">
        <f t="shared" si="11"/>
        <v>0</v>
      </c>
      <c r="P59" s="183">
        <v>0</v>
      </c>
      <c r="Q59" s="183">
        <f t="shared" si="12"/>
        <v>0</v>
      </c>
      <c r="R59" s="185"/>
      <c r="S59" s="185" t="s">
        <v>142</v>
      </c>
      <c r="T59" s="186" t="s">
        <v>143</v>
      </c>
      <c r="U59" s="161">
        <v>0</v>
      </c>
      <c r="V59" s="161">
        <f t="shared" si="13"/>
        <v>0</v>
      </c>
      <c r="W59" s="161"/>
      <c r="X59" s="161" t="s">
        <v>144</v>
      </c>
      <c r="Y59" s="161" t="s">
        <v>145</v>
      </c>
      <c r="Z59" s="151"/>
      <c r="AA59" s="151"/>
      <c r="AB59" s="151"/>
      <c r="AC59" s="151"/>
      <c r="AD59" s="151"/>
      <c r="AE59" s="151"/>
      <c r="AF59" s="151"/>
      <c r="AG59" s="151" t="s">
        <v>387</v>
      </c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80">
        <v>36</v>
      </c>
      <c r="B60" s="181" t="s">
        <v>464</v>
      </c>
      <c r="C60" s="189" t="s">
        <v>401</v>
      </c>
      <c r="D60" s="182" t="s">
        <v>402</v>
      </c>
      <c r="E60" s="183">
        <v>1</v>
      </c>
      <c r="F60" s="184"/>
      <c r="G60" s="185">
        <f t="shared" si="7"/>
        <v>0</v>
      </c>
      <c r="H60" s="184"/>
      <c r="I60" s="185">
        <f t="shared" si="8"/>
        <v>0</v>
      </c>
      <c r="J60" s="184"/>
      <c r="K60" s="185">
        <f t="shared" si="9"/>
        <v>0</v>
      </c>
      <c r="L60" s="185">
        <v>21</v>
      </c>
      <c r="M60" s="185">
        <f t="shared" si="10"/>
        <v>0</v>
      </c>
      <c r="N60" s="183">
        <v>0</v>
      </c>
      <c r="O60" s="183">
        <f t="shared" si="11"/>
        <v>0</v>
      </c>
      <c r="P60" s="183">
        <v>0</v>
      </c>
      <c r="Q60" s="183">
        <f t="shared" si="12"/>
        <v>0</v>
      </c>
      <c r="R60" s="185"/>
      <c r="S60" s="185" t="s">
        <v>142</v>
      </c>
      <c r="T60" s="186" t="s">
        <v>143</v>
      </c>
      <c r="U60" s="161">
        <v>0</v>
      </c>
      <c r="V60" s="161">
        <f t="shared" si="13"/>
        <v>0</v>
      </c>
      <c r="W60" s="161"/>
      <c r="X60" s="161" t="s">
        <v>144</v>
      </c>
      <c r="Y60" s="161" t="s">
        <v>145</v>
      </c>
      <c r="Z60" s="151"/>
      <c r="AA60" s="151"/>
      <c r="AB60" s="151"/>
      <c r="AC60" s="151"/>
      <c r="AD60" s="151"/>
      <c r="AE60" s="151"/>
      <c r="AF60" s="151"/>
      <c r="AG60" s="151" t="s">
        <v>387</v>
      </c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x14ac:dyDescent="0.2">
      <c r="A61" s="163" t="s">
        <v>137</v>
      </c>
      <c r="B61" s="164" t="s">
        <v>83</v>
      </c>
      <c r="C61" s="188" t="s">
        <v>84</v>
      </c>
      <c r="D61" s="165"/>
      <c r="E61" s="166"/>
      <c r="F61" s="167"/>
      <c r="G61" s="167">
        <f>SUMIF(AG62:AG69,"&lt;&gt;NOR",G62:G69)</f>
        <v>0</v>
      </c>
      <c r="H61" s="167"/>
      <c r="I61" s="167">
        <f>SUM(I62:I69)</f>
        <v>0</v>
      </c>
      <c r="J61" s="167"/>
      <c r="K61" s="167">
        <f>SUM(K62:K69)</f>
        <v>0</v>
      </c>
      <c r="L61" s="167"/>
      <c r="M61" s="167">
        <f>SUM(M62:M69)</f>
        <v>0</v>
      </c>
      <c r="N61" s="166"/>
      <c r="O61" s="166">
        <f>SUM(O62:O69)</f>
        <v>0</v>
      </c>
      <c r="P61" s="166"/>
      <c r="Q61" s="166">
        <f>SUM(Q62:Q69)</f>
        <v>0</v>
      </c>
      <c r="R61" s="167"/>
      <c r="S61" s="167"/>
      <c r="T61" s="168"/>
      <c r="U61" s="162"/>
      <c r="V61" s="162">
        <f>SUM(V62:V69)</f>
        <v>0</v>
      </c>
      <c r="W61" s="162"/>
      <c r="X61" s="162"/>
      <c r="Y61" s="162"/>
      <c r="AG61" t="s">
        <v>138</v>
      </c>
    </row>
    <row r="62" spans="1:60" outlineLevel="1" x14ac:dyDescent="0.2">
      <c r="A62" s="173">
        <v>37</v>
      </c>
      <c r="B62" s="174" t="s">
        <v>465</v>
      </c>
      <c r="C62" s="190" t="s">
        <v>466</v>
      </c>
      <c r="D62" s="175" t="s">
        <v>189</v>
      </c>
      <c r="E62" s="176">
        <v>320</v>
      </c>
      <c r="F62" s="177"/>
      <c r="G62" s="178">
        <f>ROUND(E62*F62,2)</f>
        <v>0</v>
      </c>
      <c r="H62" s="177"/>
      <c r="I62" s="178">
        <f>ROUND(E62*H62,2)</f>
        <v>0</v>
      </c>
      <c r="J62" s="177"/>
      <c r="K62" s="178">
        <f>ROUND(E62*J62,2)</f>
        <v>0</v>
      </c>
      <c r="L62" s="178">
        <v>21</v>
      </c>
      <c r="M62" s="178">
        <f>G62*(1+L62/100)</f>
        <v>0</v>
      </c>
      <c r="N62" s="176">
        <v>0</v>
      </c>
      <c r="O62" s="176">
        <f>ROUND(E62*N62,2)</f>
        <v>0</v>
      </c>
      <c r="P62" s="176">
        <v>0</v>
      </c>
      <c r="Q62" s="176">
        <f>ROUND(E62*P62,2)</f>
        <v>0</v>
      </c>
      <c r="R62" s="178"/>
      <c r="S62" s="178" t="s">
        <v>142</v>
      </c>
      <c r="T62" s="179" t="s">
        <v>143</v>
      </c>
      <c r="U62" s="161">
        <v>0</v>
      </c>
      <c r="V62" s="161">
        <f>ROUND(E62*U62,2)</f>
        <v>0</v>
      </c>
      <c r="W62" s="161"/>
      <c r="X62" s="161" t="s">
        <v>144</v>
      </c>
      <c r="Y62" s="161" t="s">
        <v>145</v>
      </c>
      <c r="Z62" s="151"/>
      <c r="AA62" s="151"/>
      <c r="AB62" s="151"/>
      <c r="AC62" s="151"/>
      <c r="AD62" s="151"/>
      <c r="AE62" s="151"/>
      <c r="AF62" s="151"/>
      <c r="AG62" s="151" t="s">
        <v>387</v>
      </c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outlineLevel="2" x14ac:dyDescent="0.2">
      <c r="A63" s="158"/>
      <c r="B63" s="159"/>
      <c r="C63" s="252" t="s">
        <v>467</v>
      </c>
      <c r="D63" s="253"/>
      <c r="E63" s="253"/>
      <c r="F63" s="253"/>
      <c r="G63" s="253"/>
      <c r="H63" s="161"/>
      <c r="I63" s="161"/>
      <c r="J63" s="161"/>
      <c r="K63" s="161"/>
      <c r="L63" s="161"/>
      <c r="M63" s="161"/>
      <c r="N63" s="160"/>
      <c r="O63" s="160"/>
      <c r="P63" s="160"/>
      <c r="Q63" s="160"/>
      <c r="R63" s="161"/>
      <c r="S63" s="161"/>
      <c r="T63" s="161"/>
      <c r="U63" s="161"/>
      <c r="V63" s="161"/>
      <c r="W63" s="161"/>
      <c r="X63" s="161"/>
      <c r="Y63" s="161"/>
      <c r="Z63" s="151"/>
      <c r="AA63" s="151"/>
      <c r="AB63" s="151"/>
      <c r="AC63" s="151"/>
      <c r="AD63" s="151"/>
      <c r="AE63" s="151"/>
      <c r="AF63" s="151"/>
      <c r="AG63" s="151" t="s">
        <v>161</v>
      </c>
      <c r="AH63" s="151"/>
      <c r="AI63" s="151"/>
      <c r="AJ63" s="151"/>
      <c r="AK63" s="151"/>
      <c r="AL63" s="151"/>
      <c r="AM63" s="151"/>
      <c r="AN63" s="151"/>
      <c r="AO63" s="151"/>
      <c r="AP63" s="151"/>
      <c r="AQ63" s="151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51"/>
      <c r="BD63" s="151"/>
      <c r="BE63" s="151"/>
      <c r="BF63" s="151"/>
      <c r="BG63" s="151"/>
      <c r="BH63" s="151"/>
    </row>
    <row r="64" spans="1:60" outlineLevel="1" x14ac:dyDescent="0.2">
      <c r="A64" s="173">
        <v>38</v>
      </c>
      <c r="B64" s="174" t="s">
        <v>468</v>
      </c>
      <c r="C64" s="190" t="s">
        <v>469</v>
      </c>
      <c r="D64" s="175" t="s">
        <v>211</v>
      </c>
      <c r="E64" s="176">
        <v>30</v>
      </c>
      <c r="F64" s="177"/>
      <c r="G64" s="178">
        <f>ROUND(E64*F64,2)</f>
        <v>0</v>
      </c>
      <c r="H64" s="177"/>
      <c r="I64" s="178">
        <f>ROUND(E64*H64,2)</f>
        <v>0</v>
      </c>
      <c r="J64" s="177"/>
      <c r="K64" s="178">
        <f>ROUND(E64*J64,2)</f>
        <v>0</v>
      </c>
      <c r="L64" s="178">
        <v>21</v>
      </c>
      <c r="M64" s="178">
        <f>G64*(1+L64/100)</f>
        <v>0</v>
      </c>
      <c r="N64" s="176">
        <v>0</v>
      </c>
      <c r="O64" s="176">
        <f>ROUND(E64*N64,2)</f>
        <v>0</v>
      </c>
      <c r="P64" s="176">
        <v>0</v>
      </c>
      <c r="Q64" s="176">
        <f>ROUND(E64*P64,2)</f>
        <v>0</v>
      </c>
      <c r="R64" s="178"/>
      <c r="S64" s="178" t="s">
        <v>142</v>
      </c>
      <c r="T64" s="179" t="s">
        <v>143</v>
      </c>
      <c r="U64" s="161">
        <v>0</v>
      </c>
      <c r="V64" s="161">
        <f>ROUND(E64*U64,2)</f>
        <v>0</v>
      </c>
      <c r="W64" s="161"/>
      <c r="X64" s="161" t="s">
        <v>144</v>
      </c>
      <c r="Y64" s="161" t="s">
        <v>145</v>
      </c>
      <c r="Z64" s="151"/>
      <c r="AA64" s="151"/>
      <c r="AB64" s="151"/>
      <c r="AC64" s="151"/>
      <c r="AD64" s="151"/>
      <c r="AE64" s="151"/>
      <c r="AF64" s="151"/>
      <c r="AG64" s="151" t="s">
        <v>387</v>
      </c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2" x14ac:dyDescent="0.2">
      <c r="A65" s="158"/>
      <c r="B65" s="159"/>
      <c r="C65" s="252" t="s">
        <v>470</v>
      </c>
      <c r="D65" s="253"/>
      <c r="E65" s="253"/>
      <c r="F65" s="253"/>
      <c r="G65" s="253"/>
      <c r="H65" s="161"/>
      <c r="I65" s="161"/>
      <c r="J65" s="161"/>
      <c r="K65" s="161"/>
      <c r="L65" s="161"/>
      <c r="M65" s="161"/>
      <c r="N65" s="160"/>
      <c r="O65" s="160"/>
      <c r="P65" s="160"/>
      <c r="Q65" s="160"/>
      <c r="R65" s="161"/>
      <c r="S65" s="161"/>
      <c r="T65" s="161"/>
      <c r="U65" s="161"/>
      <c r="V65" s="161"/>
      <c r="W65" s="161"/>
      <c r="X65" s="161"/>
      <c r="Y65" s="161"/>
      <c r="Z65" s="151"/>
      <c r="AA65" s="151"/>
      <c r="AB65" s="151"/>
      <c r="AC65" s="151"/>
      <c r="AD65" s="151"/>
      <c r="AE65" s="151"/>
      <c r="AF65" s="151"/>
      <c r="AG65" s="151" t="s">
        <v>161</v>
      </c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73">
        <v>39</v>
      </c>
      <c r="B66" s="174" t="s">
        <v>471</v>
      </c>
      <c r="C66" s="190" t="s">
        <v>472</v>
      </c>
      <c r="D66" s="175" t="s">
        <v>211</v>
      </c>
      <c r="E66" s="176">
        <v>28</v>
      </c>
      <c r="F66" s="177"/>
      <c r="G66" s="178">
        <f>ROUND(E66*F66,2)</f>
        <v>0</v>
      </c>
      <c r="H66" s="177"/>
      <c r="I66" s="178">
        <f>ROUND(E66*H66,2)</f>
        <v>0</v>
      </c>
      <c r="J66" s="177"/>
      <c r="K66" s="178">
        <f>ROUND(E66*J66,2)</f>
        <v>0</v>
      </c>
      <c r="L66" s="178">
        <v>21</v>
      </c>
      <c r="M66" s="178">
        <f>G66*(1+L66/100)</f>
        <v>0</v>
      </c>
      <c r="N66" s="176">
        <v>0</v>
      </c>
      <c r="O66" s="176">
        <f>ROUND(E66*N66,2)</f>
        <v>0</v>
      </c>
      <c r="P66" s="176">
        <v>0</v>
      </c>
      <c r="Q66" s="176">
        <f>ROUND(E66*P66,2)</f>
        <v>0</v>
      </c>
      <c r="R66" s="178"/>
      <c r="S66" s="178" t="s">
        <v>142</v>
      </c>
      <c r="T66" s="179" t="s">
        <v>143</v>
      </c>
      <c r="U66" s="161">
        <v>0</v>
      </c>
      <c r="V66" s="161">
        <f>ROUND(E66*U66,2)</f>
        <v>0</v>
      </c>
      <c r="W66" s="161"/>
      <c r="X66" s="161" t="s">
        <v>144</v>
      </c>
      <c r="Y66" s="161" t="s">
        <v>145</v>
      </c>
      <c r="Z66" s="151"/>
      <c r="AA66" s="151"/>
      <c r="AB66" s="151"/>
      <c r="AC66" s="151"/>
      <c r="AD66" s="151"/>
      <c r="AE66" s="151"/>
      <c r="AF66" s="151"/>
      <c r="AG66" s="151" t="s">
        <v>387</v>
      </c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outlineLevel="2" x14ac:dyDescent="0.2">
      <c r="A67" s="158"/>
      <c r="B67" s="159"/>
      <c r="C67" s="252" t="s">
        <v>473</v>
      </c>
      <c r="D67" s="253"/>
      <c r="E67" s="253"/>
      <c r="F67" s="253"/>
      <c r="G67" s="253"/>
      <c r="H67" s="161"/>
      <c r="I67" s="161"/>
      <c r="J67" s="161"/>
      <c r="K67" s="161"/>
      <c r="L67" s="161"/>
      <c r="M67" s="161"/>
      <c r="N67" s="160"/>
      <c r="O67" s="160"/>
      <c r="P67" s="160"/>
      <c r="Q67" s="160"/>
      <c r="R67" s="161"/>
      <c r="S67" s="161"/>
      <c r="T67" s="161"/>
      <c r="U67" s="161"/>
      <c r="V67" s="161"/>
      <c r="W67" s="161"/>
      <c r="X67" s="161"/>
      <c r="Y67" s="161"/>
      <c r="Z67" s="151"/>
      <c r="AA67" s="151"/>
      <c r="AB67" s="151"/>
      <c r="AC67" s="151"/>
      <c r="AD67" s="151"/>
      <c r="AE67" s="151"/>
      <c r="AF67" s="151"/>
      <c r="AG67" s="151" t="s">
        <v>161</v>
      </c>
      <c r="AH67" s="151"/>
      <c r="AI67" s="151"/>
      <c r="AJ67" s="151"/>
      <c r="AK67" s="151"/>
      <c r="AL67" s="151"/>
      <c r="AM67" s="151"/>
      <c r="AN67" s="151"/>
      <c r="AO67" s="151"/>
      <c r="AP67" s="151"/>
      <c r="AQ67" s="151"/>
      <c r="AR67" s="151"/>
      <c r="AS67" s="151"/>
      <c r="AT67" s="151"/>
      <c r="AU67" s="151"/>
      <c r="AV67" s="151"/>
      <c r="AW67" s="151"/>
      <c r="AX67" s="151"/>
      <c r="AY67" s="151"/>
      <c r="AZ67" s="151"/>
      <c r="BA67" s="151"/>
      <c r="BB67" s="151"/>
      <c r="BC67" s="151"/>
      <c r="BD67" s="151"/>
      <c r="BE67" s="151"/>
      <c r="BF67" s="151"/>
      <c r="BG67" s="151"/>
      <c r="BH67" s="151"/>
    </row>
    <row r="68" spans="1:60" outlineLevel="1" x14ac:dyDescent="0.2">
      <c r="A68" s="180">
        <v>40</v>
      </c>
      <c r="B68" s="181" t="s">
        <v>474</v>
      </c>
      <c r="C68" s="189" t="s">
        <v>475</v>
      </c>
      <c r="D68" s="182" t="s">
        <v>189</v>
      </c>
      <c r="E68" s="183">
        <v>210</v>
      </c>
      <c r="F68" s="184"/>
      <c r="G68" s="185">
        <f>ROUND(E68*F68,2)</f>
        <v>0</v>
      </c>
      <c r="H68" s="184"/>
      <c r="I68" s="185">
        <f>ROUND(E68*H68,2)</f>
        <v>0</v>
      </c>
      <c r="J68" s="184"/>
      <c r="K68" s="185">
        <f>ROUND(E68*J68,2)</f>
        <v>0</v>
      </c>
      <c r="L68" s="185">
        <v>21</v>
      </c>
      <c r="M68" s="185">
        <f>G68*(1+L68/100)</f>
        <v>0</v>
      </c>
      <c r="N68" s="183">
        <v>0</v>
      </c>
      <c r="O68" s="183">
        <f>ROUND(E68*N68,2)</f>
        <v>0</v>
      </c>
      <c r="P68" s="183">
        <v>0</v>
      </c>
      <c r="Q68" s="183">
        <f>ROUND(E68*P68,2)</f>
        <v>0</v>
      </c>
      <c r="R68" s="185"/>
      <c r="S68" s="185" t="s">
        <v>142</v>
      </c>
      <c r="T68" s="186" t="s">
        <v>143</v>
      </c>
      <c r="U68" s="161">
        <v>0</v>
      </c>
      <c r="V68" s="161">
        <f>ROUND(E68*U68,2)</f>
        <v>0</v>
      </c>
      <c r="W68" s="161"/>
      <c r="X68" s="161" t="s">
        <v>144</v>
      </c>
      <c r="Y68" s="161" t="s">
        <v>145</v>
      </c>
      <c r="Z68" s="151"/>
      <c r="AA68" s="151"/>
      <c r="AB68" s="151"/>
      <c r="AC68" s="151"/>
      <c r="AD68" s="151"/>
      <c r="AE68" s="151"/>
      <c r="AF68" s="151"/>
      <c r="AG68" s="151" t="s">
        <v>387</v>
      </c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outlineLevel="1" x14ac:dyDescent="0.2">
      <c r="A69" s="180">
        <v>41</v>
      </c>
      <c r="B69" s="181" t="s">
        <v>476</v>
      </c>
      <c r="C69" s="189" t="s">
        <v>477</v>
      </c>
      <c r="D69" s="182" t="s">
        <v>189</v>
      </c>
      <c r="E69" s="183">
        <v>80</v>
      </c>
      <c r="F69" s="184"/>
      <c r="G69" s="185">
        <f>ROUND(E69*F69,2)</f>
        <v>0</v>
      </c>
      <c r="H69" s="184"/>
      <c r="I69" s="185">
        <f>ROUND(E69*H69,2)</f>
        <v>0</v>
      </c>
      <c r="J69" s="184"/>
      <c r="K69" s="185">
        <f>ROUND(E69*J69,2)</f>
        <v>0</v>
      </c>
      <c r="L69" s="185">
        <v>21</v>
      </c>
      <c r="M69" s="185">
        <f>G69*(1+L69/100)</f>
        <v>0</v>
      </c>
      <c r="N69" s="183">
        <v>0</v>
      </c>
      <c r="O69" s="183">
        <f>ROUND(E69*N69,2)</f>
        <v>0</v>
      </c>
      <c r="P69" s="183">
        <v>0</v>
      </c>
      <c r="Q69" s="183">
        <f>ROUND(E69*P69,2)</f>
        <v>0</v>
      </c>
      <c r="R69" s="185"/>
      <c r="S69" s="185" t="s">
        <v>142</v>
      </c>
      <c r="T69" s="186" t="s">
        <v>143</v>
      </c>
      <c r="U69" s="161">
        <v>0</v>
      </c>
      <c r="V69" s="161">
        <f>ROUND(E69*U69,2)</f>
        <v>0</v>
      </c>
      <c r="W69" s="161"/>
      <c r="X69" s="161" t="s">
        <v>144</v>
      </c>
      <c r="Y69" s="161" t="s">
        <v>145</v>
      </c>
      <c r="Z69" s="151"/>
      <c r="AA69" s="151"/>
      <c r="AB69" s="151"/>
      <c r="AC69" s="151"/>
      <c r="AD69" s="151"/>
      <c r="AE69" s="151"/>
      <c r="AF69" s="151"/>
      <c r="AG69" s="151" t="s">
        <v>387</v>
      </c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x14ac:dyDescent="0.2">
      <c r="A70" s="163" t="s">
        <v>137</v>
      </c>
      <c r="B70" s="164" t="s">
        <v>91</v>
      </c>
      <c r="C70" s="188" t="s">
        <v>92</v>
      </c>
      <c r="D70" s="165"/>
      <c r="E70" s="166"/>
      <c r="F70" s="167"/>
      <c r="G70" s="167">
        <f>SUMIF(AG71:AG72,"&lt;&gt;NOR",G71:G72)</f>
        <v>0</v>
      </c>
      <c r="H70" s="167"/>
      <c r="I70" s="167">
        <f>SUM(I71:I72)</f>
        <v>0</v>
      </c>
      <c r="J70" s="167"/>
      <c r="K70" s="167">
        <f>SUM(K71:K72)</f>
        <v>0</v>
      </c>
      <c r="L70" s="167"/>
      <c r="M70" s="167">
        <f>SUM(M71:M72)</f>
        <v>0</v>
      </c>
      <c r="N70" s="166"/>
      <c r="O70" s="166">
        <f>SUM(O71:O72)</f>
        <v>0</v>
      </c>
      <c r="P70" s="166"/>
      <c r="Q70" s="166">
        <f>SUM(Q71:Q72)</f>
        <v>0</v>
      </c>
      <c r="R70" s="167"/>
      <c r="S70" s="167"/>
      <c r="T70" s="168"/>
      <c r="U70" s="162"/>
      <c r="V70" s="162">
        <f>SUM(V71:V72)</f>
        <v>80</v>
      </c>
      <c r="W70" s="162"/>
      <c r="X70" s="162"/>
      <c r="Y70" s="162"/>
      <c r="AG70" t="s">
        <v>138</v>
      </c>
    </row>
    <row r="71" spans="1:60" outlineLevel="1" x14ac:dyDescent="0.2">
      <c r="A71" s="180">
        <v>42</v>
      </c>
      <c r="B71" s="181" t="s">
        <v>235</v>
      </c>
      <c r="C71" s="189" t="s">
        <v>478</v>
      </c>
      <c r="D71" s="182" t="s">
        <v>226</v>
      </c>
      <c r="E71" s="183">
        <v>44</v>
      </c>
      <c r="F71" s="184"/>
      <c r="G71" s="185">
        <f>ROUND(E71*F71,2)</f>
        <v>0</v>
      </c>
      <c r="H71" s="184"/>
      <c r="I71" s="185">
        <f>ROUND(E71*H71,2)</f>
        <v>0</v>
      </c>
      <c r="J71" s="184"/>
      <c r="K71" s="185">
        <f>ROUND(E71*J71,2)</f>
        <v>0</v>
      </c>
      <c r="L71" s="185">
        <v>21</v>
      </c>
      <c r="M71" s="185">
        <f>G71*(1+L71/100)</f>
        <v>0</v>
      </c>
      <c r="N71" s="183">
        <v>0</v>
      </c>
      <c r="O71" s="183">
        <f>ROUND(E71*N71,2)</f>
        <v>0</v>
      </c>
      <c r="P71" s="183">
        <v>0</v>
      </c>
      <c r="Q71" s="183">
        <f>ROUND(E71*P71,2)</f>
        <v>0</v>
      </c>
      <c r="R71" s="185"/>
      <c r="S71" s="185" t="s">
        <v>142</v>
      </c>
      <c r="T71" s="186" t="s">
        <v>143</v>
      </c>
      <c r="U71" s="161">
        <v>1</v>
      </c>
      <c r="V71" s="161">
        <f>ROUND(E71*U71,2)</f>
        <v>44</v>
      </c>
      <c r="W71" s="161"/>
      <c r="X71" s="161" t="s">
        <v>92</v>
      </c>
      <c r="Y71" s="161" t="s">
        <v>145</v>
      </c>
      <c r="Z71" s="151"/>
      <c r="AA71" s="151"/>
      <c r="AB71" s="151"/>
      <c r="AC71" s="151"/>
      <c r="AD71" s="151"/>
      <c r="AE71" s="151"/>
      <c r="AF71" s="151"/>
      <c r="AG71" s="151" t="s">
        <v>228</v>
      </c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80">
        <v>43</v>
      </c>
      <c r="B72" s="181" t="s">
        <v>237</v>
      </c>
      <c r="C72" s="189" t="s">
        <v>92</v>
      </c>
      <c r="D72" s="182" t="s">
        <v>226</v>
      </c>
      <c r="E72" s="183">
        <v>36</v>
      </c>
      <c r="F72" s="184"/>
      <c r="G72" s="185">
        <f>ROUND(E72*F72,2)</f>
        <v>0</v>
      </c>
      <c r="H72" s="184"/>
      <c r="I72" s="185">
        <f>ROUND(E72*H72,2)</f>
        <v>0</v>
      </c>
      <c r="J72" s="184"/>
      <c r="K72" s="185">
        <f>ROUND(E72*J72,2)</f>
        <v>0</v>
      </c>
      <c r="L72" s="185">
        <v>21</v>
      </c>
      <c r="M72" s="185">
        <f>G72*(1+L72/100)</f>
        <v>0</v>
      </c>
      <c r="N72" s="183">
        <v>0</v>
      </c>
      <c r="O72" s="183">
        <f>ROUND(E72*N72,2)</f>
        <v>0</v>
      </c>
      <c r="P72" s="183">
        <v>0</v>
      </c>
      <c r="Q72" s="183">
        <f>ROUND(E72*P72,2)</f>
        <v>0</v>
      </c>
      <c r="R72" s="185"/>
      <c r="S72" s="185" t="s">
        <v>142</v>
      </c>
      <c r="T72" s="186" t="s">
        <v>143</v>
      </c>
      <c r="U72" s="161">
        <v>1</v>
      </c>
      <c r="V72" s="161">
        <f>ROUND(E72*U72,2)</f>
        <v>36</v>
      </c>
      <c r="W72" s="161"/>
      <c r="X72" s="161" t="s">
        <v>92</v>
      </c>
      <c r="Y72" s="161" t="s">
        <v>145</v>
      </c>
      <c r="Z72" s="151"/>
      <c r="AA72" s="151"/>
      <c r="AB72" s="151"/>
      <c r="AC72" s="151"/>
      <c r="AD72" s="151"/>
      <c r="AE72" s="151"/>
      <c r="AF72" s="151"/>
      <c r="AG72" s="151" t="s">
        <v>228</v>
      </c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x14ac:dyDescent="0.2">
      <c r="A73" s="163" t="s">
        <v>137</v>
      </c>
      <c r="B73" s="164" t="s">
        <v>83</v>
      </c>
      <c r="C73" s="188" t="s">
        <v>84</v>
      </c>
      <c r="D73" s="165"/>
      <c r="E73" s="166"/>
      <c r="F73" s="167"/>
      <c r="G73" s="167">
        <f>SUMIF(AG74:AG78,"&lt;&gt;NOR",G74:G78)</f>
        <v>0</v>
      </c>
      <c r="H73" s="167"/>
      <c r="I73" s="167">
        <f>SUM(I74:I78)</f>
        <v>0</v>
      </c>
      <c r="J73" s="167"/>
      <c r="K73" s="167">
        <f>SUM(K74:K78)</f>
        <v>0</v>
      </c>
      <c r="L73" s="167"/>
      <c r="M73" s="167">
        <f>SUM(M74:M78)</f>
        <v>0</v>
      </c>
      <c r="N73" s="166"/>
      <c r="O73" s="166">
        <f>SUM(O74:O78)</f>
        <v>0</v>
      </c>
      <c r="P73" s="166"/>
      <c r="Q73" s="166">
        <f>SUM(Q74:Q78)</f>
        <v>0</v>
      </c>
      <c r="R73" s="167"/>
      <c r="S73" s="167"/>
      <c r="T73" s="168"/>
      <c r="U73" s="162"/>
      <c r="V73" s="162">
        <f>SUM(V74:V78)</f>
        <v>0</v>
      </c>
      <c r="W73" s="162"/>
      <c r="X73" s="162"/>
      <c r="Y73" s="162"/>
      <c r="AG73" t="s">
        <v>138</v>
      </c>
    </row>
    <row r="74" spans="1:60" outlineLevel="1" x14ac:dyDescent="0.2">
      <c r="A74" s="173">
        <v>44</v>
      </c>
      <c r="B74" s="174" t="s">
        <v>479</v>
      </c>
      <c r="C74" s="190" t="s">
        <v>480</v>
      </c>
      <c r="D74" s="175" t="s">
        <v>189</v>
      </c>
      <c r="E74" s="176">
        <v>80</v>
      </c>
      <c r="F74" s="177"/>
      <c r="G74" s="178">
        <f>ROUND(E74*F74,2)</f>
        <v>0</v>
      </c>
      <c r="H74" s="177"/>
      <c r="I74" s="178">
        <f>ROUND(E74*H74,2)</f>
        <v>0</v>
      </c>
      <c r="J74" s="177"/>
      <c r="K74" s="178">
        <f>ROUND(E74*J74,2)</f>
        <v>0</v>
      </c>
      <c r="L74" s="178">
        <v>21</v>
      </c>
      <c r="M74" s="178">
        <f>G74*(1+L74/100)</f>
        <v>0</v>
      </c>
      <c r="N74" s="176">
        <v>0</v>
      </c>
      <c r="O74" s="176">
        <f>ROUND(E74*N74,2)</f>
        <v>0</v>
      </c>
      <c r="P74" s="176">
        <v>0</v>
      </c>
      <c r="Q74" s="176">
        <f>ROUND(E74*P74,2)</f>
        <v>0</v>
      </c>
      <c r="R74" s="178"/>
      <c r="S74" s="178" t="s">
        <v>142</v>
      </c>
      <c r="T74" s="179" t="s">
        <v>143</v>
      </c>
      <c r="U74" s="161">
        <v>0</v>
      </c>
      <c r="V74" s="161">
        <f>ROUND(E74*U74,2)</f>
        <v>0</v>
      </c>
      <c r="W74" s="161"/>
      <c r="X74" s="161" t="s">
        <v>144</v>
      </c>
      <c r="Y74" s="161" t="s">
        <v>145</v>
      </c>
      <c r="Z74" s="151"/>
      <c r="AA74" s="151"/>
      <c r="AB74" s="151"/>
      <c r="AC74" s="151"/>
      <c r="AD74" s="151"/>
      <c r="AE74" s="151"/>
      <c r="AF74" s="151"/>
      <c r="AG74" s="151" t="s">
        <v>387</v>
      </c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outlineLevel="2" x14ac:dyDescent="0.2">
      <c r="A75" s="158"/>
      <c r="B75" s="159"/>
      <c r="C75" s="252" t="s">
        <v>481</v>
      </c>
      <c r="D75" s="253"/>
      <c r="E75" s="253"/>
      <c r="F75" s="253"/>
      <c r="G75" s="253"/>
      <c r="H75" s="161"/>
      <c r="I75" s="161"/>
      <c r="J75" s="161"/>
      <c r="K75" s="161"/>
      <c r="L75" s="161"/>
      <c r="M75" s="161"/>
      <c r="N75" s="160"/>
      <c r="O75" s="160"/>
      <c r="P75" s="160"/>
      <c r="Q75" s="160"/>
      <c r="R75" s="161"/>
      <c r="S75" s="161"/>
      <c r="T75" s="161"/>
      <c r="U75" s="161"/>
      <c r="V75" s="161"/>
      <c r="W75" s="161"/>
      <c r="X75" s="161"/>
      <c r="Y75" s="161"/>
      <c r="Z75" s="151"/>
      <c r="AA75" s="151"/>
      <c r="AB75" s="151"/>
      <c r="AC75" s="151"/>
      <c r="AD75" s="151"/>
      <c r="AE75" s="151"/>
      <c r="AF75" s="151"/>
      <c r="AG75" s="151" t="s">
        <v>161</v>
      </c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80">
        <v>45</v>
      </c>
      <c r="B76" s="181" t="s">
        <v>482</v>
      </c>
      <c r="C76" s="189" t="s">
        <v>483</v>
      </c>
      <c r="D76" s="182" t="s">
        <v>189</v>
      </c>
      <c r="E76" s="183">
        <v>630</v>
      </c>
      <c r="F76" s="184"/>
      <c r="G76" s="185">
        <f>ROUND(E76*F76,2)</f>
        <v>0</v>
      </c>
      <c r="H76" s="184"/>
      <c r="I76" s="185">
        <f>ROUND(E76*H76,2)</f>
        <v>0</v>
      </c>
      <c r="J76" s="184"/>
      <c r="K76" s="185">
        <f>ROUND(E76*J76,2)</f>
        <v>0</v>
      </c>
      <c r="L76" s="185">
        <v>21</v>
      </c>
      <c r="M76" s="185">
        <f>G76*(1+L76/100)</f>
        <v>0</v>
      </c>
      <c r="N76" s="183">
        <v>0</v>
      </c>
      <c r="O76" s="183">
        <f>ROUND(E76*N76,2)</f>
        <v>0</v>
      </c>
      <c r="P76" s="183">
        <v>0</v>
      </c>
      <c r="Q76" s="183">
        <f>ROUND(E76*P76,2)</f>
        <v>0</v>
      </c>
      <c r="R76" s="185"/>
      <c r="S76" s="185" t="s">
        <v>142</v>
      </c>
      <c r="T76" s="186" t="s">
        <v>143</v>
      </c>
      <c r="U76" s="161">
        <v>0</v>
      </c>
      <c r="V76" s="161">
        <f>ROUND(E76*U76,2)</f>
        <v>0</v>
      </c>
      <c r="W76" s="161"/>
      <c r="X76" s="161" t="s">
        <v>144</v>
      </c>
      <c r="Y76" s="161" t="s">
        <v>145</v>
      </c>
      <c r="Z76" s="151"/>
      <c r="AA76" s="151"/>
      <c r="AB76" s="151"/>
      <c r="AC76" s="151"/>
      <c r="AD76" s="151"/>
      <c r="AE76" s="151"/>
      <c r="AF76" s="151"/>
      <c r="AG76" s="151" t="s">
        <v>387</v>
      </c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outlineLevel="1" x14ac:dyDescent="0.2">
      <c r="A77" s="180">
        <v>46</v>
      </c>
      <c r="B77" s="181" t="s">
        <v>484</v>
      </c>
      <c r="C77" s="189" t="s">
        <v>485</v>
      </c>
      <c r="D77" s="182" t="s">
        <v>189</v>
      </c>
      <c r="E77" s="183">
        <v>540</v>
      </c>
      <c r="F77" s="184"/>
      <c r="G77" s="185">
        <f>ROUND(E77*F77,2)</f>
        <v>0</v>
      </c>
      <c r="H77" s="184"/>
      <c r="I77" s="185">
        <f>ROUND(E77*H77,2)</f>
        <v>0</v>
      </c>
      <c r="J77" s="184"/>
      <c r="K77" s="185">
        <f>ROUND(E77*J77,2)</f>
        <v>0</v>
      </c>
      <c r="L77" s="185">
        <v>21</v>
      </c>
      <c r="M77" s="185">
        <f>G77*(1+L77/100)</f>
        <v>0</v>
      </c>
      <c r="N77" s="183">
        <v>0</v>
      </c>
      <c r="O77" s="183">
        <f>ROUND(E77*N77,2)</f>
        <v>0</v>
      </c>
      <c r="P77" s="183">
        <v>0</v>
      </c>
      <c r="Q77" s="183">
        <f>ROUND(E77*P77,2)</f>
        <v>0</v>
      </c>
      <c r="R77" s="185"/>
      <c r="S77" s="185" t="s">
        <v>142</v>
      </c>
      <c r="T77" s="186" t="s">
        <v>143</v>
      </c>
      <c r="U77" s="161">
        <v>0</v>
      </c>
      <c r="V77" s="161">
        <f>ROUND(E77*U77,2)</f>
        <v>0</v>
      </c>
      <c r="W77" s="161"/>
      <c r="X77" s="161" t="s">
        <v>144</v>
      </c>
      <c r="Y77" s="161" t="s">
        <v>145</v>
      </c>
      <c r="Z77" s="151"/>
      <c r="AA77" s="151"/>
      <c r="AB77" s="151"/>
      <c r="AC77" s="151"/>
      <c r="AD77" s="151"/>
      <c r="AE77" s="151"/>
      <c r="AF77" s="151"/>
      <c r="AG77" s="151" t="s">
        <v>387</v>
      </c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80">
        <v>47</v>
      </c>
      <c r="B78" s="181" t="s">
        <v>486</v>
      </c>
      <c r="C78" s="189" t="s">
        <v>487</v>
      </c>
      <c r="D78" s="182" t="s">
        <v>211</v>
      </c>
      <c r="E78" s="183">
        <v>1</v>
      </c>
      <c r="F78" s="184"/>
      <c r="G78" s="185">
        <f>ROUND(E78*F78,2)</f>
        <v>0</v>
      </c>
      <c r="H78" s="184"/>
      <c r="I78" s="185">
        <f>ROUND(E78*H78,2)</f>
        <v>0</v>
      </c>
      <c r="J78" s="184"/>
      <c r="K78" s="185">
        <f>ROUND(E78*J78,2)</f>
        <v>0</v>
      </c>
      <c r="L78" s="185">
        <v>21</v>
      </c>
      <c r="M78" s="185">
        <f>G78*(1+L78/100)</f>
        <v>0</v>
      </c>
      <c r="N78" s="183">
        <v>0</v>
      </c>
      <c r="O78" s="183">
        <f>ROUND(E78*N78,2)</f>
        <v>0</v>
      </c>
      <c r="P78" s="183">
        <v>0</v>
      </c>
      <c r="Q78" s="183">
        <f>ROUND(E78*P78,2)</f>
        <v>0</v>
      </c>
      <c r="R78" s="185"/>
      <c r="S78" s="185" t="s">
        <v>142</v>
      </c>
      <c r="T78" s="186" t="s">
        <v>143</v>
      </c>
      <c r="U78" s="161">
        <v>0</v>
      </c>
      <c r="V78" s="161">
        <f>ROUND(E78*U78,2)</f>
        <v>0</v>
      </c>
      <c r="W78" s="161"/>
      <c r="X78" s="161" t="s">
        <v>144</v>
      </c>
      <c r="Y78" s="161" t="s">
        <v>145</v>
      </c>
      <c r="Z78" s="151"/>
      <c r="AA78" s="151"/>
      <c r="AB78" s="151"/>
      <c r="AC78" s="151"/>
      <c r="AD78" s="151"/>
      <c r="AE78" s="151"/>
      <c r="AF78" s="151"/>
      <c r="AG78" s="151" t="s">
        <v>387</v>
      </c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x14ac:dyDescent="0.2">
      <c r="A79" s="163" t="s">
        <v>137</v>
      </c>
      <c r="B79" s="164" t="s">
        <v>91</v>
      </c>
      <c r="C79" s="188" t="s">
        <v>92</v>
      </c>
      <c r="D79" s="165"/>
      <c r="E79" s="166"/>
      <c r="F79" s="167"/>
      <c r="G79" s="167">
        <f>SUMIF(AG80:AG80,"&lt;&gt;NOR",G80:G80)</f>
        <v>0</v>
      </c>
      <c r="H79" s="167"/>
      <c r="I79" s="167">
        <f>SUM(I80:I80)</f>
        <v>0</v>
      </c>
      <c r="J79" s="167"/>
      <c r="K79" s="167">
        <f>SUM(K80:K80)</f>
        <v>0</v>
      </c>
      <c r="L79" s="167"/>
      <c r="M79" s="167">
        <f>SUM(M80:M80)</f>
        <v>0</v>
      </c>
      <c r="N79" s="166"/>
      <c r="O79" s="166">
        <f>SUM(O80:O80)</f>
        <v>0</v>
      </c>
      <c r="P79" s="166"/>
      <c r="Q79" s="166">
        <f>SUM(Q80:Q80)</f>
        <v>0</v>
      </c>
      <c r="R79" s="167"/>
      <c r="S79" s="167"/>
      <c r="T79" s="168"/>
      <c r="U79" s="162"/>
      <c r="V79" s="162">
        <f>SUM(V80:V80)</f>
        <v>0</v>
      </c>
      <c r="W79" s="162"/>
      <c r="X79" s="162"/>
      <c r="Y79" s="162"/>
      <c r="AG79" t="s">
        <v>138</v>
      </c>
    </row>
    <row r="80" spans="1:60" outlineLevel="1" x14ac:dyDescent="0.2">
      <c r="A80" s="180">
        <v>48</v>
      </c>
      <c r="B80" s="181" t="s">
        <v>488</v>
      </c>
      <c r="C80" s="189" t="s">
        <v>489</v>
      </c>
      <c r="D80" s="182" t="s">
        <v>402</v>
      </c>
      <c r="E80" s="183">
        <v>72</v>
      </c>
      <c r="F80" s="184"/>
      <c r="G80" s="185">
        <f>ROUND(E80*F80,2)</f>
        <v>0</v>
      </c>
      <c r="H80" s="184"/>
      <c r="I80" s="185">
        <f>ROUND(E80*H80,2)</f>
        <v>0</v>
      </c>
      <c r="J80" s="184"/>
      <c r="K80" s="185">
        <f>ROUND(E80*J80,2)</f>
        <v>0</v>
      </c>
      <c r="L80" s="185">
        <v>21</v>
      </c>
      <c r="M80" s="185">
        <f>G80*(1+L80/100)</f>
        <v>0</v>
      </c>
      <c r="N80" s="183">
        <v>0</v>
      </c>
      <c r="O80" s="183">
        <f>ROUND(E80*N80,2)</f>
        <v>0</v>
      </c>
      <c r="P80" s="183">
        <v>0</v>
      </c>
      <c r="Q80" s="183">
        <f>ROUND(E80*P80,2)</f>
        <v>0</v>
      </c>
      <c r="R80" s="185"/>
      <c r="S80" s="185" t="s">
        <v>142</v>
      </c>
      <c r="T80" s="186" t="s">
        <v>143</v>
      </c>
      <c r="U80" s="161">
        <v>0</v>
      </c>
      <c r="V80" s="161">
        <f>ROUND(E80*U80,2)</f>
        <v>0</v>
      </c>
      <c r="W80" s="161"/>
      <c r="X80" s="161" t="s">
        <v>144</v>
      </c>
      <c r="Y80" s="161" t="s">
        <v>145</v>
      </c>
      <c r="Z80" s="151"/>
      <c r="AA80" s="151"/>
      <c r="AB80" s="151"/>
      <c r="AC80" s="151"/>
      <c r="AD80" s="151"/>
      <c r="AE80" s="151"/>
      <c r="AF80" s="151"/>
      <c r="AG80" s="151" t="s">
        <v>387</v>
      </c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x14ac:dyDescent="0.2">
      <c r="A81" s="163" t="s">
        <v>137</v>
      </c>
      <c r="B81" s="164" t="s">
        <v>85</v>
      </c>
      <c r="C81" s="188" t="s">
        <v>86</v>
      </c>
      <c r="D81" s="165"/>
      <c r="E81" s="166"/>
      <c r="F81" s="167"/>
      <c r="G81" s="167">
        <f>SUMIF(AG82:AG86,"&lt;&gt;NOR",G82:G86)</f>
        <v>0</v>
      </c>
      <c r="H81" s="167"/>
      <c r="I81" s="167">
        <f>SUM(I82:I86)</f>
        <v>0</v>
      </c>
      <c r="J81" s="167"/>
      <c r="K81" s="167">
        <f>SUM(K82:K86)</f>
        <v>0</v>
      </c>
      <c r="L81" s="167"/>
      <c r="M81" s="167">
        <f>SUM(M82:M86)</f>
        <v>0</v>
      </c>
      <c r="N81" s="166"/>
      <c r="O81" s="166">
        <f>SUM(O82:O86)</f>
        <v>0</v>
      </c>
      <c r="P81" s="166"/>
      <c r="Q81" s="166">
        <f>SUM(Q82:Q86)</f>
        <v>0</v>
      </c>
      <c r="R81" s="167"/>
      <c r="S81" s="167"/>
      <c r="T81" s="168"/>
      <c r="U81" s="162"/>
      <c r="V81" s="162">
        <f>SUM(V82:V86)</f>
        <v>0</v>
      </c>
      <c r="W81" s="162"/>
      <c r="X81" s="162"/>
      <c r="Y81" s="162"/>
      <c r="AG81" t="s">
        <v>138</v>
      </c>
    </row>
    <row r="82" spans="1:60" outlineLevel="1" x14ac:dyDescent="0.2">
      <c r="A82" s="180">
        <v>49</v>
      </c>
      <c r="B82" s="181" t="s">
        <v>490</v>
      </c>
      <c r="C82" s="189" t="s">
        <v>491</v>
      </c>
      <c r="D82" s="182" t="s">
        <v>149</v>
      </c>
      <c r="E82" s="183">
        <v>1</v>
      </c>
      <c r="F82" s="184"/>
      <c r="G82" s="185">
        <f>ROUND(E82*F82,2)</f>
        <v>0</v>
      </c>
      <c r="H82" s="184"/>
      <c r="I82" s="185">
        <f>ROUND(E82*H82,2)</f>
        <v>0</v>
      </c>
      <c r="J82" s="184"/>
      <c r="K82" s="185">
        <f>ROUND(E82*J82,2)</f>
        <v>0</v>
      </c>
      <c r="L82" s="185">
        <v>21</v>
      </c>
      <c r="M82" s="185">
        <f>G82*(1+L82/100)</f>
        <v>0</v>
      </c>
      <c r="N82" s="183">
        <v>0</v>
      </c>
      <c r="O82" s="183">
        <f>ROUND(E82*N82,2)</f>
        <v>0</v>
      </c>
      <c r="P82" s="183">
        <v>0</v>
      </c>
      <c r="Q82" s="183">
        <f>ROUND(E82*P82,2)</f>
        <v>0</v>
      </c>
      <c r="R82" s="185"/>
      <c r="S82" s="185" t="s">
        <v>142</v>
      </c>
      <c r="T82" s="186" t="s">
        <v>143</v>
      </c>
      <c r="U82" s="161">
        <v>0</v>
      </c>
      <c r="V82" s="161">
        <f>ROUND(E82*U82,2)</f>
        <v>0</v>
      </c>
      <c r="W82" s="161"/>
      <c r="X82" s="161" t="s">
        <v>144</v>
      </c>
      <c r="Y82" s="161" t="s">
        <v>145</v>
      </c>
      <c r="Z82" s="151"/>
      <c r="AA82" s="151"/>
      <c r="AB82" s="151"/>
      <c r="AC82" s="151"/>
      <c r="AD82" s="151"/>
      <c r="AE82" s="151"/>
      <c r="AF82" s="151"/>
      <c r="AG82" s="151" t="s">
        <v>146</v>
      </c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ht="22.5" outlineLevel="1" x14ac:dyDescent="0.2">
      <c r="A83" s="180">
        <v>50</v>
      </c>
      <c r="B83" s="181" t="s">
        <v>492</v>
      </c>
      <c r="C83" s="189" t="s">
        <v>493</v>
      </c>
      <c r="D83" s="182" t="s">
        <v>211</v>
      </c>
      <c r="E83" s="183">
        <v>0</v>
      </c>
      <c r="F83" s="184"/>
      <c r="G83" s="185">
        <f>ROUND(E83*F83,2)</f>
        <v>0</v>
      </c>
      <c r="H83" s="184"/>
      <c r="I83" s="185">
        <f>ROUND(E83*H83,2)</f>
        <v>0</v>
      </c>
      <c r="J83" s="184"/>
      <c r="K83" s="185">
        <f>ROUND(E83*J83,2)</f>
        <v>0</v>
      </c>
      <c r="L83" s="185">
        <v>21</v>
      </c>
      <c r="M83" s="185">
        <f>G83*(1+L83/100)</f>
        <v>0</v>
      </c>
      <c r="N83" s="183">
        <v>0</v>
      </c>
      <c r="O83" s="183">
        <f>ROUND(E83*N83,2)</f>
        <v>0</v>
      </c>
      <c r="P83" s="183">
        <v>0</v>
      </c>
      <c r="Q83" s="183">
        <f>ROUND(E83*P83,2)</f>
        <v>0</v>
      </c>
      <c r="R83" s="185"/>
      <c r="S83" s="185" t="s">
        <v>142</v>
      </c>
      <c r="T83" s="186" t="s">
        <v>221</v>
      </c>
      <c r="U83" s="161">
        <v>0</v>
      </c>
      <c r="V83" s="161">
        <f>ROUND(E83*U83,2)</f>
        <v>0</v>
      </c>
      <c r="W83" s="161"/>
      <c r="X83" s="161" t="s">
        <v>144</v>
      </c>
      <c r="Y83" s="161" t="s">
        <v>145</v>
      </c>
      <c r="Z83" s="151"/>
      <c r="AA83" s="151"/>
      <c r="AB83" s="151"/>
      <c r="AC83" s="151"/>
      <c r="AD83" s="151"/>
      <c r="AE83" s="151"/>
      <c r="AF83" s="151"/>
      <c r="AG83" s="151" t="s">
        <v>146</v>
      </c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80">
        <v>51</v>
      </c>
      <c r="B84" s="181" t="s">
        <v>494</v>
      </c>
      <c r="C84" s="189" t="s">
        <v>495</v>
      </c>
      <c r="D84" s="182" t="s">
        <v>149</v>
      </c>
      <c r="E84" s="183">
        <v>1</v>
      </c>
      <c r="F84" s="184"/>
      <c r="G84" s="185">
        <f>ROUND(E84*F84,2)</f>
        <v>0</v>
      </c>
      <c r="H84" s="184"/>
      <c r="I84" s="185">
        <f>ROUND(E84*H84,2)</f>
        <v>0</v>
      </c>
      <c r="J84" s="184"/>
      <c r="K84" s="185">
        <f>ROUND(E84*J84,2)</f>
        <v>0</v>
      </c>
      <c r="L84" s="185">
        <v>21</v>
      </c>
      <c r="M84" s="185">
        <f>G84*(1+L84/100)</f>
        <v>0</v>
      </c>
      <c r="N84" s="183">
        <v>0</v>
      </c>
      <c r="O84" s="183">
        <f>ROUND(E84*N84,2)</f>
        <v>0</v>
      </c>
      <c r="P84" s="183">
        <v>0</v>
      </c>
      <c r="Q84" s="183">
        <f>ROUND(E84*P84,2)</f>
        <v>0</v>
      </c>
      <c r="R84" s="185"/>
      <c r="S84" s="185" t="s">
        <v>142</v>
      </c>
      <c r="T84" s="186" t="s">
        <v>143</v>
      </c>
      <c r="U84" s="161">
        <v>0</v>
      </c>
      <c r="V84" s="161">
        <f>ROUND(E84*U84,2)</f>
        <v>0</v>
      </c>
      <c r="W84" s="161"/>
      <c r="X84" s="161" t="s">
        <v>144</v>
      </c>
      <c r="Y84" s="161" t="s">
        <v>145</v>
      </c>
      <c r="Z84" s="151"/>
      <c r="AA84" s="151"/>
      <c r="AB84" s="151"/>
      <c r="AC84" s="151"/>
      <c r="AD84" s="151"/>
      <c r="AE84" s="151"/>
      <c r="AF84" s="151"/>
      <c r="AG84" s="151" t="s">
        <v>146</v>
      </c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outlineLevel="1" x14ac:dyDescent="0.2">
      <c r="A85" s="180">
        <v>52</v>
      </c>
      <c r="B85" s="181" t="s">
        <v>496</v>
      </c>
      <c r="C85" s="189" t="s">
        <v>497</v>
      </c>
      <c r="D85" s="182" t="s">
        <v>149</v>
      </c>
      <c r="E85" s="183">
        <v>1</v>
      </c>
      <c r="F85" s="184"/>
      <c r="G85" s="185">
        <f>ROUND(E85*F85,2)</f>
        <v>0</v>
      </c>
      <c r="H85" s="184"/>
      <c r="I85" s="185">
        <f>ROUND(E85*H85,2)</f>
        <v>0</v>
      </c>
      <c r="J85" s="184"/>
      <c r="K85" s="185">
        <f>ROUND(E85*J85,2)</f>
        <v>0</v>
      </c>
      <c r="L85" s="185">
        <v>21</v>
      </c>
      <c r="M85" s="185">
        <f>G85*(1+L85/100)</f>
        <v>0</v>
      </c>
      <c r="N85" s="183">
        <v>0</v>
      </c>
      <c r="O85" s="183">
        <f>ROUND(E85*N85,2)</f>
        <v>0</v>
      </c>
      <c r="P85" s="183">
        <v>0</v>
      </c>
      <c r="Q85" s="183">
        <f>ROUND(E85*P85,2)</f>
        <v>0</v>
      </c>
      <c r="R85" s="185"/>
      <c r="S85" s="185" t="s">
        <v>142</v>
      </c>
      <c r="T85" s="186" t="s">
        <v>143</v>
      </c>
      <c r="U85" s="161">
        <v>0</v>
      </c>
      <c r="V85" s="161">
        <f>ROUND(E85*U85,2)</f>
        <v>0</v>
      </c>
      <c r="W85" s="161"/>
      <c r="X85" s="161" t="s">
        <v>144</v>
      </c>
      <c r="Y85" s="161" t="s">
        <v>145</v>
      </c>
      <c r="Z85" s="151"/>
      <c r="AA85" s="151"/>
      <c r="AB85" s="151"/>
      <c r="AC85" s="151"/>
      <c r="AD85" s="151"/>
      <c r="AE85" s="151"/>
      <c r="AF85" s="151"/>
      <c r="AG85" s="151" t="s">
        <v>146</v>
      </c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80">
        <v>53</v>
      </c>
      <c r="B86" s="181" t="s">
        <v>498</v>
      </c>
      <c r="C86" s="189" t="s">
        <v>499</v>
      </c>
      <c r="D86" s="182" t="s">
        <v>149</v>
      </c>
      <c r="E86" s="183">
        <v>1</v>
      </c>
      <c r="F86" s="184"/>
      <c r="G86" s="185">
        <f>ROUND(E86*F86,2)</f>
        <v>0</v>
      </c>
      <c r="H86" s="184"/>
      <c r="I86" s="185">
        <f>ROUND(E86*H86,2)</f>
        <v>0</v>
      </c>
      <c r="J86" s="184"/>
      <c r="K86" s="185">
        <f>ROUND(E86*J86,2)</f>
        <v>0</v>
      </c>
      <c r="L86" s="185">
        <v>21</v>
      </c>
      <c r="M86" s="185">
        <f>G86*(1+L86/100)</f>
        <v>0</v>
      </c>
      <c r="N86" s="183">
        <v>0</v>
      </c>
      <c r="O86" s="183">
        <f>ROUND(E86*N86,2)</f>
        <v>0</v>
      </c>
      <c r="P86" s="183">
        <v>0</v>
      </c>
      <c r="Q86" s="183">
        <f>ROUND(E86*P86,2)</f>
        <v>0</v>
      </c>
      <c r="R86" s="185"/>
      <c r="S86" s="185" t="s">
        <v>142</v>
      </c>
      <c r="T86" s="186" t="s">
        <v>143</v>
      </c>
      <c r="U86" s="161">
        <v>0</v>
      </c>
      <c r="V86" s="161">
        <f>ROUND(E86*U86,2)</f>
        <v>0</v>
      </c>
      <c r="W86" s="161"/>
      <c r="X86" s="161" t="s">
        <v>144</v>
      </c>
      <c r="Y86" s="161" t="s">
        <v>145</v>
      </c>
      <c r="Z86" s="151"/>
      <c r="AA86" s="151"/>
      <c r="AB86" s="151"/>
      <c r="AC86" s="151"/>
      <c r="AD86" s="151"/>
      <c r="AE86" s="151"/>
      <c r="AF86" s="151"/>
      <c r="AG86" s="151" t="s">
        <v>146</v>
      </c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x14ac:dyDescent="0.2">
      <c r="A87" s="163" t="s">
        <v>137</v>
      </c>
      <c r="B87" s="164" t="s">
        <v>91</v>
      </c>
      <c r="C87" s="188" t="s">
        <v>92</v>
      </c>
      <c r="D87" s="165"/>
      <c r="E87" s="166"/>
      <c r="F87" s="167"/>
      <c r="G87" s="167">
        <f>SUMIF(AG88:AG95,"&lt;&gt;NOR",G88:G95)</f>
        <v>0</v>
      </c>
      <c r="H87" s="167"/>
      <c r="I87" s="167">
        <f>SUM(I88:I95)</f>
        <v>0</v>
      </c>
      <c r="J87" s="167"/>
      <c r="K87" s="167">
        <f>SUM(K88:K95)</f>
        <v>0</v>
      </c>
      <c r="L87" s="167"/>
      <c r="M87" s="167">
        <f>SUM(M88:M95)</f>
        <v>0</v>
      </c>
      <c r="N87" s="166"/>
      <c r="O87" s="166">
        <f>SUM(O88:O95)</f>
        <v>0</v>
      </c>
      <c r="P87" s="166"/>
      <c r="Q87" s="166">
        <f>SUM(Q88:Q95)</f>
        <v>0</v>
      </c>
      <c r="R87" s="167"/>
      <c r="S87" s="167"/>
      <c r="T87" s="168"/>
      <c r="U87" s="162"/>
      <c r="V87" s="162">
        <f>SUM(V88:V95)</f>
        <v>0</v>
      </c>
      <c r="W87" s="162"/>
      <c r="X87" s="162"/>
      <c r="Y87" s="162"/>
      <c r="AG87" t="s">
        <v>138</v>
      </c>
    </row>
    <row r="88" spans="1:60" outlineLevel="1" x14ac:dyDescent="0.2">
      <c r="A88" s="180">
        <v>54</v>
      </c>
      <c r="B88" s="181" t="s">
        <v>500</v>
      </c>
      <c r="C88" s="189" t="s">
        <v>501</v>
      </c>
      <c r="D88" s="182" t="s">
        <v>502</v>
      </c>
      <c r="E88" s="183">
        <v>42</v>
      </c>
      <c r="F88" s="184"/>
      <c r="G88" s="185">
        <f t="shared" ref="G88:G95" si="14">ROUND(E88*F88,2)</f>
        <v>0</v>
      </c>
      <c r="H88" s="184"/>
      <c r="I88" s="185">
        <f t="shared" ref="I88:I95" si="15">ROUND(E88*H88,2)</f>
        <v>0</v>
      </c>
      <c r="J88" s="184"/>
      <c r="K88" s="185">
        <f t="shared" ref="K88:K95" si="16">ROUND(E88*J88,2)</f>
        <v>0</v>
      </c>
      <c r="L88" s="185">
        <v>21</v>
      </c>
      <c r="M88" s="185">
        <f t="shared" ref="M88:M95" si="17">G88*(1+L88/100)</f>
        <v>0</v>
      </c>
      <c r="N88" s="183">
        <v>0</v>
      </c>
      <c r="O88" s="183">
        <f t="shared" ref="O88:O95" si="18">ROUND(E88*N88,2)</f>
        <v>0</v>
      </c>
      <c r="P88" s="183">
        <v>0</v>
      </c>
      <c r="Q88" s="183">
        <f t="shared" ref="Q88:Q95" si="19">ROUND(E88*P88,2)</f>
        <v>0</v>
      </c>
      <c r="R88" s="185"/>
      <c r="S88" s="185" t="s">
        <v>142</v>
      </c>
      <c r="T88" s="186" t="s">
        <v>143</v>
      </c>
      <c r="U88" s="161">
        <v>0</v>
      </c>
      <c r="V88" s="161">
        <f t="shared" ref="V88:V95" si="20">ROUND(E88*U88,2)</f>
        <v>0</v>
      </c>
      <c r="W88" s="161"/>
      <c r="X88" s="161" t="s">
        <v>144</v>
      </c>
      <c r="Y88" s="161" t="s">
        <v>145</v>
      </c>
      <c r="Z88" s="151"/>
      <c r="AA88" s="151"/>
      <c r="AB88" s="151"/>
      <c r="AC88" s="151"/>
      <c r="AD88" s="151"/>
      <c r="AE88" s="151"/>
      <c r="AF88" s="151"/>
      <c r="AG88" s="151" t="s">
        <v>387</v>
      </c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outlineLevel="1" x14ac:dyDescent="0.2">
      <c r="A89" s="180">
        <v>55</v>
      </c>
      <c r="B89" s="181" t="s">
        <v>503</v>
      </c>
      <c r="C89" s="189" t="s">
        <v>504</v>
      </c>
      <c r="D89" s="182" t="s">
        <v>402</v>
      </c>
      <c r="E89" s="183">
        <v>72</v>
      </c>
      <c r="F89" s="184"/>
      <c r="G89" s="185">
        <f t="shared" si="14"/>
        <v>0</v>
      </c>
      <c r="H89" s="184"/>
      <c r="I89" s="185">
        <f t="shared" si="15"/>
        <v>0</v>
      </c>
      <c r="J89" s="184"/>
      <c r="K89" s="185">
        <f t="shared" si="16"/>
        <v>0</v>
      </c>
      <c r="L89" s="185">
        <v>21</v>
      </c>
      <c r="M89" s="185">
        <f t="shared" si="17"/>
        <v>0</v>
      </c>
      <c r="N89" s="183">
        <v>0</v>
      </c>
      <c r="O89" s="183">
        <f t="shared" si="18"/>
        <v>0</v>
      </c>
      <c r="P89" s="183">
        <v>0</v>
      </c>
      <c r="Q89" s="183">
        <f t="shared" si="19"/>
        <v>0</v>
      </c>
      <c r="R89" s="185"/>
      <c r="S89" s="185" t="s">
        <v>142</v>
      </c>
      <c r="T89" s="186" t="s">
        <v>143</v>
      </c>
      <c r="U89" s="161">
        <v>0</v>
      </c>
      <c r="V89" s="161">
        <f t="shared" si="20"/>
        <v>0</v>
      </c>
      <c r="W89" s="161"/>
      <c r="X89" s="161" t="s">
        <v>144</v>
      </c>
      <c r="Y89" s="161" t="s">
        <v>145</v>
      </c>
      <c r="Z89" s="151"/>
      <c r="AA89" s="151"/>
      <c r="AB89" s="151"/>
      <c r="AC89" s="151"/>
      <c r="AD89" s="151"/>
      <c r="AE89" s="151"/>
      <c r="AF89" s="151"/>
      <c r="AG89" s="151" t="s">
        <v>387</v>
      </c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80">
        <v>56</v>
      </c>
      <c r="B90" s="181" t="s">
        <v>505</v>
      </c>
      <c r="C90" s="189" t="s">
        <v>506</v>
      </c>
      <c r="D90" s="182" t="s">
        <v>502</v>
      </c>
      <c r="E90" s="183">
        <v>42</v>
      </c>
      <c r="F90" s="184"/>
      <c r="G90" s="185">
        <f t="shared" si="14"/>
        <v>0</v>
      </c>
      <c r="H90" s="184"/>
      <c r="I90" s="185">
        <f t="shared" si="15"/>
        <v>0</v>
      </c>
      <c r="J90" s="184"/>
      <c r="K90" s="185">
        <f t="shared" si="16"/>
        <v>0</v>
      </c>
      <c r="L90" s="185">
        <v>21</v>
      </c>
      <c r="M90" s="185">
        <f t="shared" si="17"/>
        <v>0</v>
      </c>
      <c r="N90" s="183">
        <v>0</v>
      </c>
      <c r="O90" s="183">
        <f t="shared" si="18"/>
        <v>0</v>
      </c>
      <c r="P90" s="183">
        <v>0</v>
      </c>
      <c r="Q90" s="183">
        <f t="shared" si="19"/>
        <v>0</v>
      </c>
      <c r="R90" s="185"/>
      <c r="S90" s="185" t="s">
        <v>142</v>
      </c>
      <c r="T90" s="186" t="s">
        <v>143</v>
      </c>
      <c r="U90" s="161">
        <v>0</v>
      </c>
      <c r="V90" s="161">
        <f t="shared" si="20"/>
        <v>0</v>
      </c>
      <c r="W90" s="161"/>
      <c r="X90" s="161" t="s">
        <v>144</v>
      </c>
      <c r="Y90" s="161" t="s">
        <v>145</v>
      </c>
      <c r="Z90" s="151"/>
      <c r="AA90" s="151"/>
      <c r="AB90" s="151"/>
      <c r="AC90" s="151"/>
      <c r="AD90" s="151"/>
      <c r="AE90" s="151"/>
      <c r="AF90" s="151"/>
      <c r="AG90" s="151" t="s">
        <v>387</v>
      </c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80">
        <v>57</v>
      </c>
      <c r="B91" s="181" t="s">
        <v>507</v>
      </c>
      <c r="C91" s="189" t="s">
        <v>508</v>
      </c>
      <c r="D91" s="182" t="s">
        <v>211</v>
      </c>
      <c r="E91" s="183">
        <v>1</v>
      </c>
      <c r="F91" s="184"/>
      <c r="G91" s="185">
        <f t="shared" si="14"/>
        <v>0</v>
      </c>
      <c r="H91" s="184"/>
      <c r="I91" s="185">
        <f t="shared" si="15"/>
        <v>0</v>
      </c>
      <c r="J91" s="184"/>
      <c r="K91" s="185">
        <f t="shared" si="16"/>
        <v>0</v>
      </c>
      <c r="L91" s="185">
        <v>21</v>
      </c>
      <c r="M91" s="185">
        <f t="shared" si="17"/>
        <v>0</v>
      </c>
      <c r="N91" s="183">
        <v>0</v>
      </c>
      <c r="O91" s="183">
        <f t="shared" si="18"/>
        <v>0</v>
      </c>
      <c r="P91" s="183">
        <v>0</v>
      </c>
      <c r="Q91" s="183">
        <f t="shared" si="19"/>
        <v>0</v>
      </c>
      <c r="R91" s="185"/>
      <c r="S91" s="185" t="s">
        <v>142</v>
      </c>
      <c r="T91" s="186" t="s">
        <v>143</v>
      </c>
      <c r="U91" s="161">
        <v>0</v>
      </c>
      <c r="V91" s="161">
        <f t="shared" si="20"/>
        <v>0</v>
      </c>
      <c r="W91" s="161"/>
      <c r="X91" s="161" t="s">
        <v>144</v>
      </c>
      <c r="Y91" s="161" t="s">
        <v>145</v>
      </c>
      <c r="Z91" s="151"/>
      <c r="AA91" s="151"/>
      <c r="AB91" s="151"/>
      <c r="AC91" s="151"/>
      <c r="AD91" s="151"/>
      <c r="AE91" s="151"/>
      <c r="AF91" s="151"/>
      <c r="AG91" s="151" t="s">
        <v>387</v>
      </c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80">
        <v>58</v>
      </c>
      <c r="B92" s="181" t="s">
        <v>509</v>
      </c>
      <c r="C92" s="189" t="s">
        <v>510</v>
      </c>
      <c r="D92" s="182" t="s">
        <v>402</v>
      </c>
      <c r="E92" s="183">
        <v>12</v>
      </c>
      <c r="F92" s="184"/>
      <c r="G92" s="185">
        <f t="shared" si="14"/>
        <v>0</v>
      </c>
      <c r="H92" s="184"/>
      <c r="I92" s="185">
        <f t="shared" si="15"/>
        <v>0</v>
      </c>
      <c r="J92" s="184"/>
      <c r="K92" s="185">
        <f t="shared" si="16"/>
        <v>0</v>
      </c>
      <c r="L92" s="185">
        <v>21</v>
      </c>
      <c r="M92" s="185">
        <f t="shared" si="17"/>
        <v>0</v>
      </c>
      <c r="N92" s="183">
        <v>0</v>
      </c>
      <c r="O92" s="183">
        <f t="shared" si="18"/>
        <v>0</v>
      </c>
      <c r="P92" s="183">
        <v>0</v>
      </c>
      <c r="Q92" s="183">
        <f t="shared" si="19"/>
        <v>0</v>
      </c>
      <c r="R92" s="185"/>
      <c r="S92" s="185" t="s">
        <v>142</v>
      </c>
      <c r="T92" s="186" t="s">
        <v>143</v>
      </c>
      <c r="U92" s="161">
        <v>0</v>
      </c>
      <c r="V92" s="161">
        <f t="shared" si="20"/>
        <v>0</v>
      </c>
      <c r="W92" s="161"/>
      <c r="X92" s="161" t="s">
        <v>144</v>
      </c>
      <c r="Y92" s="161" t="s">
        <v>145</v>
      </c>
      <c r="Z92" s="151"/>
      <c r="AA92" s="151"/>
      <c r="AB92" s="151"/>
      <c r="AC92" s="151"/>
      <c r="AD92" s="151"/>
      <c r="AE92" s="151"/>
      <c r="AF92" s="151"/>
      <c r="AG92" s="151" t="s">
        <v>387</v>
      </c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outlineLevel="1" x14ac:dyDescent="0.2">
      <c r="A93" s="180">
        <v>59</v>
      </c>
      <c r="B93" s="181" t="s">
        <v>511</v>
      </c>
      <c r="C93" s="189" t="s">
        <v>512</v>
      </c>
      <c r="D93" s="182" t="s">
        <v>211</v>
      </c>
      <c r="E93" s="183">
        <v>36</v>
      </c>
      <c r="F93" s="184"/>
      <c r="G93" s="185">
        <f t="shared" si="14"/>
        <v>0</v>
      </c>
      <c r="H93" s="184"/>
      <c r="I93" s="185">
        <f t="shared" si="15"/>
        <v>0</v>
      </c>
      <c r="J93" s="184"/>
      <c r="K93" s="185">
        <f t="shared" si="16"/>
        <v>0</v>
      </c>
      <c r="L93" s="185">
        <v>21</v>
      </c>
      <c r="M93" s="185">
        <f t="shared" si="17"/>
        <v>0</v>
      </c>
      <c r="N93" s="183">
        <v>0</v>
      </c>
      <c r="O93" s="183">
        <f t="shared" si="18"/>
        <v>0</v>
      </c>
      <c r="P93" s="183">
        <v>0</v>
      </c>
      <c r="Q93" s="183">
        <f t="shared" si="19"/>
        <v>0</v>
      </c>
      <c r="R93" s="185"/>
      <c r="S93" s="185" t="s">
        <v>142</v>
      </c>
      <c r="T93" s="186" t="s">
        <v>143</v>
      </c>
      <c r="U93" s="161">
        <v>0</v>
      </c>
      <c r="V93" s="161">
        <f t="shared" si="20"/>
        <v>0</v>
      </c>
      <c r="W93" s="161"/>
      <c r="X93" s="161" t="s">
        <v>144</v>
      </c>
      <c r="Y93" s="161" t="s">
        <v>145</v>
      </c>
      <c r="Z93" s="151"/>
      <c r="AA93" s="151"/>
      <c r="AB93" s="151"/>
      <c r="AC93" s="151"/>
      <c r="AD93" s="151"/>
      <c r="AE93" s="151"/>
      <c r="AF93" s="151"/>
      <c r="AG93" s="151" t="s">
        <v>387</v>
      </c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80">
        <v>60</v>
      </c>
      <c r="B94" s="181" t="s">
        <v>513</v>
      </c>
      <c r="C94" s="189" t="s">
        <v>514</v>
      </c>
      <c r="D94" s="182" t="s">
        <v>149</v>
      </c>
      <c r="E94" s="183">
        <v>1</v>
      </c>
      <c r="F94" s="184"/>
      <c r="G94" s="185">
        <f t="shared" si="14"/>
        <v>0</v>
      </c>
      <c r="H94" s="184"/>
      <c r="I94" s="185">
        <f t="shared" si="15"/>
        <v>0</v>
      </c>
      <c r="J94" s="184"/>
      <c r="K94" s="185">
        <f t="shared" si="16"/>
        <v>0</v>
      </c>
      <c r="L94" s="185">
        <v>21</v>
      </c>
      <c r="M94" s="185">
        <f t="shared" si="17"/>
        <v>0</v>
      </c>
      <c r="N94" s="183">
        <v>0</v>
      </c>
      <c r="O94" s="183">
        <f t="shared" si="18"/>
        <v>0</v>
      </c>
      <c r="P94" s="183">
        <v>0</v>
      </c>
      <c r="Q94" s="183">
        <f t="shared" si="19"/>
        <v>0</v>
      </c>
      <c r="R94" s="185"/>
      <c r="S94" s="185" t="s">
        <v>142</v>
      </c>
      <c r="T94" s="186" t="s">
        <v>143</v>
      </c>
      <c r="U94" s="161">
        <v>0</v>
      </c>
      <c r="V94" s="161">
        <f t="shared" si="20"/>
        <v>0</v>
      </c>
      <c r="W94" s="161"/>
      <c r="X94" s="161" t="s">
        <v>144</v>
      </c>
      <c r="Y94" s="161" t="s">
        <v>145</v>
      </c>
      <c r="Z94" s="151"/>
      <c r="AA94" s="151"/>
      <c r="AB94" s="151"/>
      <c r="AC94" s="151"/>
      <c r="AD94" s="151"/>
      <c r="AE94" s="151"/>
      <c r="AF94" s="151"/>
      <c r="AG94" s="151" t="s">
        <v>387</v>
      </c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73">
        <v>61</v>
      </c>
      <c r="B95" s="174" t="s">
        <v>515</v>
      </c>
      <c r="C95" s="190" t="s">
        <v>516</v>
      </c>
      <c r="D95" s="175" t="s">
        <v>211</v>
      </c>
      <c r="E95" s="176">
        <v>1</v>
      </c>
      <c r="F95" s="177"/>
      <c r="G95" s="178">
        <f t="shared" si="14"/>
        <v>0</v>
      </c>
      <c r="H95" s="177"/>
      <c r="I95" s="178">
        <f t="shared" si="15"/>
        <v>0</v>
      </c>
      <c r="J95" s="177"/>
      <c r="K95" s="178">
        <f t="shared" si="16"/>
        <v>0</v>
      </c>
      <c r="L95" s="178">
        <v>21</v>
      </c>
      <c r="M95" s="178">
        <f t="shared" si="17"/>
        <v>0</v>
      </c>
      <c r="N95" s="176">
        <v>0</v>
      </c>
      <c r="O95" s="176">
        <f t="shared" si="18"/>
        <v>0</v>
      </c>
      <c r="P95" s="176">
        <v>0</v>
      </c>
      <c r="Q95" s="176">
        <f t="shared" si="19"/>
        <v>0</v>
      </c>
      <c r="R95" s="178"/>
      <c r="S95" s="178" t="s">
        <v>142</v>
      </c>
      <c r="T95" s="179" t="s">
        <v>143</v>
      </c>
      <c r="U95" s="161">
        <v>0</v>
      </c>
      <c r="V95" s="161">
        <f t="shared" si="20"/>
        <v>0</v>
      </c>
      <c r="W95" s="161"/>
      <c r="X95" s="161" t="s">
        <v>144</v>
      </c>
      <c r="Y95" s="161" t="s">
        <v>145</v>
      </c>
      <c r="Z95" s="151"/>
      <c r="AA95" s="151"/>
      <c r="AB95" s="151"/>
      <c r="AC95" s="151"/>
      <c r="AD95" s="151"/>
      <c r="AE95" s="151"/>
      <c r="AF95" s="151"/>
      <c r="AG95" s="151" t="s">
        <v>387</v>
      </c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x14ac:dyDescent="0.2">
      <c r="A96" s="3"/>
      <c r="B96" s="4"/>
      <c r="C96" s="191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AE96">
        <v>15</v>
      </c>
      <c r="AF96">
        <v>21</v>
      </c>
      <c r="AG96" t="s">
        <v>123</v>
      </c>
    </row>
    <row r="97" spans="1:33" x14ac:dyDescent="0.2">
      <c r="A97" s="154"/>
      <c r="B97" s="155" t="s">
        <v>29</v>
      </c>
      <c r="C97" s="192"/>
      <c r="D97" s="156"/>
      <c r="E97" s="157"/>
      <c r="F97" s="157"/>
      <c r="G97" s="172">
        <f>G8+G17+G19+G32+G40+G46+G61+G70+G73+G79+G81+G87</f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E97">
        <f>SUMIF(L7:L95,AE96,G7:G95)</f>
        <v>0</v>
      </c>
      <c r="AF97">
        <f>SUMIF(L7:L95,AF96,G7:G95)</f>
        <v>0</v>
      </c>
      <c r="AG97" t="s">
        <v>172</v>
      </c>
    </row>
    <row r="98" spans="1:33" x14ac:dyDescent="0.2">
      <c r="C98" s="193"/>
      <c r="D98" s="10"/>
      <c r="AG98" t="s">
        <v>173</v>
      </c>
    </row>
    <row r="99" spans="1:33" x14ac:dyDescent="0.2">
      <c r="D99" s="10"/>
    </row>
    <row r="100" spans="1:33" x14ac:dyDescent="0.2">
      <c r="D100" s="10"/>
    </row>
    <row r="101" spans="1:33" x14ac:dyDescent="0.2">
      <c r="D101" s="10"/>
    </row>
    <row r="102" spans="1:33" x14ac:dyDescent="0.2">
      <c r="D102" s="10"/>
    </row>
    <row r="103" spans="1:33" x14ac:dyDescent="0.2">
      <c r="D103" s="10"/>
    </row>
    <row r="104" spans="1:33" x14ac:dyDescent="0.2">
      <c r="D104" s="10"/>
    </row>
    <row r="105" spans="1:33" x14ac:dyDescent="0.2">
      <c r="D105" s="10"/>
    </row>
    <row r="106" spans="1:33" x14ac:dyDescent="0.2">
      <c r="D106" s="10"/>
    </row>
    <row r="107" spans="1:33" x14ac:dyDescent="0.2">
      <c r="D107" s="10"/>
    </row>
    <row r="108" spans="1:33" x14ac:dyDescent="0.2">
      <c r="D108" s="10"/>
    </row>
    <row r="109" spans="1:33" x14ac:dyDescent="0.2">
      <c r="D109" s="10"/>
    </row>
    <row r="110" spans="1:33" x14ac:dyDescent="0.2">
      <c r="D110" s="10"/>
    </row>
    <row r="111" spans="1:33" x14ac:dyDescent="0.2">
      <c r="D111" s="10"/>
    </row>
    <row r="112" spans="1:33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fXB9r+SRFoQ0cTeQ/HQM4YoNXzD5TFQySA5P68fc+Arrh1jjbilHu2yArQXw6mYzHQGaaA/SU9TgW2as3N8rbA==" saltValue="mMScwB/dVj434WGFct4Ufw==" spinCount="100000" sheet="1" formatRows="0"/>
  <mergeCells count="17">
    <mergeCell ref="C49:G49"/>
    <mergeCell ref="A1:G1"/>
    <mergeCell ref="C2:G2"/>
    <mergeCell ref="C3:G3"/>
    <mergeCell ref="C4:G4"/>
    <mergeCell ref="C10:G10"/>
    <mergeCell ref="C22:G22"/>
    <mergeCell ref="C24:G24"/>
    <mergeCell ref="C34:G34"/>
    <mergeCell ref="C36:G36"/>
    <mergeCell ref="C38:G38"/>
    <mergeCell ref="C41:G41"/>
    <mergeCell ref="C51:G51"/>
    <mergeCell ref="C63:G63"/>
    <mergeCell ref="C65:G65"/>
    <mergeCell ref="C67:G67"/>
    <mergeCell ref="C75:G7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00 Naklady</vt:lpstr>
      <vt:lpstr>D.1.1 01 Pol</vt:lpstr>
      <vt:lpstr>D.1.2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00 Naklady'!Názvy_tisku</vt:lpstr>
      <vt:lpstr>'D.1.1 01 Pol'!Názvy_tisku</vt:lpstr>
      <vt:lpstr>'D.1.2 1 Pol'!Názvy_tisku</vt:lpstr>
      <vt:lpstr>oadresa</vt:lpstr>
      <vt:lpstr>Stavba!Objednatel</vt:lpstr>
      <vt:lpstr>Stavba!Objekt</vt:lpstr>
      <vt:lpstr>'00 00 Naklady'!Oblast_tisku</vt:lpstr>
      <vt:lpstr>'D.1.1 01 Pol'!Oblast_tisku</vt:lpstr>
      <vt:lpstr>'D.1.2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Patrik Hanáček</dc:creator>
  <cp:lastModifiedBy>Jiří Štefek</cp:lastModifiedBy>
  <cp:lastPrinted>2019-03-19T12:27:02Z</cp:lastPrinted>
  <dcterms:created xsi:type="dcterms:W3CDTF">2009-04-08T07:15:50Z</dcterms:created>
  <dcterms:modified xsi:type="dcterms:W3CDTF">2026-02-25T08:50:04Z</dcterms:modified>
</cp:coreProperties>
</file>