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luopava.sharepoint.com/teams/ERDF-kvalita/Sdilene dokumenty/General/OPF ERDF - etapa 2025/WELCOME ROOM/WELCOME ROOM stavba/"/>
    </mc:Choice>
  </mc:AlternateContent>
  <xr:revisionPtr revIDLastSave="1" documentId="13_ncr:1_{50C517DE-6745-411A-97D0-348D0A5DC887}" xr6:coauthVersionLast="47" xr6:coauthVersionMax="47" xr10:uidLastSave="{76CBFD0E-CD87-4AFA-BDF4-43A687355042}"/>
  <bookViews>
    <workbookView xWindow="-108" yWindow="-108" windowWidth="23256" windowHeight="12456" xr2:uid="{FBA5B95F-98BD-4383-9C87-2357CFFABE23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38" i="1" l="1"/>
  <c r="Q65" i="1" l="1"/>
  <c r="Q64" i="1" s="1"/>
  <c r="O65" i="1"/>
  <c r="K65" i="1"/>
  <c r="I65" i="1"/>
  <c r="G65" i="1"/>
  <c r="M65" i="1" s="1"/>
  <c r="M64" i="1" s="1"/>
  <c r="O64" i="1"/>
  <c r="K64" i="1"/>
  <c r="I64" i="1"/>
  <c r="G64" i="1"/>
  <c r="Q63" i="1"/>
  <c r="O63" i="1"/>
  <c r="K63" i="1"/>
  <c r="I63" i="1"/>
  <c r="G63" i="1"/>
  <c r="M63" i="1" s="1"/>
  <c r="Q62" i="1"/>
  <c r="O62" i="1"/>
  <c r="K62" i="1"/>
  <c r="I62" i="1"/>
  <c r="G62" i="1"/>
  <c r="M62" i="1" s="1"/>
  <c r="Q61" i="1"/>
  <c r="O61" i="1"/>
  <c r="K61" i="1"/>
  <c r="I61" i="1"/>
  <c r="G61" i="1"/>
  <c r="M61" i="1" s="1"/>
  <c r="Q59" i="1"/>
  <c r="O59" i="1"/>
  <c r="O58" i="1" s="1"/>
  <c r="K59" i="1"/>
  <c r="K58" i="1" s="1"/>
  <c r="I59" i="1"/>
  <c r="I58" i="1" s="1"/>
  <c r="G59" i="1"/>
  <c r="M59" i="1" s="1"/>
  <c r="Q58" i="1"/>
  <c r="G58" i="1"/>
  <c r="Q54" i="1"/>
  <c r="O54" i="1"/>
  <c r="K54" i="1"/>
  <c r="I54" i="1"/>
  <c r="G54" i="1"/>
  <c r="M54" i="1" s="1"/>
  <c r="Q51" i="1"/>
  <c r="Q50" i="1" s="1"/>
  <c r="O51" i="1"/>
  <c r="K51" i="1"/>
  <c r="I51" i="1"/>
  <c r="G51" i="1"/>
  <c r="M51" i="1" s="1"/>
  <c r="O50" i="1"/>
  <c r="K50" i="1"/>
  <c r="G50" i="1"/>
  <c r="Q49" i="1"/>
  <c r="O49" i="1"/>
  <c r="K49" i="1"/>
  <c r="I49" i="1"/>
  <c r="G49" i="1"/>
  <c r="M49" i="1" s="1"/>
  <c r="Q48" i="1"/>
  <c r="O48" i="1"/>
  <c r="K48" i="1"/>
  <c r="I48" i="1"/>
  <c r="G48" i="1"/>
  <c r="M48" i="1" s="1"/>
  <c r="Q47" i="1"/>
  <c r="Q46" i="1" s="1"/>
  <c r="O47" i="1"/>
  <c r="K47" i="1"/>
  <c r="I47" i="1"/>
  <c r="G47" i="1"/>
  <c r="M47" i="1" s="1"/>
  <c r="O46" i="1"/>
  <c r="K46" i="1"/>
  <c r="I46" i="1"/>
  <c r="G46" i="1"/>
  <c r="Q45" i="1"/>
  <c r="O45" i="1"/>
  <c r="K45" i="1"/>
  <c r="I45" i="1"/>
  <c r="G45" i="1"/>
  <c r="M45" i="1" s="1"/>
  <c r="Q43" i="1"/>
  <c r="O43" i="1"/>
  <c r="K43" i="1"/>
  <c r="I43" i="1"/>
  <c r="G43" i="1"/>
  <c r="M43" i="1" s="1"/>
  <c r="Q42" i="1"/>
  <c r="Q41" i="1" s="1"/>
  <c r="O42" i="1"/>
  <c r="K42" i="1"/>
  <c r="I42" i="1"/>
  <c r="G42" i="1"/>
  <c r="M42" i="1" s="1"/>
  <c r="O41" i="1"/>
  <c r="I41" i="1"/>
  <c r="G41" i="1"/>
  <c r="Q40" i="1"/>
  <c r="O40" i="1"/>
  <c r="K40" i="1"/>
  <c r="I40" i="1"/>
  <c r="G40" i="1"/>
  <c r="M40" i="1" s="1"/>
  <c r="Q37" i="1"/>
  <c r="O37" i="1"/>
  <c r="K37" i="1"/>
  <c r="I37" i="1"/>
  <c r="G37" i="1"/>
  <c r="M37" i="1" s="1"/>
  <c r="Q36" i="1"/>
  <c r="O36" i="1"/>
  <c r="K36" i="1"/>
  <c r="I36" i="1"/>
  <c r="G36" i="1"/>
  <c r="M36" i="1" s="1"/>
  <c r="Q35" i="1"/>
  <c r="O35" i="1"/>
  <c r="K35" i="1"/>
  <c r="I35" i="1"/>
  <c r="G35" i="1"/>
  <c r="M35" i="1" s="1"/>
  <c r="Q34" i="1"/>
  <c r="O34" i="1"/>
  <c r="K34" i="1"/>
  <c r="I34" i="1"/>
  <c r="G34" i="1"/>
  <c r="M34" i="1" s="1"/>
  <c r="Q33" i="1"/>
  <c r="O33" i="1"/>
  <c r="O32" i="1" s="1"/>
  <c r="K33" i="1"/>
  <c r="K32" i="1" s="1"/>
  <c r="I33" i="1"/>
  <c r="I32" i="1" s="1"/>
  <c r="G33" i="1"/>
  <c r="M33" i="1" s="1"/>
  <c r="Q32" i="1"/>
  <c r="G32" i="1"/>
  <c r="Q31" i="1"/>
  <c r="O31" i="1"/>
  <c r="O30" i="1" s="1"/>
  <c r="K31" i="1"/>
  <c r="K30" i="1" s="1"/>
  <c r="I31" i="1"/>
  <c r="I30" i="1" s="1"/>
  <c r="G31" i="1"/>
  <c r="M31" i="1" s="1"/>
  <c r="M30" i="1" s="1"/>
  <c r="Q30" i="1"/>
  <c r="G30" i="1"/>
  <c r="Q28" i="1"/>
  <c r="O28" i="1"/>
  <c r="O27" i="1" s="1"/>
  <c r="K28" i="1"/>
  <c r="K27" i="1" s="1"/>
  <c r="I28" i="1"/>
  <c r="I27" i="1" s="1"/>
  <c r="G28" i="1"/>
  <c r="M28" i="1" s="1"/>
  <c r="M27" i="1" s="1"/>
  <c r="Q27" i="1"/>
  <c r="G27" i="1"/>
  <c r="Q24" i="1"/>
  <c r="O24" i="1"/>
  <c r="O23" i="1" s="1"/>
  <c r="K24" i="1"/>
  <c r="K23" i="1" s="1"/>
  <c r="I24" i="1"/>
  <c r="I23" i="1" s="1"/>
  <c r="G24" i="1"/>
  <c r="M24" i="1" s="1"/>
  <c r="M23" i="1" s="1"/>
  <c r="Q23" i="1"/>
  <c r="G23" i="1"/>
  <c r="Q20" i="1"/>
  <c r="O20" i="1"/>
  <c r="O19" i="1" s="1"/>
  <c r="K20" i="1"/>
  <c r="K19" i="1" s="1"/>
  <c r="I20" i="1"/>
  <c r="I19" i="1" s="1"/>
  <c r="G20" i="1"/>
  <c r="M20" i="1" s="1"/>
  <c r="M19" i="1" s="1"/>
  <c r="Q19" i="1"/>
  <c r="G19" i="1"/>
  <c r="Q18" i="1"/>
  <c r="O18" i="1"/>
  <c r="K18" i="1"/>
  <c r="I18" i="1"/>
  <c r="G18" i="1"/>
  <c r="M18" i="1" s="1"/>
  <c r="Q17" i="1"/>
  <c r="Q16" i="1" s="1"/>
  <c r="O17" i="1"/>
  <c r="K17" i="1"/>
  <c r="I17" i="1"/>
  <c r="G17" i="1"/>
  <c r="M17" i="1" s="1"/>
  <c r="O16" i="1"/>
  <c r="K16" i="1"/>
  <c r="Q15" i="1"/>
  <c r="Q14" i="1" s="1"/>
  <c r="O15" i="1"/>
  <c r="K15" i="1"/>
  <c r="I15" i="1"/>
  <c r="G15" i="1"/>
  <c r="M15" i="1" s="1"/>
  <c r="M14" i="1" s="1"/>
  <c r="O14" i="1"/>
  <c r="K14" i="1"/>
  <c r="I14" i="1"/>
  <c r="Q12" i="1"/>
  <c r="Q11" i="1" s="1"/>
  <c r="O12" i="1"/>
  <c r="K12" i="1"/>
  <c r="I12" i="1"/>
  <c r="G12" i="1"/>
  <c r="M12" i="1" s="1"/>
  <c r="M11" i="1" s="1"/>
  <c r="O11" i="1"/>
  <c r="K11" i="1"/>
  <c r="I11" i="1"/>
  <c r="Q9" i="1"/>
  <c r="Q8" i="1" s="1"/>
  <c r="O9" i="1"/>
  <c r="K9" i="1"/>
  <c r="I9" i="1"/>
  <c r="G9" i="1"/>
  <c r="M9" i="1" s="1"/>
  <c r="M8" i="1" s="1"/>
  <c r="O8" i="1"/>
  <c r="K8" i="1"/>
  <c r="I8" i="1"/>
  <c r="I16" i="1" l="1"/>
  <c r="K41" i="1"/>
  <c r="I50" i="1"/>
  <c r="M58" i="1"/>
  <c r="M50" i="1"/>
  <c r="M46" i="1"/>
  <c r="M41" i="1"/>
  <c r="M16" i="1"/>
  <c r="M32" i="1"/>
  <c r="G8" i="1"/>
  <c r="G11" i="1"/>
  <c r="G16" i="1"/>
  <c r="G14" i="1"/>
  <c r="G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D9BFEE96-6569-4FEB-813A-D15CD9C68CE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8825D0C-87CD-417A-96A8-D6A4083BCD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<sst xmlns="http://schemas.openxmlformats.org/spreadsheetml/2006/main" count="244" uniqueCount="142">
  <si>
    <t xml:space="preserve">Položkový rozpočet </t>
  </si>
  <si>
    <t>S:</t>
  </si>
  <si>
    <t>N1-2024</t>
  </si>
  <si>
    <t>OP JAK II KVALITA   SU OPF KARVINÁ</t>
  </si>
  <si>
    <t>O:</t>
  </si>
  <si>
    <t>09</t>
  </si>
  <si>
    <t>Welcome room</t>
  </si>
  <si>
    <t>R:</t>
  </si>
  <si>
    <t>a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</si>
  <si>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</si>
  <si>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</si>
  <si>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</si>
  <si>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</si>
  <si>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</si>
  <si>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</si>
  <si>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</si>
  <si>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</si>
  <si>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</si>
  <si>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</si>
  <si>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</si>
  <si>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</si>
  <si>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</si>
  <si>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</si>
  <si>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</si>
  <si>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</si>
  <si>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</si>
  <si>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</si>
  <si>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</si>
  <si>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</si>
  <si>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</si>
  <si>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342</t>
  </si>
  <si>
    <t>Stěny a příčky montované lehké</t>
  </si>
  <si>
    <t>342261112RS1</t>
  </si>
  <si>
    <t>Příčka sádrokarton. ocel.kce, 1x oplášť. tl.100 mm desky standard tl.12,5 mm, izol. minerál tl.6 cm</t>
  </si>
  <si>
    <t>m2</t>
  </si>
  <si>
    <t>RTS 24/ I</t>
  </si>
  <si>
    <t>(5,3+2,8)*3-0,9*2</t>
  </si>
  <si>
    <t>416</t>
  </si>
  <si>
    <t>Podhledy a mezistropy montované lehké</t>
  </si>
  <si>
    <t>342264051RT1</t>
  </si>
  <si>
    <t>Podhled sádrokartonový na zavěšenou ocel. konstr. desky standard tl. 12,5 mm, bez izolace</t>
  </si>
  <si>
    <t>20,46-11,52</t>
  </si>
  <si>
    <t>61</t>
  </si>
  <si>
    <t>Úpravy povrchů vnitřní</t>
  </si>
  <si>
    <t>610991111R00</t>
  </si>
  <si>
    <t>Zakrývání výplní vnitřních otvorů vč. parapetů</t>
  </si>
  <si>
    <t>63</t>
  </si>
  <si>
    <t>Podlahy a podlahové konstrukce</t>
  </si>
  <si>
    <t>632411105R00</t>
  </si>
  <si>
    <t>Samonivelační stěrka, ruční zpracování tl.do 5 mm</t>
  </si>
  <si>
    <t>632411904R00</t>
  </si>
  <si>
    <t>Penetrace savých podkladů</t>
  </si>
  <si>
    <t>94</t>
  </si>
  <si>
    <t>Lešení a stavební výtahy</t>
  </si>
  <si>
    <t>941955002R00</t>
  </si>
  <si>
    <t>Lešení lehké pomocné, výška podlahy do 1,9 m</t>
  </si>
  <si>
    <t>20,46</t>
  </si>
  <si>
    <t>(5,3+2,8)*1</t>
  </si>
  <si>
    <t>95</t>
  </si>
  <si>
    <t>Dokončovací konstrukce na pozemních stavbách</t>
  </si>
  <si>
    <t>952901111R00</t>
  </si>
  <si>
    <t>Vyčištění budov o výšce podlaží do 4 m</t>
  </si>
  <si>
    <t>(5,3+2,8)*2</t>
  </si>
  <si>
    <t>96</t>
  </si>
  <si>
    <t>Bourání konstrukcí</t>
  </si>
  <si>
    <t>963016111R00</t>
  </si>
  <si>
    <t>Demontáž podhledu SDK, kovová kce., 1xoplášť.12,5 mm</t>
  </si>
  <si>
    <t>1,32*4,4</t>
  </si>
  <si>
    <t>99</t>
  </si>
  <si>
    <t>Staveništní přesun hmot</t>
  </si>
  <si>
    <t>999281105R00</t>
  </si>
  <si>
    <t>Přesun hmot pro opravy a údržbu do výšky 6 m</t>
  </si>
  <si>
    <t>t</t>
  </si>
  <si>
    <t>766</t>
  </si>
  <si>
    <t>Konstrukce truhlářské</t>
  </si>
  <si>
    <t>766670011R00</t>
  </si>
  <si>
    <t>Montáž obložkové zárubně a dřevěného křídla dveří</t>
  </si>
  <si>
    <t>kus</t>
  </si>
  <si>
    <t>54914633R</t>
  </si>
  <si>
    <t xml:space="preserve">Kování dveřní </t>
  </si>
  <si>
    <t>SPCM</t>
  </si>
  <si>
    <t>54926044R</t>
  </si>
  <si>
    <t xml:space="preserve">Zámek stavební vložkový </t>
  </si>
  <si>
    <t>611601204R</t>
  </si>
  <si>
    <t>Dveře vnitřní plné 1-křídlé 900 x 1970 mm</t>
  </si>
  <si>
    <t>61181104R</t>
  </si>
  <si>
    <t>Zárubeň obložková 900 x 1970 mm</t>
  </si>
  <si>
    <t>76669412R</t>
  </si>
  <si>
    <t>Desky parapetníí postfotmingové 2x slepené vč. Al mřížek - D+M</t>
  </si>
  <si>
    <t>m</t>
  </si>
  <si>
    <t>76669181R</t>
  </si>
  <si>
    <t>Demontáž parapetních desek dřevěných nebo plastových šířky přes 300 mm</t>
  </si>
  <si>
    <t>998766101R00</t>
  </si>
  <si>
    <t>Přesun hmot pro truhlářské konstr., výšky do 6 m</t>
  </si>
  <si>
    <t>767</t>
  </si>
  <si>
    <t>Konstrukce zámečnické</t>
  </si>
  <si>
    <t>767587111R00</t>
  </si>
  <si>
    <t>Nosný rošt podhl.,vidit.kce,kazeta 600x600mm vč. dodávky</t>
  </si>
  <si>
    <t>767587211RT1</t>
  </si>
  <si>
    <t>Podhled minerální,vidit.kce,kazeta 600x600mm vč. dodávky</t>
  </si>
  <si>
    <t>0,6*0,6*32</t>
  </si>
  <si>
    <t>998767101R00</t>
  </si>
  <si>
    <t>Přesun hmot pro zámečnické konstr., výšky do 6 m</t>
  </si>
  <si>
    <t>776</t>
  </si>
  <si>
    <t>Podlahy povlakové</t>
  </si>
  <si>
    <t>776981113R00</t>
  </si>
  <si>
    <t>Lišta hliníková přechodová,různá výška povl.podlah</t>
  </si>
  <si>
    <t>775540040RAC</t>
  </si>
  <si>
    <t>Podlaha vinylová vč. soklíku vč. dodávky</t>
  </si>
  <si>
    <t>Součtová</t>
  </si>
  <si>
    <t>998776101R00</t>
  </si>
  <si>
    <t>Přesun hmot pro podlahy povlakové, výšky do 6 m</t>
  </si>
  <si>
    <t>784</t>
  </si>
  <si>
    <t>Malby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</si>
  <si>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</si>
  <si>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</si>
  <si>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</si>
  <si>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</si>
  <si>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>SDK podhled : 8,94</t>
  </si>
  <si>
    <t>stěny : (3,55+5,9)*2*2,85</t>
  </si>
  <si>
    <t>(2,8+5,3)*3</t>
  </si>
  <si>
    <t>D96</t>
  </si>
  <si>
    <t>Přesuny suti a vybouraných hmot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</si>
  <si>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</si>
  <si>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</si>
  <si>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</si>
  <si>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</si>
  <si>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</si>
  <si>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</si>
  <si>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</si>
  <si>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</si>
  <si>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</t>
  </si>
  <si>
    <t>VN</t>
  </si>
  <si>
    <t>Vedlejší náklady</t>
  </si>
  <si>
    <t>005121 R</t>
  </si>
  <si>
    <t>Vedlejší rozpočtové náklady</t>
  </si>
  <si>
    <t>Soubor</t>
  </si>
  <si>
    <t>Indiv</t>
  </si>
  <si>
    <t>- Zařízení staveniště.</t>
  </si>
  <si>
    <t>- Kompletační a koordinační činnost.</t>
  </si>
  <si>
    <t>Poznámky uchazeče k zadání</t>
  </si>
  <si>
    <t>Investiční - stavební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</si>
</sst>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164" fontId="4" fillId="0" borderId="0" xfId="0" quotePrefix="1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 shrinkToFit="1"/>
    </xf>
    <xf numFmtId="164" fontId="4" fillId="0" borderId="0" xfId="0" applyNumberFormat="1" applyFont="1" applyAlignment="1">
      <alignment vertical="top" wrapText="1" shrinkToFit="1"/>
    </xf>
    <xf numFmtId="4" fontId="3" fillId="0" borderId="0" xfId="0" applyNumberFormat="1" applyFont="1" applyAlignment="1">
      <alignment vertical="top" shrinkToFit="1"/>
    </xf>
    <xf numFmtId="164" fontId="3" fillId="0" borderId="0" xfId="0" applyNumberFormat="1" applyFont="1" applyAlignment="1">
      <alignment vertical="top" shrinkToFit="1"/>
    </xf>
    <xf numFmtId="0" fontId="3" fillId="0" borderId="11" xfId="0" applyFont="1" applyBorder="1" applyAlignment="1">
      <alignment vertical="top"/>
    </xf>
    <xf numFmtId="49" fontId="3" fillId="0" borderId="12" xfId="0" applyNumberFormat="1" applyFont="1" applyBorder="1" applyAlignment="1">
      <alignment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shrinkToFit="1"/>
    </xf>
    <xf numFmtId="164" fontId="3" fillId="0" borderId="12" xfId="0" applyNumberFormat="1" applyFont="1" applyBorder="1" applyAlignment="1">
      <alignment vertical="top" shrinkToFit="1"/>
    </xf>
    <xf numFmtId="4" fontId="3" fillId="4" borderId="12" xfId="0" applyNumberFormat="1" applyFont="1" applyFill="1" applyBorder="1" applyAlignment="1" applyProtection="1">
      <alignment vertical="top" shrinkToFit="1"/>
      <protection locked="0"/>
    </xf>
    <xf numFmtId="4" fontId="3" fillId="0" borderId="12" xfId="0" applyNumberFormat="1" applyFont="1" applyBorder="1" applyAlignment="1">
      <alignment vertical="top" shrinkToFit="1"/>
    </xf>
    <xf numFmtId="4" fontId="3" fillId="0" borderId="1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 shrinkToFi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5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7" xfId="0" applyFill="1" applyBorder="1" applyAlignment="1" applyProtection="1">
      <alignment vertical="top" wrapText="1"/>
      <protection locked="0"/>
    </xf>
    <xf numFmtId="0" fontId="0" fillId="4" borderId="14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1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7" xfId="0" applyFill="1" applyBorder="1" applyAlignment="1" applyProtection="1">
      <alignment vertical="top" wrapText="1"/>
      <protection locked="0"/>
    </xf>
    <xf numFmtId="0" fontId="0" fillId="4" borderId="17" xfId="0" applyFill="1" applyBorder="1" applyAlignment="1" applyProtection="1">
      <alignment horizontal="left"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FB881-1C01-4889-85C7-01AE90D2FDCA}">
  <dimension ref="A1:T77"/>
  <sheetViews>
    <sheetView tabSelected="1" workbookViewId="0">
      <selection activeCell="C5" sqref="C5"/>
    </sheetView>
  </sheetViews>
  <sheetFormatPr defaultRowHeight="14.4" x14ac:dyDescent="0.3"/>
  <cols>
    <col min="1" max="1" width="3.44140625" customWidth="1"/>
    <col min="2" max="2" width="12.5546875" customWidth="1"/>
    <col min="3" max="3" width="38.33203125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8" width="0" hidden="1" customWidth="1"/>
  </cols>
  <sheetData>
    <row r="1" spans="1:20" ht="15.6" x14ac:dyDescent="0.3">
      <c r="A1" s="70" t="s">
        <v>0</v>
      </c>
      <c r="B1" s="70"/>
      <c r="C1" s="70"/>
      <c r="D1" s="70"/>
      <c r="E1" s="70"/>
      <c r="F1" s="70"/>
      <c r="G1" s="70"/>
    </row>
    <row r="2" spans="1:20" x14ac:dyDescent="0.3">
      <c r="A2" s="1" t="s">
        <v>1</v>
      </c>
      <c r="B2" s="2" t="s">
        <v>2</v>
      </c>
      <c r="C2" s="71" t="s">
        <v>3</v>
      </c>
      <c r="D2" s="72"/>
      <c r="E2" s="72"/>
      <c r="F2" s="72"/>
      <c r="G2" s="73"/>
    </row>
    <row r="3" spans="1:20" x14ac:dyDescent="0.3">
      <c r="A3" s="1" t="s">
        <v>4</v>
      </c>
      <c r="B3" s="2" t="s">
        <v>5</v>
      </c>
      <c r="C3" s="71" t="s">
        <v>6</v>
      </c>
      <c r="D3" s="72"/>
      <c r="E3" s="72"/>
      <c r="F3" s="72"/>
      <c r="G3" s="73"/>
    </row>
    <row r="4" spans="1:20" x14ac:dyDescent="0.3">
      <c r="A4" s="3" t="s">
        <v>7</v>
      </c>
      <c r="B4" s="4" t="s">
        <v>8</v>
      </c>
      <c r="C4" s="74" t="s">
        <v>141</v>
      </c>
      <c r="D4" s="75"/>
      <c r="E4" s="75"/>
      <c r="F4" s="75"/>
      <c r="G4" s="76"/>
    </row>
    <row r="5" spans="1:20" x14ac:dyDescent="0.3">
      <c r="B5" s="5"/>
      <c r="C5" s="5"/>
      <c r="D5" s="6"/>
    </row>
    <row r="6" spans="1:20" ht="43.2" x14ac:dyDescent="0.3">
      <c r="A6" s="7" t="s">
        <v>9</v>
      </c>
      <c r="B6" s="8" t="s">
        <v>10</v>
      </c>
      <c r="C6" s="8" t="s">
        <v>11</v>
      </c>
      <c r="D6" s="9" t="s">
        <v>12</v>
      </c>
      <c r="E6" s="7" t="s">
        <v>13</v>
      </c>
      <c r="F6" s="10" t="s">
        <v>14</v>
      </c>
      <c r="G6" s="7" t="s">
        <v>15</v>
      </c>
      <c r="H6" s="11" t="s">
        <v>16</v>
      </c>
      <c r="I6" s="11" t="s">
        <v>17</v>
      </c>
      <c r="J6" s="11" t="s">
        <v>18</v>
      </c>
      <c r="K6" s="11" t="s">
        <v>19</v>
      </c>
      <c r="L6" s="11" t="s">
        <v>20</v>
      </c>
      <c r="M6" s="11" t="s">
        <v>21</v>
      </c>
      <c r="N6" s="11" t="s">
        <v>22</v>
      </c>
      <c r="O6" s="11" t="s">
        <v>23</v>
      </c>
      <c r="P6" s="11" t="s">
        <v>24</v>
      </c>
      <c r="Q6" s="11" t="s">
        <v>25</v>
      </c>
      <c r="R6" s="11" t="s">
        <v>26</v>
      </c>
      <c r="S6" s="11" t="s">
        <v>27</v>
      </c>
      <c r="T6" s="11" t="s">
        <v>28</v>
      </c>
    </row>
    <row r="7" spans="1:20" x14ac:dyDescent="0.3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5"/>
      <c r="O7" s="15"/>
      <c r="P7" s="15"/>
      <c r="Q7" s="15"/>
      <c r="R7" s="16"/>
      <c r="S7" s="16"/>
      <c r="T7" s="16"/>
    </row>
    <row r="8" spans="1:20" x14ac:dyDescent="0.3">
      <c r="A8" s="17" t="s">
        <v>29</v>
      </c>
      <c r="B8" s="18" t="s">
        <v>30</v>
      </c>
      <c r="C8" s="19" t="s">
        <v>31</v>
      </c>
      <c r="D8" s="20"/>
      <c r="E8" s="21"/>
      <c r="F8" s="22"/>
      <c r="G8" s="22">
        <f>SUMIF(AG9:AG10,"&lt;&gt;NOR",G9:G10)</f>
        <v>0</v>
      </c>
      <c r="H8" s="22"/>
      <c r="I8" s="22">
        <f>SUM(I9:I10)</f>
        <v>15088.95</v>
      </c>
      <c r="J8" s="22"/>
      <c r="K8" s="22">
        <f>SUM(K9:K10)</f>
        <v>14723.55</v>
      </c>
      <c r="L8" s="22"/>
      <c r="M8" s="22">
        <f>SUM(M9:M10)</f>
        <v>0</v>
      </c>
      <c r="N8" s="21"/>
      <c r="O8" s="21">
        <f>SUM(O9:O10)</f>
        <v>0.56999999999999995</v>
      </c>
      <c r="P8" s="21"/>
      <c r="Q8" s="21">
        <f>SUM(Q9:Q10)</f>
        <v>0</v>
      </c>
      <c r="R8" s="22"/>
      <c r="S8" s="22"/>
      <c r="T8" s="23"/>
    </row>
    <row r="9" spans="1:20" ht="20.399999999999999" x14ac:dyDescent="0.3">
      <c r="A9" s="24">
        <v>1</v>
      </c>
      <c r="B9" s="25" t="s">
        <v>32</v>
      </c>
      <c r="C9" s="26" t="s">
        <v>33</v>
      </c>
      <c r="D9" s="27" t="s">
        <v>34</v>
      </c>
      <c r="E9" s="28">
        <v>22.5</v>
      </c>
      <c r="F9" s="29">
        <v>0</v>
      </c>
      <c r="G9" s="30">
        <f>ROUND(E9*F9,2)</f>
        <v>0</v>
      </c>
      <c r="H9" s="29">
        <v>670.62</v>
      </c>
      <c r="I9" s="30">
        <f>ROUND(E9*H9,2)</f>
        <v>15088.95</v>
      </c>
      <c r="J9" s="29">
        <v>654.38</v>
      </c>
      <c r="K9" s="30">
        <f>ROUND(E9*J9,2)</f>
        <v>14723.55</v>
      </c>
      <c r="L9" s="30">
        <v>21</v>
      </c>
      <c r="M9" s="30">
        <f>G9*(1+L9/100)</f>
        <v>0</v>
      </c>
      <c r="N9" s="28">
        <v>2.5420000000000002E-2</v>
      </c>
      <c r="O9" s="28">
        <f>ROUND(E9*N9,2)</f>
        <v>0.56999999999999995</v>
      </c>
      <c r="P9" s="28">
        <v>0</v>
      </c>
      <c r="Q9" s="28">
        <f>ROUND(E9*P9,2)</f>
        <v>0</v>
      </c>
      <c r="R9" s="30"/>
      <c r="S9" s="30" t="s">
        <v>35</v>
      </c>
      <c r="T9" s="31" t="s">
        <v>35</v>
      </c>
    </row>
    <row r="10" spans="1:20" x14ac:dyDescent="0.3">
      <c r="A10" s="32"/>
      <c r="B10" s="33"/>
      <c r="C10" s="34" t="s">
        <v>36</v>
      </c>
      <c r="D10" s="35"/>
      <c r="E10" s="36">
        <v>22.5</v>
      </c>
      <c r="F10" s="37"/>
      <c r="G10" s="37"/>
      <c r="H10" s="37"/>
      <c r="I10" s="37"/>
      <c r="J10" s="37"/>
      <c r="K10" s="37"/>
      <c r="L10" s="37"/>
      <c r="M10" s="37"/>
      <c r="N10" s="38"/>
      <c r="O10" s="38"/>
      <c r="P10" s="38"/>
      <c r="Q10" s="38"/>
      <c r="R10" s="37"/>
      <c r="S10" s="37"/>
      <c r="T10" s="37"/>
    </row>
    <row r="11" spans="1:20" x14ac:dyDescent="0.3">
      <c r="A11" s="17" t="s">
        <v>29</v>
      </c>
      <c r="B11" s="18" t="s">
        <v>37</v>
      </c>
      <c r="C11" s="19" t="s">
        <v>38</v>
      </c>
      <c r="D11" s="20"/>
      <c r="E11" s="21"/>
      <c r="F11" s="22"/>
      <c r="G11" s="22">
        <f>SUMIF(AG12:AG13,"&lt;&gt;NOR",G12:G13)</f>
        <v>0</v>
      </c>
      <c r="H11" s="22"/>
      <c r="I11" s="22">
        <f>SUM(I12:I13)</f>
        <v>3524.77</v>
      </c>
      <c r="J11" s="22"/>
      <c r="K11" s="22">
        <f>SUM(K12:K13)</f>
        <v>4986.1099999999997</v>
      </c>
      <c r="L11" s="22"/>
      <c r="M11" s="22">
        <f>SUM(M12:M13)</f>
        <v>0</v>
      </c>
      <c r="N11" s="21"/>
      <c r="O11" s="21">
        <f>SUM(O12:O13)</f>
        <v>0.11</v>
      </c>
      <c r="P11" s="21"/>
      <c r="Q11" s="21">
        <f>SUM(Q12:Q13)</f>
        <v>0</v>
      </c>
      <c r="R11" s="22"/>
      <c r="S11" s="22"/>
      <c r="T11" s="23"/>
    </row>
    <row r="12" spans="1:20" ht="20.399999999999999" x14ac:dyDescent="0.3">
      <c r="A12" s="24">
        <v>2</v>
      </c>
      <c r="B12" s="25" t="s">
        <v>39</v>
      </c>
      <c r="C12" s="26" t="s">
        <v>40</v>
      </c>
      <c r="D12" s="27" t="s">
        <v>34</v>
      </c>
      <c r="E12" s="28">
        <v>8.94</v>
      </c>
      <c r="F12" s="29">
        <v>0</v>
      </c>
      <c r="G12" s="30">
        <f>ROUND(E12*F12,2)</f>
        <v>0</v>
      </c>
      <c r="H12" s="29">
        <v>394.27</v>
      </c>
      <c r="I12" s="30">
        <f>ROUND(E12*H12,2)</f>
        <v>3524.77</v>
      </c>
      <c r="J12" s="29">
        <v>557.73</v>
      </c>
      <c r="K12" s="30">
        <f>ROUND(E12*J12,2)</f>
        <v>4986.1099999999997</v>
      </c>
      <c r="L12" s="30">
        <v>21</v>
      </c>
      <c r="M12" s="30">
        <f>G12*(1+L12/100)</f>
        <v>0</v>
      </c>
      <c r="N12" s="28">
        <v>1.2149999999999999E-2</v>
      </c>
      <c r="O12" s="28">
        <f>ROUND(E12*N12,2)</f>
        <v>0.11</v>
      </c>
      <c r="P12" s="28">
        <v>0</v>
      </c>
      <c r="Q12" s="28">
        <f>ROUND(E12*P12,2)</f>
        <v>0</v>
      </c>
      <c r="R12" s="30"/>
      <c r="S12" s="30" t="s">
        <v>35</v>
      </c>
      <c r="T12" s="31" t="s">
        <v>35</v>
      </c>
    </row>
    <row r="13" spans="1:20" x14ac:dyDescent="0.3">
      <c r="A13" s="32"/>
      <c r="B13" s="33"/>
      <c r="C13" s="34" t="s">
        <v>41</v>
      </c>
      <c r="D13" s="35"/>
      <c r="E13" s="36">
        <v>8.94</v>
      </c>
      <c r="F13" s="37"/>
      <c r="G13" s="37"/>
      <c r="H13" s="37"/>
      <c r="I13" s="37"/>
      <c r="J13" s="37"/>
      <c r="K13" s="37"/>
      <c r="L13" s="37"/>
      <c r="M13" s="37"/>
      <c r="N13" s="38"/>
      <c r="O13" s="38"/>
      <c r="P13" s="38"/>
      <c r="Q13" s="38"/>
      <c r="R13" s="37"/>
      <c r="S13" s="37"/>
      <c r="T13" s="37"/>
    </row>
    <row r="14" spans="1:20" x14ac:dyDescent="0.3">
      <c r="A14" s="17" t="s">
        <v>29</v>
      </c>
      <c r="B14" s="18" t="s">
        <v>42</v>
      </c>
      <c r="C14" s="19" t="s">
        <v>43</v>
      </c>
      <c r="D14" s="20"/>
      <c r="E14" s="21"/>
      <c r="F14" s="22"/>
      <c r="G14" s="22">
        <f>SUMIF(AG15:AG15,"&lt;&gt;NOR",G15:G15)</f>
        <v>0</v>
      </c>
      <c r="H14" s="22"/>
      <c r="I14" s="22">
        <f>SUM(I15:I15)</f>
        <v>118.14</v>
      </c>
      <c r="J14" s="22"/>
      <c r="K14" s="22">
        <f>SUM(K15:K15)</f>
        <v>235.86</v>
      </c>
      <c r="L14" s="22"/>
      <c r="M14" s="22">
        <f>SUM(M15:M15)</f>
        <v>0</v>
      </c>
      <c r="N14" s="21"/>
      <c r="O14" s="21">
        <f>SUM(O15:O15)</f>
        <v>0</v>
      </c>
      <c r="P14" s="21"/>
      <c r="Q14" s="21">
        <f>SUM(Q15:Q15)</f>
        <v>0</v>
      </c>
      <c r="R14" s="22"/>
      <c r="S14" s="22"/>
      <c r="T14" s="23"/>
    </row>
    <row r="15" spans="1:20" x14ac:dyDescent="0.3">
      <c r="A15" s="39">
        <v>3</v>
      </c>
      <c r="B15" s="40" t="s">
        <v>44</v>
      </c>
      <c r="C15" s="41" t="s">
        <v>45</v>
      </c>
      <c r="D15" s="42" t="s">
        <v>34</v>
      </c>
      <c r="E15" s="43">
        <v>6</v>
      </c>
      <c r="F15" s="44">
        <v>0</v>
      </c>
      <c r="G15" s="45">
        <f>ROUND(E15*F15,2)</f>
        <v>0</v>
      </c>
      <c r="H15" s="44">
        <v>19.690000000000001</v>
      </c>
      <c r="I15" s="45">
        <f>ROUND(E15*H15,2)</f>
        <v>118.14</v>
      </c>
      <c r="J15" s="44">
        <v>39.31</v>
      </c>
      <c r="K15" s="45">
        <f>ROUND(E15*J15,2)</f>
        <v>235.86</v>
      </c>
      <c r="L15" s="45">
        <v>21</v>
      </c>
      <c r="M15" s="45">
        <f>G15*(1+L15/100)</f>
        <v>0</v>
      </c>
      <c r="N15" s="43">
        <v>4.0000000000000003E-5</v>
      </c>
      <c r="O15" s="43">
        <f>ROUND(E15*N15,2)</f>
        <v>0</v>
      </c>
      <c r="P15" s="43">
        <v>0</v>
      </c>
      <c r="Q15" s="43">
        <f>ROUND(E15*P15,2)</f>
        <v>0</v>
      </c>
      <c r="R15" s="45"/>
      <c r="S15" s="45" t="s">
        <v>35</v>
      </c>
      <c r="T15" s="46" t="s">
        <v>35</v>
      </c>
    </row>
    <row r="16" spans="1:20" x14ac:dyDescent="0.3">
      <c r="A16" s="17" t="s">
        <v>29</v>
      </c>
      <c r="B16" s="18" t="s">
        <v>46</v>
      </c>
      <c r="C16" s="19" t="s">
        <v>47</v>
      </c>
      <c r="D16" s="20"/>
      <c r="E16" s="21"/>
      <c r="F16" s="22"/>
      <c r="G16" s="22">
        <f>SUMIF(AG17:AG18,"&lt;&gt;NOR",G17:G18)</f>
        <v>0</v>
      </c>
      <c r="H16" s="22"/>
      <c r="I16" s="22">
        <f>SUM(I17:I18)</f>
        <v>5792.84</v>
      </c>
      <c r="J16" s="22"/>
      <c r="K16" s="22">
        <f>SUM(K17:K18)</f>
        <v>3864.2799999999997</v>
      </c>
      <c r="L16" s="22"/>
      <c r="M16" s="22">
        <f>SUM(M17:M18)</f>
        <v>0</v>
      </c>
      <c r="N16" s="21"/>
      <c r="O16" s="21">
        <f>SUM(O17:O18)</f>
        <v>0.19</v>
      </c>
      <c r="P16" s="21"/>
      <c r="Q16" s="21">
        <f>SUM(Q17:Q18)</f>
        <v>0</v>
      </c>
      <c r="R16" s="22"/>
      <c r="S16" s="22"/>
      <c r="T16" s="23"/>
    </row>
    <row r="17" spans="1:20" x14ac:dyDescent="0.3">
      <c r="A17" s="39">
        <v>4</v>
      </c>
      <c r="B17" s="40" t="s">
        <v>48</v>
      </c>
      <c r="C17" s="41" t="s">
        <v>49</v>
      </c>
      <c r="D17" s="42" t="s">
        <v>34</v>
      </c>
      <c r="E17" s="43">
        <v>20.46</v>
      </c>
      <c r="F17" s="44">
        <v>0</v>
      </c>
      <c r="G17" s="45">
        <f>ROUND(E17*F17,2)</f>
        <v>0</v>
      </c>
      <c r="H17" s="44">
        <v>227.6</v>
      </c>
      <c r="I17" s="45">
        <f>ROUND(E17*H17,2)</f>
        <v>4656.7</v>
      </c>
      <c r="J17" s="44">
        <v>141.4</v>
      </c>
      <c r="K17" s="45">
        <f>ROUND(E17*J17,2)</f>
        <v>2893.04</v>
      </c>
      <c r="L17" s="45">
        <v>21</v>
      </c>
      <c r="M17" s="45">
        <f>G17*(1+L17/100)</f>
        <v>0</v>
      </c>
      <c r="N17" s="43">
        <v>8.9200000000000008E-3</v>
      </c>
      <c r="O17" s="43">
        <f>ROUND(E17*N17,2)</f>
        <v>0.18</v>
      </c>
      <c r="P17" s="43">
        <v>0</v>
      </c>
      <c r="Q17" s="43">
        <f>ROUND(E17*P17,2)</f>
        <v>0</v>
      </c>
      <c r="R17" s="45"/>
      <c r="S17" s="45" t="s">
        <v>35</v>
      </c>
      <c r="T17" s="46" t="s">
        <v>35</v>
      </c>
    </row>
    <row r="18" spans="1:20" x14ac:dyDescent="0.3">
      <c r="A18" s="39">
        <v>5</v>
      </c>
      <c r="B18" s="40" t="s">
        <v>50</v>
      </c>
      <c r="C18" s="41" t="s">
        <v>51</v>
      </c>
      <c r="D18" s="42" t="s">
        <v>34</v>
      </c>
      <c r="E18" s="43">
        <v>20.46</v>
      </c>
      <c r="F18" s="44">
        <v>0</v>
      </c>
      <c r="G18" s="45">
        <f>ROUND(E18*F18,2)</f>
        <v>0</v>
      </c>
      <c r="H18" s="44">
        <v>55.53</v>
      </c>
      <c r="I18" s="45">
        <f>ROUND(E18*H18,2)</f>
        <v>1136.1400000000001</v>
      </c>
      <c r="J18" s="44">
        <v>47.47</v>
      </c>
      <c r="K18" s="45">
        <f>ROUND(E18*J18,2)</f>
        <v>971.24</v>
      </c>
      <c r="L18" s="45">
        <v>21</v>
      </c>
      <c r="M18" s="45">
        <f>G18*(1+L18/100)</f>
        <v>0</v>
      </c>
      <c r="N18" s="43">
        <v>2.5999999999999998E-4</v>
      </c>
      <c r="O18" s="43">
        <f>ROUND(E18*N18,2)</f>
        <v>0.01</v>
      </c>
      <c r="P18" s="43">
        <v>0</v>
      </c>
      <c r="Q18" s="43">
        <f>ROUND(E18*P18,2)</f>
        <v>0</v>
      </c>
      <c r="R18" s="45"/>
      <c r="S18" s="45" t="s">
        <v>35</v>
      </c>
      <c r="T18" s="46" t="s">
        <v>35</v>
      </c>
    </row>
    <row r="19" spans="1:20" x14ac:dyDescent="0.3">
      <c r="A19" s="17" t="s">
        <v>29</v>
      </c>
      <c r="B19" s="18" t="s">
        <v>52</v>
      </c>
      <c r="C19" s="19" t="s">
        <v>53</v>
      </c>
      <c r="D19" s="20"/>
      <c r="E19" s="21"/>
      <c r="F19" s="22"/>
      <c r="G19" s="22">
        <f>SUMIF(AG20:AG22,"&lt;&gt;NOR",G20:G22)</f>
        <v>0</v>
      </c>
      <c r="H19" s="22"/>
      <c r="I19" s="22">
        <f>SUM(I20:I22)</f>
        <v>2114.0100000000002</v>
      </c>
      <c r="J19" s="22"/>
      <c r="K19" s="22">
        <f>SUM(K20:K22)</f>
        <v>3083.91</v>
      </c>
      <c r="L19" s="22"/>
      <c r="M19" s="22">
        <f>SUM(M20:M22)</f>
        <v>0</v>
      </c>
      <c r="N19" s="21"/>
      <c r="O19" s="21">
        <f>SUM(O20:O22)</f>
        <v>0.05</v>
      </c>
      <c r="P19" s="21"/>
      <c r="Q19" s="21">
        <f>SUM(Q20:Q22)</f>
        <v>0</v>
      </c>
      <c r="R19" s="22"/>
      <c r="S19" s="22"/>
      <c r="T19" s="23"/>
    </row>
    <row r="20" spans="1:20" x14ac:dyDescent="0.3">
      <c r="A20" s="24">
        <v>6</v>
      </c>
      <c r="B20" s="25" t="s">
        <v>54</v>
      </c>
      <c r="C20" s="26" t="s">
        <v>55</v>
      </c>
      <c r="D20" s="27" t="s">
        <v>34</v>
      </c>
      <c r="E20" s="28">
        <v>28.56</v>
      </c>
      <c r="F20" s="29">
        <v>0</v>
      </c>
      <c r="G20" s="30">
        <f>ROUND(E20*F20,2)</f>
        <v>0</v>
      </c>
      <c r="H20" s="29">
        <v>74.02</v>
      </c>
      <c r="I20" s="30">
        <f>ROUND(E20*H20,2)</f>
        <v>2114.0100000000002</v>
      </c>
      <c r="J20" s="29">
        <v>107.98</v>
      </c>
      <c r="K20" s="30">
        <f>ROUND(E20*J20,2)</f>
        <v>3083.91</v>
      </c>
      <c r="L20" s="30">
        <v>21</v>
      </c>
      <c r="M20" s="30">
        <f>G20*(1+L20/100)</f>
        <v>0</v>
      </c>
      <c r="N20" s="28">
        <v>1.58E-3</v>
      </c>
      <c r="O20" s="28">
        <f>ROUND(E20*N20,2)</f>
        <v>0.05</v>
      </c>
      <c r="P20" s="28">
        <v>0</v>
      </c>
      <c r="Q20" s="28">
        <f>ROUND(E20*P20,2)</f>
        <v>0</v>
      </c>
      <c r="R20" s="30"/>
      <c r="S20" s="30" t="s">
        <v>35</v>
      </c>
      <c r="T20" s="31" t="s">
        <v>35</v>
      </c>
    </row>
    <row r="21" spans="1:20" x14ac:dyDescent="0.3">
      <c r="A21" s="32"/>
      <c r="B21" s="33"/>
      <c r="C21" s="34" t="s">
        <v>56</v>
      </c>
      <c r="D21" s="35"/>
      <c r="E21" s="36">
        <v>20.46</v>
      </c>
      <c r="F21" s="37"/>
      <c r="G21" s="37"/>
      <c r="H21" s="37"/>
      <c r="I21" s="37"/>
      <c r="J21" s="37"/>
      <c r="K21" s="37"/>
      <c r="L21" s="37"/>
      <c r="M21" s="37"/>
      <c r="N21" s="38"/>
      <c r="O21" s="38"/>
      <c r="P21" s="38"/>
      <c r="Q21" s="38"/>
      <c r="R21" s="37"/>
      <c r="S21" s="37"/>
      <c r="T21" s="37"/>
    </row>
    <row r="22" spans="1:20" x14ac:dyDescent="0.3">
      <c r="A22" s="32"/>
      <c r="B22" s="33"/>
      <c r="C22" s="34" t="s">
        <v>57</v>
      </c>
      <c r="D22" s="35"/>
      <c r="E22" s="36">
        <v>8.1</v>
      </c>
      <c r="F22" s="37"/>
      <c r="G22" s="37"/>
      <c r="H22" s="37"/>
      <c r="I22" s="37"/>
      <c r="J22" s="37"/>
      <c r="K22" s="37"/>
      <c r="L22" s="37"/>
      <c r="M22" s="37"/>
      <c r="N22" s="38"/>
      <c r="O22" s="38"/>
      <c r="P22" s="38"/>
      <c r="Q22" s="38"/>
      <c r="R22" s="37"/>
      <c r="S22" s="37"/>
      <c r="T22" s="37"/>
    </row>
    <row r="23" spans="1:20" ht="26.4" x14ac:dyDescent="0.3">
      <c r="A23" s="17" t="s">
        <v>29</v>
      </c>
      <c r="B23" s="18" t="s">
        <v>58</v>
      </c>
      <c r="C23" s="19" t="s">
        <v>59</v>
      </c>
      <c r="D23" s="20"/>
      <c r="E23" s="21"/>
      <c r="F23" s="22"/>
      <c r="G23" s="22">
        <f>SUMIF(AG24:AG26,"&lt;&gt;NOR",G24:G26)</f>
        <v>0</v>
      </c>
      <c r="H23" s="22"/>
      <c r="I23" s="22">
        <f>SUM(I24:I26)</f>
        <v>83.58</v>
      </c>
      <c r="J23" s="22"/>
      <c r="K23" s="22">
        <f>SUM(K24:K26)</f>
        <v>5122.1400000000003</v>
      </c>
      <c r="L23" s="22"/>
      <c r="M23" s="22">
        <f>SUM(M24:M26)</f>
        <v>0</v>
      </c>
      <c r="N23" s="21"/>
      <c r="O23" s="21">
        <f>SUM(O24:O26)</f>
        <v>0</v>
      </c>
      <c r="P23" s="21"/>
      <c r="Q23" s="21">
        <f>SUM(Q24:Q26)</f>
        <v>0</v>
      </c>
      <c r="R23" s="22"/>
      <c r="S23" s="22"/>
      <c r="T23" s="23"/>
    </row>
    <row r="24" spans="1:20" x14ac:dyDescent="0.3">
      <c r="A24" s="24">
        <v>7</v>
      </c>
      <c r="B24" s="25" t="s">
        <v>60</v>
      </c>
      <c r="C24" s="26" t="s">
        <v>61</v>
      </c>
      <c r="D24" s="27" t="s">
        <v>34</v>
      </c>
      <c r="E24" s="28">
        <v>36.659999999999997</v>
      </c>
      <c r="F24" s="29">
        <v>0</v>
      </c>
      <c r="G24" s="30">
        <f>ROUND(E24*F24,2)</f>
        <v>0</v>
      </c>
      <c r="H24" s="29">
        <v>2.2799999999999998</v>
      </c>
      <c r="I24" s="30">
        <f>ROUND(E24*H24,2)</f>
        <v>83.58</v>
      </c>
      <c r="J24" s="29">
        <v>139.72</v>
      </c>
      <c r="K24" s="30">
        <f>ROUND(E24*J24,2)</f>
        <v>5122.1400000000003</v>
      </c>
      <c r="L24" s="30">
        <v>21</v>
      </c>
      <c r="M24" s="30">
        <f>G24*(1+L24/100)</f>
        <v>0</v>
      </c>
      <c r="N24" s="28">
        <v>4.0000000000000003E-5</v>
      </c>
      <c r="O24" s="28">
        <f>ROUND(E24*N24,2)</f>
        <v>0</v>
      </c>
      <c r="P24" s="28">
        <v>0</v>
      </c>
      <c r="Q24" s="28">
        <f>ROUND(E24*P24,2)</f>
        <v>0</v>
      </c>
      <c r="R24" s="30"/>
      <c r="S24" s="30" t="s">
        <v>35</v>
      </c>
      <c r="T24" s="31" t="s">
        <v>35</v>
      </c>
    </row>
    <row r="25" spans="1:20" x14ac:dyDescent="0.3">
      <c r="A25" s="32"/>
      <c r="B25" s="33"/>
      <c r="C25" s="34" t="s">
        <v>56</v>
      </c>
      <c r="D25" s="35"/>
      <c r="E25" s="36">
        <v>20.46</v>
      </c>
      <c r="F25" s="37"/>
      <c r="G25" s="37"/>
      <c r="H25" s="37"/>
      <c r="I25" s="37"/>
      <c r="J25" s="37"/>
      <c r="K25" s="37"/>
      <c r="L25" s="37"/>
      <c r="M25" s="37"/>
      <c r="N25" s="38"/>
      <c r="O25" s="38"/>
      <c r="P25" s="38"/>
      <c r="Q25" s="38"/>
      <c r="R25" s="37"/>
      <c r="S25" s="37"/>
      <c r="T25" s="37"/>
    </row>
    <row r="26" spans="1:20" x14ac:dyDescent="0.3">
      <c r="A26" s="32"/>
      <c r="B26" s="33"/>
      <c r="C26" s="34" t="s">
        <v>62</v>
      </c>
      <c r="D26" s="35"/>
      <c r="E26" s="36">
        <v>16.2</v>
      </c>
      <c r="F26" s="37"/>
      <c r="G26" s="37"/>
      <c r="H26" s="37"/>
      <c r="I26" s="37"/>
      <c r="J26" s="37"/>
      <c r="K26" s="37"/>
      <c r="L26" s="37"/>
      <c r="M26" s="37"/>
      <c r="N26" s="38"/>
      <c r="O26" s="38"/>
      <c r="P26" s="38"/>
      <c r="Q26" s="38"/>
      <c r="R26" s="37"/>
      <c r="S26" s="37"/>
      <c r="T26" s="37"/>
    </row>
    <row r="27" spans="1:20" x14ac:dyDescent="0.3">
      <c r="A27" s="17" t="s">
        <v>29</v>
      </c>
      <c r="B27" s="18" t="s">
        <v>63</v>
      </c>
      <c r="C27" s="19" t="s">
        <v>64</v>
      </c>
      <c r="D27" s="20"/>
      <c r="E27" s="21"/>
      <c r="F27" s="22"/>
      <c r="G27" s="22">
        <f>SUMIF(AG28:AG29,"&lt;&gt;NOR",G28:G29)</f>
        <v>0</v>
      </c>
      <c r="H27" s="22"/>
      <c r="I27" s="22">
        <f>SUM(I28:I29)</f>
        <v>56.05</v>
      </c>
      <c r="J27" s="22"/>
      <c r="K27" s="22">
        <f>SUM(K28:K29)</f>
        <v>931.31</v>
      </c>
      <c r="L27" s="22"/>
      <c r="M27" s="22">
        <f>SUM(M28:M29)</f>
        <v>0</v>
      </c>
      <c r="N27" s="21"/>
      <c r="O27" s="21">
        <f>SUM(O28:O29)</f>
        <v>0</v>
      </c>
      <c r="P27" s="21"/>
      <c r="Q27" s="21">
        <f>SUM(Q28:Q29)</f>
        <v>7.0000000000000007E-2</v>
      </c>
      <c r="R27" s="22"/>
      <c r="S27" s="22"/>
      <c r="T27" s="23"/>
    </row>
    <row r="28" spans="1:20" ht="20.399999999999999" x14ac:dyDescent="0.3">
      <c r="A28" s="24">
        <v>8</v>
      </c>
      <c r="B28" s="25" t="s">
        <v>65</v>
      </c>
      <c r="C28" s="26" t="s">
        <v>66</v>
      </c>
      <c r="D28" s="27" t="s">
        <v>34</v>
      </c>
      <c r="E28" s="28">
        <v>5.8079999999999998</v>
      </c>
      <c r="F28" s="29">
        <v>0</v>
      </c>
      <c r="G28" s="30">
        <f>ROUND(E28*F28,2)</f>
        <v>0</v>
      </c>
      <c r="H28" s="29">
        <v>9.65</v>
      </c>
      <c r="I28" s="30">
        <f>ROUND(E28*H28,2)</f>
        <v>56.05</v>
      </c>
      <c r="J28" s="29">
        <v>160.35</v>
      </c>
      <c r="K28" s="30">
        <f>ROUND(E28*J28,2)</f>
        <v>931.31</v>
      </c>
      <c r="L28" s="30">
        <v>21</v>
      </c>
      <c r="M28" s="30">
        <f>G28*(1+L28/100)</f>
        <v>0</v>
      </c>
      <c r="N28" s="28">
        <v>3.3E-4</v>
      </c>
      <c r="O28" s="28">
        <f>ROUND(E28*N28,2)</f>
        <v>0</v>
      </c>
      <c r="P28" s="28">
        <v>1.183E-2</v>
      </c>
      <c r="Q28" s="28">
        <f>ROUND(E28*P28,2)</f>
        <v>7.0000000000000007E-2</v>
      </c>
      <c r="R28" s="30"/>
      <c r="S28" s="30" t="s">
        <v>35</v>
      </c>
      <c r="T28" s="31" t="s">
        <v>35</v>
      </c>
    </row>
    <row r="29" spans="1:20" x14ac:dyDescent="0.3">
      <c r="A29" s="32"/>
      <c r="B29" s="33"/>
      <c r="C29" s="34" t="s">
        <v>67</v>
      </c>
      <c r="D29" s="35"/>
      <c r="E29" s="36">
        <v>5.8079999999999998</v>
      </c>
      <c r="F29" s="37"/>
      <c r="G29" s="37"/>
      <c r="H29" s="37"/>
      <c r="I29" s="37"/>
      <c r="J29" s="37"/>
      <c r="K29" s="37"/>
      <c r="L29" s="37"/>
      <c r="M29" s="37"/>
      <c r="N29" s="38"/>
      <c r="O29" s="38"/>
      <c r="P29" s="38"/>
      <c r="Q29" s="38"/>
      <c r="R29" s="37"/>
      <c r="S29" s="37"/>
      <c r="T29" s="37"/>
    </row>
    <row r="30" spans="1:20" x14ac:dyDescent="0.3">
      <c r="A30" s="17" t="s">
        <v>29</v>
      </c>
      <c r="B30" s="18" t="s">
        <v>68</v>
      </c>
      <c r="C30" s="19" t="s">
        <v>69</v>
      </c>
      <c r="D30" s="20"/>
      <c r="E30" s="21"/>
      <c r="F30" s="22"/>
      <c r="G30" s="22">
        <f>SUMIF(AG31:AG31,"&lt;&gt;NOR",G31:G31)</f>
        <v>0</v>
      </c>
      <c r="H30" s="22"/>
      <c r="I30" s="22">
        <f>SUM(I31:I31)</f>
        <v>0</v>
      </c>
      <c r="J30" s="22"/>
      <c r="K30" s="22">
        <f>SUM(K31:K31)</f>
        <v>409.96</v>
      </c>
      <c r="L30" s="22"/>
      <c r="M30" s="22">
        <f>SUM(M31:M31)</f>
        <v>0</v>
      </c>
      <c r="N30" s="21"/>
      <c r="O30" s="21">
        <f>SUM(O31:O31)</f>
        <v>0</v>
      </c>
      <c r="P30" s="21"/>
      <c r="Q30" s="21">
        <f>SUM(Q31:Q31)</f>
        <v>0</v>
      </c>
      <c r="R30" s="22"/>
      <c r="S30" s="22"/>
      <c r="T30" s="23"/>
    </row>
    <row r="31" spans="1:20" x14ac:dyDescent="0.3">
      <c r="A31" s="39">
        <v>9</v>
      </c>
      <c r="B31" s="40" t="s">
        <v>70</v>
      </c>
      <c r="C31" s="41" t="s">
        <v>71</v>
      </c>
      <c r="D31" s="42" t="s">
        <v>72</v>
      </c>
      <c r="E31" s="43">
        <v>0.91713999999999996</v>
      </c>
      <c r="F31" s="44">
        <v>0</v>
      </c>
      <c r="G31" s="45">
        <f>ROUND(E31*F31,2)</f>
        <v>0</v>
      </c>
      <c r="H31" s="44">
        <v>0</v>
      </c>
      <c r="I31" s="45">
        <f>ROUND(E31*H31,2)</f>
        <v>0</v>
      </c>
      <c r="J31" s="44">
        <v>447</v>
      </c>
      <c r="K31" s="45">
        <f>ROUND(E31*J31,2)</f>
        <v>409.96</v>
      </c>
      <c r="L31" s="45">
        <v>21</v>
      </c>
      <c r="M31" s="45">
        <f>G31*(1+L31/100)</f>
        <v>0</v>
      </c>
      <c r="N31" s="43">
        <v>0</v>
      </c>
      <c r="O31" s="43">
        <f>ROUND(E31*N31,2)</f>
        <v>0</v>
      </c>
      <c r="P31" s="43">
        <v>0</v>
      </c>
      <c r="Q31" s="43">
        <f>ROUND(E31*P31,2)</f>
        <v>0</v>
      </c>
      <c r="R31" s="45"/>
      <c r="S31" s="45" t="s">
        <v>35</v>
      </c>
      <c r="T31" s="46" t="s">
        <v>35</v>
      </c>
    </row>
    <row r="32" spans="1:20" x14ac:dyDescent="0.3">
      <c r="A32" s="17" t="s">
        <v>29</v>
      </c>
      <c r="B32" s="18" t="s">
        <v>73</v>
      </c>
      <c r="C32" s="19" t="s">
        <v>74</v>
      </c>
      <c r="D32" s="20"/>
      <c r="E32" s="21"/>
      <c r="F32" s="22"/>
      <c r="G32" s="22">
        <f>SUMIF(AG33:AG40,"&lt;&gt;NOR",G33:G40)</f>
        <v>0</v>
      </c>
      <c r="H32" s="22"/>
      <c r="I32" s="22">
        <f>SUM(I33:I40)</f>
        <v>9701.31</v>
      </c>
      <c r="J32" s="22"/>
      <c r="K32" s="22">
        <f>SUM(K33:K40)</f>
        <v>2262.37</v>
      </c>
      <c r="L32" s="22"/>
      <c r="M32" s="22">
        <f>SUM(M33:M40)</f>
        <v>0</v>
      </c>
      <c r="N32" s="21"/>
      <c r="O32" s="21">
        <f>SUM(O33:O40)</f>
        <v>0.05</v>
      </c>
      <c r="P32" s="21"/>
      <c r="Q32" s="21">
        <f>SUM(Q33:Q40)</f>
        <v>0</v>
      </c>
      <c r="R32" s="22"/>
      <c r="S32" s="22"/>
      <c r="T32" s="23"/>
    </row>
    <row r="33" spans="1:20" x14ac:dyDescent="0.3">
      <c r="A33" s="39">
        <v>10</v>
      </c>
      <c r="B33" s="40" t="s">
        <v>75</v>
      </c>
      <c r="C33" s="41" t="s">
        <v>76</v>
      </c>
      <c r="D33" s="42" t="s">
        <v>77</v>
      </c>
      <c r="E33" s="43">
        <v>1</v>
      </c>
      <c r="F33" s="44">
        <v>0</v>
      </c>
      <c r="G33" s="45">
        <f t="shared" ref="G33:G40" si="0">ROUND(E33*F33,2)</f>
        <v>0</v>
      </c>
      <c r="H33" s="44">
        <v>102.31</v>
      </c>
      <c r="I33" s="45">
        <f t="shared" ref="I33:I40" si="1">ROUND(E33*H33,2)</f>
        <v>102.31</v>
      </c>
      <c r="J33" s="44">
        <v>2212.69</v>
      </c>
      <c r="K33" s="45">
        <f t="shared" ref="K33:K40" si="2">ROUND(E33*J33,2)</f>
        <v>2212.69</v>
      </c>
      <c r="L33" s="45">
        <v>21</v>
      </c>
      <c r="M33" s="45">
        <f t="shared" ref="M33:M40" si="3">G33*(1+L33/100)</f>
        <v>0</v>
      </c>
      <c r="N33" s="43">
        <v>2.0000000000000002E-5</v>
      </c>
      <c r="O33" s="43">
        <f t="shared" ref="O33:O40" si="4">ROUND(E33*N33,2)</f>
        <v>0</v>
      </c>
      <c r="P33" s="43">
        <v>0</v>
      </c>
      <c r="Q33" s="43">
        <f t="shared" ref="Q33:Q40" si="5">ROUND(E33*P33,2)</f>
        <v>0</v>
      </c>
      <c r="R33" s="45"/>
      <c r="S33" s="45" t="s">
        <v>35</v>
      </c>
      <c r="T33" s="46" t="s">
        <v>35</v>
      </c>
    </row>
    <row r="34" spans="1:20" x14ac:dyDescent="0.3">
      <c r="A34" s="39">
        <v>11</v>
      </c>
      <c r="B34" s="40" t="s">
        <v>78</v>
      </c>
      <c r="C34" s="41" t="s">
        <v>79</v>
      </c>
      <c r="D34" s="42" t="s">
        <v>77</v>
      </c>
      <c r="E34" s="43">
        <v>1</v>
      </c>
      <c r="F34" s="44">
        <v>0</v>
      </c>
      <c r="G34" s="45">
        <f t="shared" si="0"/>
        <v>0</v>
      </c>
      <c r="H34" s="44">
        <v>1131</v>
      </c>
      <c r="I34" s="45">
        <f t="shared" si="1"/>
        <v>1131</v>
      </c>
      <c r="J34" s="44">
        <v>0</v>
      </c>
      <c r="K34" s="45">
        <f t="shared" si="2"/>
        <v>0</v>
      </c>
      <c r="L34" s="45">
        <v>21</v>
      </c>
      <c r="M34" s="45">
        <f t="shared" si="3"/>
        <v>0</v>
      </c>
      <c r="N34" s="43">
        <v>8.0000000000000004E-4</v>
      </c>
      <c r="O34" s="43">
        <f t="shared" si="4"/>
        <v>0</v>
      </c>
      <c r="P34" s="43">
        <v>0</v>
      </c>
      <c r="Q34" s="43">
        <f t="shared" si="5"/>
        <v>0</v>
      </c>
      <c r="R34" s="45" t="s">
        <v>80</v>
      </c>
      <c r="S34" s="45" t="s">
        <v>35</v>
      </c>
      <c r="T34" s="46" t="s">
        <v>35</v>
      </c>
    </row>
    <row r="35" spans="1:20" x14ac:dyDescent="0.3">
      <c r="A35" s="39">
        <v>12</v>
      </c>
      <c r="B35" s="40" t="s">
        <v>81</v>
      </c>
      <c r="C35" s="41" t="s">
        <v>82</v>
      </c>
      <c r="D35" s="42" t="s">
        <v>77</v>
      </c>
      <c r="E35" s="43">
        <v>1</v>
      </c>
      <c r="F35" s="44">
        <v>0</v>
      </c>
      <c r="G35" s="45">
        <f t="shared" si="0"/>
        <v>0</v>
      </c>
      <c r="H35" s="44">
        <v>233</v>
      </c>
      <c r="I35" s="45">
        <f t="shared" si="1"/>
        <v>233</v>
      </c>
      <c r="J35" s="44">
        <v>0</v>
      </c>
      <c r="K35" s="45">
        <f t="shared" si="2"/>
        <v>0</v>
      </c>
      <c r="L35" s="45">
        <v>21</v>
      </c>
      <c r="M35" s="45">
        <f t="shared" si="3"/>
        <v>0</v>
      </c>
      <c r="N35" s="43">
        <v>4.4999999999999999E-4</v>
      </c>
      <c r="O35" s="43">
        <f t="shared" si="4"/>
        <v>0</v>
      </c>
      <c r="P35" s="43">
        <v>0</v>
      </c>
      <c r="Q35" s="43">
        <f t="shared" si="5"/>
        <v>0</v>
      </c>
      <c r="R35" s="45" t="s">
        <v>80</v>
      </c>
      <c r="S35" s="45" t="s">
        <v>35</v>
      </c>
      <c r="T35" s="46" t="s">
        <v>35</v>
      </c>
    </row>
    <row r="36" spans="1:20" x14ac:dyDescent="0.3">
      <c r="A36" s="39">
        <v>13</v>
      </c>
      <c r="B36" s="40" t="s">
        <v>83</v>
      </c>
      <c r="C36" s="41" t="s">
        <v>84</v>
      </c>
      <c r="D36" s="42" t="s">
        <v>77</v>
      </c>
      <c r="E36" s="43">
        <v>1</v>
      </c>
      <c r="F36" s="44">
        <v>0</v>
      </c>
      <c r="G36" s="45">
        <f t="shared" si="0"/>
        <v>0</v>
      </c>
      <c r="H36" s="44">
        <v>4035</v>
      </c>
      <c r="I36" s="45">
        <f t="shared" si="1"/>
        <v>4035</v>
      </c>
      <c r="J36" s="44">
        <v>0</v>
      </c>
      <c r="K36" s="45">
        <f t="shared" si="2"/>
        <v>0</v>
      </c>
      <c r="L36" s="45">
        <v>21</v>
      </c>
      <c r="M36" s="45">
        <f t="shared" si="3"/>
        <v>0</v>
      </c>
      <c r="N36" s="43">
        <v>2.1000000000000001E-2</v>
      </c>
      <c r="O36" s="43">
        <f t="shared" si="4"/>
        <v>0.02</v>
      </c>
      <c r="P36" s="43">
        <v>0</v>
      </c>
      <c r="Q36" s="43">
        <f t="shared" si="5"/>
        <v>0</v>
      </c>
      <c r="R36" s="45" t="s">
        <v>80</v>
      </c>
      <c r="S36" s="45" t="s">
        <v>35</v>
      </c>
      <c r="T36" s="46" t="s">
        <v>35</v>
      </c>
    </row>
    <row r="37" spans="1:20" x14ac:dyDescent="0.3">
      <c r="A37" s="39">
        <v>14</v>
      </c>
      <c r="B37" s="40" t="s">
        <v>85</v>
      </c>
      <c r="C37" s="41" t="s">
        <v>86</v>
      </c>
      <c r="D37" s="42" t="s">
        <v>77</v>
      </c>
      <c r="E37" s="43">
        <v>1</v>
      </c>
      <c r="F37" s="44">
        <v>0</v>
      </c>
      <c r="G37" s="45">
        <f t="shared" si="0"/>
        <v>0</v>
      </c>
      <c r="H37" s="44">
        <v>4200</v>
      </c>
      <c r="I37" s="45">
        <f t="shared" si="1"/>
        <v>4200</v>
      </c>
      <c r="J37" s="44">
        <v>0</v>
      </c>
      <c r="K37" s="45">
        <f t="shared" si="2"/>
        <v>0</v>
      </c>
      <c r="L37" s="45">
        <v>21</v>
      </c>
      <c r="M37" s="45">
        <f t="shared" si="3"/>
        <v>0</v>
      </c>
      <c r="N37" s="43">
        <v>2.5000000000000001E-2</v>
      </c>
      <c r="O37" s="43">
        <f t="shared" si="4"/>
        <v>0.03</v>
      </c>
      <c r="P37" s="43">
        <v>0</v>
      </c>
      <c r="Q37" s="43">
        <f t="shared" si="5"/>
        <v>0</v>
      </c>
      <c r="R37" s="45" t="s">
        <v>80</v>
      </c>
      <c r="S37" s="45" t="s">
        <v>35</v>
      </c>
      <c r="T37" s="46" t="s">
        <v>35</v>
      </c>
    </row>
    <row r="38" spans="1:20" ht="20.399999999999999" x14ac:dyDescent="0.3">
      <c r="A38" s="39">
        <v>15</v>
      </c>
      <c r="B38" s="40" t="s">
        <v>87</v>
      </c>
      <c r="C38" s="41" t="s">
        <v>88</v>
      </c>
      <c r="D38" s="42" t="s">
        <v>89</v>
      </c>
      <c r="E38" s="43">
        <v>10.3</v>
      </c>
      <c r="F38" s="44">
        <v>0</v>
      </c>
      <c r="G38" s="45">
        <f t="shared" si="0"/>
        <v>0</v>
      </c>
      <c r="H38" s="44"/>
      <c r="I38" s="45"/>
      <c r="J38" s="44"/>
      <c r="K38" s="45"/>
      <c r="L38" s="45"/>
      <c r="M38" s="45"/>
      <c r="N38" s="43"/>
      <c r="O38" s="43"/>
      <c r="P38" s="43"/>
      <c r="Q38" s="43"/>
      <c r="R38" s="45"/>
      <c r="S38" s="45" t="s">
        <v>35</v>
      </c>
      <c r="T38" s="46" t="s">
        <v>35</v>
      </c>
    </row>
    <row r="39" spans="1:20" ht="24.75" customHeight="1" x14ac:dyDescent="0.3">
      <c r="A39" s="39">
        <v>16</v>
      </c>
      <c r="B39" s="40" t="s">
        <v>90</v>
      </c>
      <c r="C39" s="41" t="s">
        <v>91</v>
      </c>
      <c r="D39" s="42" t="s">
        <v>89</v>
      </c>
      <c r="E39" s="43">
        <v>5.15</v>
      </c>
      <c r="F39" s="44">
        <v>0</v>
      </c>
      <c r="G39" s="45">
        <f t="shared" si="0"/>
        <v>0</v>
      </c>
      <c r="H39" s="44"/>
      <c r="I39" s="45"/>
      <c r="J39" s="44"/>
      <c r="K39" s="45"/>
      <c r="L39" s="45"/>
      <c r="M39" s="45"/>
      <c r="N39" s="43"/>
      <c r="O39" s="43"/>
      <c r="P39" s="43"/>
      <c r="Q39" s="43"/>
      <c r="R39" s="45"/>
      <c r="S39" s="45" t="s">
        <v>35</v>
      </c>
      <c r="T39" s="46" t="s">
        <v>35</v>
      </c>
    </row>
    <row r="40" spans="1:20" x14ac:dyDescent="0.3">
      <c r="A40" s="39">
        <v>17</v>
      </c>
      <c r="B40" s="40" t="s">
        <v>92</v>
      </c>
      <c r="C40" s="41" t="s">
        <v>93</v>
      </c>
      <c r="D40" s="42" t="s">
        <v>72</v>
      </c>
      <c r="E40" s="43">
        <v>4.727E-2</v>
      </c>
      <c r="F40" s="44">
        <v>0</v>
      </c>
      <c r="G40" s="45">
        <f t="shared" si="0"/>
        <v>0</v>
      </c>
      <c r="H40" s="44">
        <v>0</v>
      </c>
      <c r="I40" s="45">
        <f t="shared" si="1"/>
        <v>0</v>
      </c>
      <c r="J40" s="44">
        <v>1051</v>
      </c>
      <c r="K40" s="45">
        <f t="shared" si="2"/>
        <v>49.68</v>
      </c>
      <c r="L40" s="45">
        <v>21</v>
      </c>
      <c r="M40" s="45">
        <f t="shared" si="3"/>
        <v>0</v>
      </c>
      <c r="N40" s="43">
        <v>0</v>
      </c>
      <c r="O40" s="43">
        <f t="shared" si="4"/>
        <v>0</v>
      </c>
      <c r="P40" s="43">
        <v>0</v>
      </c>
      <c r="Q40" s="43">
        <f t="shared" si="5"/>
        <v>0</v>
      </c>
      <c r="R40" s="45"/>
      <c r="S40" s="45" t="s">
        <v>35</v>
      </c>
      <c r="T40" s="46" t="s">
        <v>35</v>
      </c>
    </row>
    <row r="41" spans="1:20" x14ac:dyDescent="0.3">
      <c r="A41" s="17" t="s">
        <v>29</v>
      </c>
      <c r="B41" s="18" t="s">
        <v>94</v>
      </c>
      <c r="C41" s="19" t="s">
        <v>95</v>
      </c>
      <c r="D41" s="20"/>
      <c r="E41" s="21"/>
      <c r="F41" s="22"/>
      <c r="G41" s="22">
        <f>SUMIF(AG42:AG45,"&lt;&gt;NOR",G42:G45)</f>
        <v>0</v>
      </c>
      <c r="H41" s="22"/>
      <c r="I41" s="22">
        <f>SUM(I42:I45)</f>
        <v>8606.36</v>
      </c>
      <c r="J41" s="22"/>
      <c r="K41" s="22">
        <f>SUM(K42:K45)</f>
        <v>6646.9099999999989</v>
      </c>
      <c r="L41" s="22"/>
      <c r="M41" s="22">
        <f>SUM(M42:M45)</f>
        <v>0</v>
      </c>
      <c r="N41" s="21"/>
      <c r="O41" s="21">
        <f>SUM(O42:O45)</f>
        <v>0.06</v>
      </c>
      <c r="P41" s="21"/>
      <c r="Q41" s="21">
        <f>SUM(Q42:Q45)</f>
        <v>0</v>
      </c>
      <c r="R41" s="22"/>
      <c r="S41" s="22"/>
      <c r="T41" s="23"/>
    </row>
    <row r="42" spans="1:20" ht="20.399999999999999" x14ac:dyDescent="0.3">
      <c r="A42" s="39">
        <v>18</v>
      </c>
      <c r="B42" s="40" t="s">
        <v>96</v>
      </c>
      <c r="C42" s="41" t="s">
        <v>97</v>
      </c>
      <c r="D42" s="42" t="s">
        <v>34</v>
      </c>
      <c r="E42" s="43">
        <v>11.52</v>
      </c>
      <c r="F42" s="44">
        <v>0</v>
      </c>
      <c r="G42" s="45">
        <f>ROUND(E42*F42,2)</f>
        <v>0</v>
      </c>
      <c r="H42" s="44">
        <v>168.02</v>
      </c>
      <c r="I42" s="45">
        <f>ROUND(E42*H42,2)</f>
        <v>1935.59</v>
      </c>
      <c r="J42" s="44">
        <v>298.48</v>
      </c>
      <c r="K42" s="45">
        <f>ROUND(E42*J42,2)</f>
        <v>3438.49</v>
      </c>
      <c r="L42" s="45">
        <v>21</v>
      </c>
      <c r="M42" s="45">
        <f>G42*(1+L42/100)</f>
        <v>0</v>
      </c>
      <c r="N42" s="43">
        <v>0</v>
      </c>
      <c r="O42" s="43">
        <f>ROUND(E42*N42,2)</f>
        <v>0</v>
      </c>
      <c r="P42" s="43">
        <v>0</v>
      </c>
      <c r="Q42" s="43">
        <f>ROUND(E42*P42,2)</f>
        <v>0</v>
      </c>
      <c r="R42" s="45"/>
      <c r="S42" s="45" t="s">
        <v>35</v>
      </c>
      <c r="T42" s="46" t="s">
        <v>35</v>
      </c>
    </row>
    <row r="43" spans="1:20" ht="20.399999999999999" x14ac:dyDescent="0.3">
      <c r="A43" s="24">
        <v>19</v>
      </c>
      <c r="B43" s="25" t="s">
        <v>98</v>
      </c>
      <c r="C43" s="26" t="s">
        <v>99</v>
      </c>
      <c r="D43" s="27" t="s">
        <v>34</v>
      </c>
      <c r="E43" s="28">
        <v>11.52</v>
      </c>
      <c r="F43" s="29">
        <v>0</v>
      </c>
      <c r="G43" s="30">
        <f>ROUND(E43*F43,2)</f>
        <v>0</v>
      </c>
      <c r="H43" s="29">
        <v>579.05999999999995</v>
      </c>
      <c r="I43" s="30">
        <f>ROUND(E43*H43,2)</f>
        <v>6670.77</v>
      </c>
      <c r="J43" s="29">
        <v>270.94</v>
      </c>
      <c r="K43" s="30">
        <f>ROUND(E43*J43,2)</f>
        <v>3121.23</v>
      </c>
      <c r="L43" s="30">
        <v>21</v>
      </c>
      <c r="M43" s="30">
        <f>G43*(1+L43/100)</f>
        <v>0</v>
      </c>
      <c r="N43" s="28">
        <v>4.8300000000000001E-3</v>
      </c>
      <c r="O43" s="28">
        <f>ROUND(E43*N43,2)</f>
        <v>0.06</v>
      </c>
      <c r="P43" s="28">
        <v>0</v>
      </c>
      <c r="Q43" s="28">
        <f>ROUND(E43*P43,2)</f>
        <v>0</v>
      </c>
      <c r="R43" s="30"/>
      <c r="S43" s="30" t="s">
        <v>35</v>
      </c>
      <c r="T43" s="31" t="s">
        <v>35</v>
      </c>
    </row>
    <row r="44" spans="1:20" x14ac:dyDescent="0.3">
      <c r="A44" s="32"/>
      <c r="B44" s="33"/>
      <c r="C44" s="34" t="s">
        <v>100</v>
      </c>
      <c r="D44" s="35"/>
      <c r="E44" s="36">
        <v>11.52</v>
      </c>
      <c r="F44" s="37"/>
      <c r="G44" s="37"/>
      <c r="H44" s="37"/>
      <c r="I44" s="37"/>
      <c r="J44" s="37"/>
      <c r="K44" s="37"/>
      <c r="L44" s="37"/>
      <c r="M44" s="37"/>
      <c r="N44" s="38"/>
      <c r="O44" s="38"/>
      <c r="P44" s="38"/>
      <c r="Q44" s="38"/>
      <c r="R44" s="37"/>
      <c r="S44" s="37"/>
      <c r="T44" s="37"/>
    </row>
    <row r="45" spans="1:20" x14ac:dyDescent="0.3">
      <c r="A45" s="39">
        <v>20</v>
      </c>
      <c r="B45" s="40" t="s">
        <v>101</v>
      </c>
      <c r="C45" s="41" t="s">
        <v>102</v>
      </c>
      <c r="D45" s="42" t="s">
        <v>72</v>
      </c>
      <c r="E45" s="43">
        <v>5.5640000000000002E-2</v>
      </c>
      <c r="F45" s="44">
        <v>0</v>
      </c>
      <c r="G45" s="45">
        <f>ROUND(E45*F45,2)</f>
        <v>0</v>
      </c>
      <c r="H45" s="44">
        <v>0</v>
      </c>
      <c r="I45" s="45">
        <f>ROUND(E45*H45,2)</f>
        <v>0</v>
      </c>
      <c r="J45" s="44">
        <v>1567</v>
      </c>
      <c r="K45" s="45">
        <f>ROUND(E45*J45,2)</f>
        <v>87.19</v>
      </c>
      <c r="L45" s="45">
        <v>21</v>
      </c>
      <c r="M45" s="45">
        <f>G45*(1+L45/100)</f>
        <v>0</v>
      </c>
      <c r="N45" s="43">
        <v>0</v>
      </c>
      <c r="O45" s="43">
        <f>ROUND(E45*N45,2)</f>
        <v>0</v>
      </c>
      <c r="P45" s="43">
        <v>0</v>
      </c>
      <c r="Q45" s="43">
        <f>ROUND(E45*P45,2)</f>
        <v>0</v>
      </c>
      <c r="R45" s="45"/>
      <c r="S45" s="45" t="s">
        <v>35</v>
      </c>
      <c r="T45" s="46" t="s">
        <v>35</v>
      </c>
    </row>
    <row r="46" spans="1:20" x14ac:dyDescent="0.3">
      <c r="A46" s="17" t="s">
        <v>29</v>
      </c>
      <c r="B46" s="18" t="s">
        <v>103</v>
      </c>
      <c r="C46" s="19" t="s">
        <v>104</v>
      </c>
      <c r="D46" s="20"/>
      <c r="E46" s="21"/>
      <c r="F46" s="22"/>
      <c r="G46" s="22">
        <f>SUMIF(AG47:AG49,"&lt;&gt;NOR",G47:G49)</f>
        <v>0</v>
      </c>
      <c r="H46" s="22"/>
      <c r="I46" s="22">
        <f>SUM(I47:I49)</f>
        <v>30674.059999999998</v>
      </c>
      <c r="J46" s="22"/>
      <c r="K46" s="22">
        <f>SUM(K47:K49)</f>
        <v>12279.97</v>
      </c>
      <c r="L46" s="22"/>
      <c r="M46" s="22">
        <f>SUM(M47:M49)</f>
        <v>0</v>
      </c>
      <c r="N46" s="21"/>
      <c r="O46" s="21">
        <f>SUM(O47:O49)</f>
        <v>0.2</v>
      </c>
      <c r="P46" s="21"/>
      <c r="Q46" s="21">
        <f>SUM(Q47:Q49)</f>
        <v>0</v>
      </c>
      <c r="R46" s="22"/>
      <c r="S46" s="22"/>
      <c r="T46" s="23"/>
    </row>
    <row r="47" spans="1:20" x14ac:dyDescent="0.3">
      <c r="A47" s="39">
        <v>21</v>
      </c>
      <c r="B47" s="40" t="s">
        <v>105</v>
      </c>
      <c r="C47" s="41" t="s">
        <v>106</v>
      </c>
      <c r="D47" s="42" t="s">
        <v>89</v>
      </c>
      <c r="E47" s="43">
        <v>0.9</v>
      </c>
      <c r="F47" s="44">
        <v>0</v>
      </c>
      <c r="G47" s="45">
        <f>ROUND(E47*F47,2)</f>
        <v>0</v>
      </c>
      <c r="H47" s="44">
        <v>244.4</v>
      </c>
      <c r="I47" s="45">
        <f>ROUND(E47*H47,2)</f>
        <v>219.96</v>
      </c>
      <c r="J47" s="44">
        <v>86.1</v>
      </c>
      <c r="K47" s="45">
        <f>ROUND(E47*J47,2)</f>
        <v>77.489999999999995</v>
      </c>
      <c r="L47" s="45">
        <v>21</v>
      </c>
      <c r="M47" s="45">
        <f>G47*(1+L47/100)</f>
        <v>0</v>
      </c>
      <c r="N47" s="43">
        <v>2.5999999999999998E-4</v>
      </c>
      <c r="O47" s="43">
        <f>ROUND(E47*N47,2)</f>
        <v>0</v>
      </c>
      <c r="P47" s="43">
        <v>0</v>
      </c>
      <c r="Q47" s="43">
        <f>ROUND(E47*P47,2)</f>
        <v>0</v>
      </c>
      <c r="R47" s="45"/>
      <c r="S47" s="45" t="s">
        <v>35</v>
      </c>
      <c r="T47" s="46" t="s">
        <v>35</v>
      </c>
    </row>
    <row r="48" spans="1:20" x14ac:dyDescent="0.3">
      <c r="A48" s="39">
        <v>22</v>
      </c>
      <c r="B48" s="40" t="s">
        <v>107</v>
      </c>
      <c r="C48" s="41" t="s">
        <v>108</v>
      </c>
      <c r="D48" s="42" t="s">
        <v>34</v>
      </c>
      <c r="E48" s="43">
        <v>20.46</v>
      </c>
      <c r="F48" s="44">
        <v>0</v>
      </c>
      <c r="G48" s="45">
        <f>ROUND(E48*F48,2)</f>
        <v>0</v>
      </c>
      <c r="H48" s="44">
        <v>1488.47</v>
      </c>
      <c r="I48" s="45">
        <f>ROUND(E48*H48,2)</f>
        <v>30454.1</v>
      </c>
      <c r="J48" s="44">
        <v>596.4</v>
      </c>
      <c r="K48" s="45">
        <f>ROUND(E48*J48,2)</f>
        <v>12202.34</v>
      </c>
      <c r="L48" s="45">
        <v>21</v>
      </c>
      <c r="M48" s="45">
        <f>G48*(1+L48/100)</f>
        <v>0</v>
      </c>
      <c r="N48" s="43">
        <v>9.6900000000000007E-3</v>
      </c>
      <c r="O48" s="43">
        <f>ROUND(E48*N48,2)</f>
        <v>0.2</v>
      </c>
      <c r="P48" s="43">
        <v>0</v>
      </c>
      <c r="Q48" s="43">
        <f>ROUND(E48*P48,2)</f>
        <v>0</v>
      </c>
      <c r="R48" s="45"/>
      <c r="S48" s="45" t="s">
        <v>35</v>
      </c>
      <c r="T48" s="46" t="s">
        <v>109</v>
      </c>
    </row>
    <row r="49" spans="1:20" x14ac:dyDescent="0.3">
      <c r="A49" s="39">
        <v>23</v>
      </c>
      <c r="B49" s="40" t="s">
        <v>110</v>
      </c>
      <c r="C49" s="41" t="s">
        <v>111</v>
      </c>
      <c r="D49" s="42" t="s">
        <v>72</v>
      </c>
      <c r="E49" s="43">
        <v>2.3000000000000001E-4</v>
      </c>
      <c r="F49" s="44">
        <v>0</v>
      </c>
      <c r="G49" s="45">
        <f>ROUND(E49*F49,2)</f>
        <v>0</v>
      </c>
      <c r="H49" s="44">
        <v>0</v>
      </c>
      <c r="I49" s="45">
        <f>ROUND(E49*H49,2)</f>
        <v>0</v>
      </c>
      <c r="J49" s="44">
        <v>601</v>
      </c>
      <c r="K49" s="45">
        <f>ROUND(E49*J49,2)</f>
        <v>0.14000000000000001</v>
      </c>
      <c r="L49" s="45">
        <v>21</v>
      </c>
      <c r="M49" s="45">
        <f>G49*(1+L49/100)</f>
        <v>0</v>
      </c>
      <c r="N49" s="43">
        <v>0</v>
      </c>
      <c r="O49" s="43">
        <f>ROUND(E49*N49,2)</f>
        <v>0</v>
      </c>
      <c r="P49" s="43">
        <v>0</v>
      </c>
      <c r="Q49" s="43">
        <f>ROUND(E49*P49,2)</f>
        <v>0</v>
      </c>
      <c r="R49" s="45"/>
      <c r="S49" s="45" t="s">
        <v>35</v>
      </c>
      <c r="T49" s="46" t="s">
        <v>35</v>
      </c>
    </row>
    <row r="50" spans="1:20" x14ac:dyDescent="0.3">
      <c r="A50" s="17" t="s">
        <v>29</v>
      </c>
      <c r="B50" s="18" t="s">
        <v>112</v>
      </c>
      <c r="C50" s="19" t="s">
        <v>113</v>
      </c>
      <c r="D50" s="20"/>
      <c r="E50" s="21"/>
      <c r="F50" s="22"/>
      <c r="G50" s="22">
        <f>SUMIF(AG51:AG57,"&lt;&gt;NOR",G51:G57)</f>
        <v>0</v>
      </c>
      <c r="H50" s="22"/>
      <c r="I50" s="22">
        <f>SUM(I51:I57)</f>
        <v>457.52</v>
      </c>
      <c r="J50" s="22"/>
      <c r="K50" s="22">
        <f>SUM(K51:K57)</f>
        <v>8071.58</v>
      </c>
      <c r="L50" s="22"/>
      <c r="M50" s="22">
        <f>SUM(M51:M57)</f>
        <v>0</v>
      </c>
      <c r="N50" s="21"/>
      <c r="O50" s="21">
        <f>SUM(O51:O57)</f>
        <v>0.03</v>
      </c>
      <c r="P50" s="21"/>
      <c r="Q50" s="21">
        <f>SUM(Q51:Q57)</f>
        <v>0</v>
      </c>
      <c r="R50" s="22"/>
      <c r="S50" s="22"/>
      <c r="T50" s="23"/>
    </row>
    <row r="51" spans="1:20" x14ac:dyDescent="0.3">
      <c r="A51" s="24">
        <v>24</v>
      </c>
      <c r="B51" s="25" t="s">
        <v>114</v>
      </c>
      <c r="C51" s="26" t="s">
        <v>115</v>
      </c>
      <c r="D51" s="27" t="s">
        <v>34</v>
      </c>
      <c r="E51" s="28">
        <v>36.659999999999997</v>
      </c>
      <c r="F51" s="29">
        <v>0</v>
      </c>
      <c r="G51" s="30">
        <f>ROUND(E51*F51,2)</f>
        <v>0</v>
      </c>
      <c r="H51" s="29">
        <v>12.48</v>
      </c>
      <c r="I51" s="30">
        <f>ROUND(E51*H51,2)</f>
        <v>457.52</v>
      </c>
      <c r="J51" s="29">
        <v>7.52</v>
      </c>
      <c r="K51" s="30">
        <f>ROUND(E51*J51,2)</f>
        <v>275.68</v>
      </c>
      <c r="L51" s="30">
        <v>21</v>
      </c>
      <c r="M51" s="30">
        <f>G51*(1+L51/100)</f>
        <v>0</v>
      </c>
      <c r="N51" s="28">
        <v>3.5E-4</v>
      </c>
      <c r="O51" s="28">
        <f>ROUND(E51*N51,2)</f>
        <v>0.01</v>
      </c>
      <c r="P51" s="28">
        <v>0</v>
      </c>
      <c r="Q51" s="28">
        <f>ROUND(E51*P51,2)</f>
        <v>0</v>
      </c>
      <c r="R51" s="30"/>
      <c r="S51" s="30" t="s">
        <v>35</v>
      </c>
      <c r="T51" s="31" t="s">
        <v>35</v>
      </c>
    </row>
    <row r="52" spans="1:20" x14ac:dyDescent="0.3">
      <c r="A52" s="32"/>
      <c r="B52" s="33"/>
      <c r="C52" s="34" t="s">
        <v>56</v>
      </c>
      <c r="D52" s="35"/>
      <c r="E52" s="36">
        <v>20.46</v>
      </c>
      <c r="F52" s="37"/>
      <c r="G52" s="37"/>
      <c r="H52" s="37"/>
      <c r="I52" s="37"/>
      <c r="J52" s="37"/>
      <c r="K52" s="37"/>
      <c r="L52" s="37"/>
      <c r="M52" s="37"/>
      <c r="N52" s="38"/>
      <c r="O52" s="38"/>
      <c r="P52" s="38"/>
      <c r="Q52" s="38"/>
      <c r="R52" s="37"/>
      <c r="S52" s="37"/>
      <c r="T52" s="37"/>
    </row>
    <row r="53" spans="1:20" x14ac:dyDescent="0.3">
      <c r="A53" s="32"/>
      <c r="B53" s="33"/>
      <c r="C53" s="34" t="s">
        <v>62</v>
      </c>
      <c r="D53" s="35"/>
      <c r="E53" s="36">
        <v>16.2</v>
      </c>
      <c r="F53" s="37"/>
      <c r="G53" s="37"/>
      <c r="H53" s="37"/>
      <c r="I53" s="37"/>
      <c r="J53" s="37"/>
      <c r="K53" s="37"/>
      <c r="L53" s="37"/>
      <c r="M53" s="37"/>
      <c r="N53" s="38"/>
      <c r="O53" s="38"/>
      <c r="P53" s="38"/>
      <c r="Q53" s="38"/>
      <c r="R53" s="37"/>
      <c r="S53" s="37"/>
      <c r="T53" s="37"/>
    </row>
    <row r="54" spans="1:20" ht="20.399999999999999" x14ac:dyDescent="0.3">
      <c r="A54" s="24">
        <v>25</v>
      </c>
      <c r="B54" s="25" t="s">
        <v>116</v>
      </c>
      <c r="C54" s="26" t="s">
        <v>117</v>
      </c>
      <c r="D54" s="27" t="s">
        <v>34</v>
      </c>
      <c r="E54" s="28">
        <v>87.105000000000004</v>
      </c>
      <c r="F54" s="29">
        <v>0</v>
      </c>
      <c r="G54" s="30">
        <f>ROUND(E54*F54,2)</f>
        <v>0</v>
      </c>
      <c r="H54" s="29">
        <v>0</v>
      </c>
      <c r="I54" s="30">
        <f>ROUND(E54*H54,2)</f>
        <v>0</v>
      </c>
      <c r="J54" s="29">
        <v>89.5</v>
      </c>
      <c r="K54" s="30">
        <f>ROUND(E54*J54,2)</f>
        <v>7795.9</v>
      </c>
      <c r="L54" s="30">
        <v>21</v>
      </c>
      <c r="M54" s="30">
        <f>G54*(1+L54/100)</f>
        <v>0</v>
      </c>
      <c r="N54" s="28">
        <v>2.2000000000000001E-4</v>
      </c>
      <c r="O54" s="28">
        <f>ROUND(E54*N54,2)</f>
        <v>0.02</v>
      </c>
      <c r="P54" s="28">
        <v>0</v>
      </c>
      <c r="Q54" s="28">
        <f>ROUND(E54*P54,2)</f>
        <v>0</v>
      </c>
      <c r="R54" s="30"/>
      <c r="S54" s="30" t="s">
        <v>35</v>
      </c>
      <c r="T54" s="31" t="s">
        <v>109</v>
      </c>
    </row>
    <row r="55" spans="1:20" x14ac:dyDescent="0.3">
      <c r="A55" s="32"/>
      <c r="B55" s="33"/>
      <c r="C55" s="34" t="s">
        <v>118</v>
      </c>
      <c r="D55" s="35"/>
      <c r="E55" s="36">
        <v>8.94</v>
      </c>
      <c r="F55" s="37"/>
      <c r="G55" s="37"/>
      <c r="H55" s="37"/>
      <c r="I55" s="37"/>
      <c r="J55" s="37"/>
      <c r="K55" s="37"/>
      <c r="L55" s="37"/>
      <c r="M55" s="37"/>
      <c r="N55" s="38"/>
      <c r="O55" s="38"/>
      <c r="P55" s="38"/>
      <c r="Q55" s="38"/>
      <c r="R55" s="37"/>
      <c r="S55" s="37"/>
      <c r="T55" s="37"/>
    </row>
    <row r="56" spans="1:20" x14ac:dyDescent="0.3">
      <c r="A56" s="32"/>
      <c r="B56" s="33"/>
      <c r="C56" s="34" t="s">
        <v>119</v>
      </c>
      <c r="D56" s="35"/>
      <c r="E56" s="36">
        <v>53.865000000000002</v>
      </c>
      <c r="F56" s="37"/>
      <c r="G56" s="37"/>
      <c r="H56" s="37"/>
      <c r="I56" s="37"/>
      <c r="J56" s="37"/>
      <c r="K56" s="37"/>
      <c r="L56" s="37"/>
      <c r="M56" s="37"/>
      <c r="N56" s="38"/>
      <c r="O56" s="38"/>
      <c r="P56" s="38"/>
      <c r="Q56" s="38"/>
      <c r="R56" s="37"/>
      <c r="S56" s="37"/>
      <c r="T56" s="37"/>
    </row>
    <row r="57" spans="1:20" x14ac:dyDescent="0.3">
      <c r="A57" s="32"/>
      <c r="B57" s="33"/>
      <c r="C57" s="34" t="s">
        <v>120</v>
      </c>
      <c r="D57" s="35"/>
      <c r="E57" s="36">
        <v>24.3</v>
      </c>
      <c r="F57" s="37"/>
      <c r="G57" s="37"/>
      <c r="H57" s="37"/>
      <c r="I57" s="37"/>
      <c r="J57" s="37"/>
      <c r="K57" s="37"/>
      <c r="L57" s="37"/>
      <c r="M57" s="37"/>
      <c r="N57" s="38"/>
      <c r="O57" s="38"/>
      <c r="P57" s="38"/>
      <c r="Q57" s="38"/>
      <c r="R57" s="37"/>
      <c r="S57" s="37"/>
      <c r="T57" s="37"/>
    </row>
    <row r="58" spans="1:20" x14ac:dyDescent="0.3">
      <c r="A58" s="17" t="s">
        <v>29</v>
      </c>
      <c r="B58" s="18" t="s">
        <v>121</v>
      </c>
      <c r="C58" s="19" t="s">
        <v>122</v>
      </c>
      <c r="D58" s="20"/>
      <c r="E58" s="21"/>
      <c r="F58" s="22"/>
      <c r="G58" s="22">
        <f>SUMIF(AG59:AG63,"&lt;&gt;NOR",G59:G63)</f>
        <v>0</v>
      </c>
      <c r="H58" s="22"/>
      <c r="I58" s="22">
        <f>SUM(I59:I63)</f>
        <v>0</v>
      </c>
      <c r="J58" s="22"/>
      <c r="K58" s="22">
        <f>SUM(K59:K63)</f>
        <v>234.77999999999997</v>
      </c>
      <c r="L58" s="22"/>
      <c r="M58" s="22">
        <f>SUM(M59:M63)</f>
        <v>0</v>
      </c>
      <c r="N58" s="21"/>
      <c r="O58" s="21">
        <f>SUM(O59:O63)</f>
        <v>0</v>
      </c>
      <c r="P58" s="21"/>
      <c r="Q58" s="21">
        <f>SUM(Q59:Q63)</f>
        <v>0</v>
      </c>
      <c r="R58" s="22"/>
      <c r="S58" s="22"/>
      <c r="T58" s="23"/>
    </row>
    <row r="59" spans="1:20" x14ac:dyDescent="0.3">
      <c r="A59" s="24">
        <v>26</v>
      </c>
      <c r="B59" s="25" t="s">
        <v>123</v>
      </c>
      <c r="C59" s="26" t="s">
        <v>124</v>
      </c>
      <c r="D59" s="27" t="s">
        <v>72</v>
      </c>
      <c r="E59" s="28">
        <v>6.8709999999999993E-2</v>
      </c>
      <c r="F59" s="29">
        <v>0</v>
      </c>
      <c r="G59" s="30">
        <f>ROUND(E59*F59,2)</f>
        <v>0</v>
      </c>
      <c r="H59" s="29">
        <v>0</v>
      </c>
      <c r="I59" s="30">
        <f>ROUND(E59*H59,2)</f>
        <v>0</v>
      </c>
      <c r="J59" s="29">
        <v>275.5</v>
      </c>
      <c r="K59" s="30">
        <f>ROUND(E59*J59,2)</f>
        <v>18.93</v>
      </c>
      <c r="L59" s="30">
        <v>21</v>
      </c>
      <c r="M59" s="30">
        <f>G59*(1+L59/100)</f>
        <v>0</v>
      </c>
      <c r="N59" s="28">
        <v>0</v>
      </c>
      <c r="O59" s="28">
        <f>ROUND(E59*N59,2)</f>
        <v>0</v>
      </c>
      <c r="P59" s="28">
        <v>0</v>
      </c>
      <c r="Q59" s="28">
        <f>ROUND(E59*P59,2)</f>
        <v>0</v>
      </c>
      <c r="R59" s="30"/>
      <c r="S59" s="30" t="s">
        <v>35</v>
      </c>
      <c r="T59" s="31" t="s">
        <v>35</v>
      </c>
    </row>
    <row r="60" spans="1:20" x14ac:dyDescent="0.3">
      <c r="A60" s="32"/>
      <c r="B60" s="33"/>
      <c r="C60" s="77" t="s">
        <v>125</v>
      </c>
      <c r="D60" s="78"/>
      <c r="E60" s="78"/>
      <c r="F60" s="78"/>
      <c r="G60" s="78"/>
      <c r="H60" s="37"/>
      <c r="I60" s="37"/>
      <c r="J60" s="37"/>
      <c r="K60" s="37"/>
      <c r="L60" s="37"/>
      <c r="M60" s="37"/>
      <c r="N60" s="38"/>
      <c r="O60" s="38"/>
      <c r="P60" s="38"/>
      <c r="Q60" s="38"/>
      <c r="R60" s="37"/>
      <c r="S60" s="37"/>
      <c r="T60" s="37"/>
    </row>
    <row r="61" spans="1:20" x14ac:dyDescent="0.3">
      <c r="A61" s="39">
        <v>27</v>
      </c>
      <c r="B61" s="40" t="s">
        <v>126</v>
      </c>
      <c r="C61" s="41" t="s">
        <v>127</v>
      </c>
      <c r="D61" s="42" t="s">
        <v>72</v>
      </c>
      <c r="E61" s="43">
        <v>6.8709999999999993E-2</v>
      </c>
      <c r="F61" s="44">
        <v>0</v>
      </c>
      <c r="G61" s="45">
        <f>ROUND(E61*F61,2)</f>
        <v>0</v>
      </c>
      <c r="H61" s="44">
        <v>0</v>
      </c>
      <c r="I61" s="45">
        <f>ROUND(E61*H61,2)</f>
        <v>0</v>
      </c>
      <c r="J61" s="44">
        <v>25</v>
      </c>
      <c r="K61" s="45">
        <f>ROUND(E61*J61,2)</f>
        <v>1.72</v>
      </c>
      <c r="L61" s="45">
        <v>21</v>
      </c>
      <c r="M61" s="45">
        <f>G61*(1+L61/100)</f>
        <v>0</v>
      </c>
      <c r="N61" s="43">
        <v>0</v>
      </c>
      <c r="O61" s="43">
        <f>ROUND(E61*N61,2)</f>
        <v>0</v>
      </c>
      <c r="P61" s="43">
        <v>0</v>
      </c>
      <c r="Q61" s="43">
        <f>ROUND(E61*P61,2)</f>
        <v>0</v>
      </c>
      <c r="R61" s="45"/>
      <c r="S61" s="45" t="s">
        <v>35</v>
      </c>
      <c r="T61" s="46" t="s">
        <v>35</v>
      </c>
    </row>
    <row r="62" spans="1:20" x14ac:dyDescent="0.3">
      <c r="A62" s="39">
        <v>28</v>
      </c>
      <c r="B62" s="40" t="s">
        <v>128</v>
      </c>
      <c r="C62" s="41" t="s">
        <v>129</v>
      </c>
      <c r="D62" s="42" t="s">
        <v>72</v>
      </c>
      <c r="E62" s="43">
        <v>6.8709999999999993E-2</v>
      </c>
      <c r="F62" s="44">
        <v>0</v>
      </c>
      <c r="G62" s="45">
        <f>ROUND(E62*F62,2)</f>
        <v>0</v>
      </c>
      <c r="H62" s="44">
        <v>0</v>
      </c>
      <c r="I62" s="45">
        <f>ROUND(E62*H62,2)</f>
        <v>0</v>
      </c>
      <c r="J62" s="44">
        <v>391.5</v>
      </c>
      <c r="K62" s="45">
        <f>ROUND(E62*J62,2)</f>
        <v>26.9</v>
      </c>
      <c r="L62" s="45">
        <v>21</v>
      </c>
      <c r="M62" s="45">
        <f>G62*(1+L62/100)</f>
        <v>0</v>
      </c>
      <c r="N62" s="43">
        <v>0</v>
      </c>
      <c r="O62" s="43">
        <f>ROUND(E62*N62,2)</f>
        <v>0</v>
      </c>
      <c r="P62" s="43">
        <v>0</v>
      </c>
      <c r="Q62" s="43">
        <f>ROUND(E62*P62,2)</f>
        <v>0</v>
      </c>
      <c r="R62" s="45"/>
      <c r="S62" s="45" t="s">
        <v>35</v>
      </c>
      <c r="T62" s="46" t="s">
        <v>35</v>
      </c>
    </row>
    <row r="63" spans="1:20" x14ac:dyDescent="0.3">
      <c r="A63" s="39">
        <v>29</v>
      </c>
      <c r="B63" s="40" t="s">
        <v>130</v>
      </c>
      <c r="C63" s="41" t="s">
        <v>131</v>
      </c>
      <c r="D63" s="42" t="s">
        <v>72</v>
      </c>
      <c r="E63" s="43">
        <v>6.8709999999999993E-2</v>
      </c>
      <c r="F63" s="44">
        <v>0</v>
      </c>
      <c r="G63" s="45">
        <f>ROUND(E63*F63,2)</f>
        <v>0</v>
      </c>
      <c r="H63" s="44">
        <v>0</v>
      </c>
      <c r="I63" s="45">
        <f>ROUND(E63*H63,2)</f>
        <v>0</v>
      </c>
      <c r="J63" s="44">
        <v>2725</v>
      </c>
      <c r="K63" s="45">
        <f>ROUND(E63*J63,2)</f>
        <v>187.23</v>
      </c>
      <c r="L63" s="45">
        <v>21</v>
      </c>
      <c r="M63" s="45">
        <f>G63*(1+L63/100)</f>
        <v>0</v>
      </c>
      <c r="N63" s="43">
        <v>0</v>
      </c>
      <c r="O63" s="43">
        <f>ROUND(E63*N63,2)</f>
        <v>0</v>
      </c>
      <c r="P63" s="43">
        <v>0</v>
      </c>
      <c r="Q63" s="43">
        <f>ROUND(E63*P63,2)</f>
        <v>0</v>
      </c>
      <c r="R63" s="45"/>
      <c r="S63" s="45" t="s">
        <v>35</v>
      </c>
      <c r="T63" s="46" t="s">
        <v>35</v>
      </c>
    </row>
    <row r="64" spans="1:20" x14ac:dyDescent="0.3">
      <c r="A64" s="17" t="s">
        <v>29</v>
      </c>
      <c r="B64" s="18" t="s">
        <v>132</v>
      </c>
      <c r="C64" s="19" t="s">
        <v>133</v>
      </c>
      <c r="D64" s="20"/>
      <c r="E64" s="21"/>
      <c r="F64" s="22"/>
      <c r="G64" s="22">
        <f>SUMIF(AG65:AG67,"&lt;&gt;NOR",G65:G67)</f>
        <v>0</v>
      </c>
      <c r="H64" s="22"/>
      <c r="I64" s="22">
        <f>SUM(I65:I67)</f>
        <v>0</v>
      </c>
      <c r="J64" s="22"/>
      <c r="K64" s="22">
        <f>SUM(K65:K67)</f>
        <v>13907.03</v>
      </c>
      <c r="L64" s="22"/>
      <c r="M64" s="22">
        <f>SUM(M65:M67)</f>
        <v>0</v>
      </c>
      <c r="N64" s="21"/>
      <c r="O64" s="21">
        <f>SUM(O65:O67)</f>
        <v>0</v>
      </c>
      <c r="P64" s="21"/>
      <c r="Q64" s="21">
        <f>SUM(Q65:Q67)</f>
        <v>0</v>
      </c>
      <c r="R64" s="22"/>
      <c r="S64" s="22"/>
      <c r="T64" s="23"/>
    </row>
    <row r="65" spans="1:20" x14ac:dyDescent="0.3">
      <c r="A65" s="24">
        <v>30</v>
      </c>
      <c r="B65" s="25" t="s">
        <v>134</v>
      </c>
      <c r="C65" s="26" t="s">
        <v>135</v>
      </c>
      <c r="D65" s="27" t="s">
        <v>136</v>
      </c>
      <c r="E65" s="28">
        <v>1</v>
      </c>
      <c r="F65" s="29">
        <v>0</v>
      </c>
      <c r="G65" s="30">
        <f>ROUND(E65*F65,2)</f>
        <v>0</v>
      </c>
      <c r="H65" s="29">
        <v>0</v>
      </c>
      <c r="I65" s="30">
        <f>ROUND(E65*H65,2)</f>
        <v>0</v>
      </c>
      <c r="J65" s="29">
        <v>13907.03</v>
      </c>
      <c r="K65" s="30">
        <f>ROUND(E65*J65,2)</f>
        <v>13907.03</v>
      </c>
      <c r="L65" s="30">
        <v>21</v>
      </c>
      <c r="M65" s="30">
        <f>G65*(1+L65/100)</f>
        <v>0</v>
      </c>
      <c r="N65" s="28">
        <v>0</v>
      </c>
      <c r="O65" s="28">
        <f>ROUND(E65*N65,2)</f>
        <v>0</v>
      </c>
      <c r="P65" s="28">
        <v>0</v>
      </c>
      <c r="Q65" s="28">
        <f>ROUND(E65*P65,2)</f>
        <v>0</v>
      </c>
      <c r="R65" s="30"/>
      <c r="S65" s="30" t="s">
        <v>35</v>
      </c>
      <c r="T65" s="31" t="s">
        <v>137</v>
      </c>
    </row>
    <row r="66" spans="1:20" x14ac:dyDescent="0.3">
      <c r="A66" s="32"/>
      <c r="B66" s="33"/>
      <c r="C66" s="77" t="s">
        <v>138</v>
      </c>
      <c r="D66" s="78"/>
      <c r="E66" s="78"/>
      <c r="F66" s="78"/>
      <c r="G66" s="78"/>
      <c r="H66" s="37"/>
      <c r="I66" s="37"/>
      <c r="J66" s="37"/>
      <c r="K66" s="37"/>
      <c r="L66" s="37"/>
      <c r="M66" s="37"/>
      <c r="N66" s="38"/>
      <c r="O66" s="38"/>
      <c r="P66" s="38"/>
      <c r="Q66" s="38"/>
      <c r="R66" s="37"/>
      <c r="S66" s="37"/>
      <c r="T66" s="37"/>
    </row>
    <row r="67" spans="1:20" x14ac:dyDescent="0.3">
      <c r="A67" s="32"/>
      <c r="B67" s="33"/>
      <c r="C67" s="54" t="s">
        <v>139</v>
      </c>
      <c r="D67" s="55"/>
      <c r="E67" s="55"/>
      <c r="F67" s="55"/>
      <c r="G67" s="55"/>
      <c r="H67" s="37"/>
      <c r="I67" s="37"/>
      <c r="J67" s="37"/>
      <c r="K67" s="37"/>
      <c r="L67" s="37"/>
      <c r="M67" s="37"/>
      <c r="N67" s="38"/>
      <c r="O67" s="38"/>
      <c r="P67" s="38"/>
      <c r="Q67" s="38"/>
      <c r="R67" s="37"/>
      <c r="S67" s="37"/>
      <c r="T67" s="37"/>
    </row>
    <row r="68" spans="1:20" x14ac:dyDescent="0.3">
      <c r="A68" s="12"/>
      <c r="B68" s="13"/>
      <c r="C68" s="47"/>
      <c r="D68" s="14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</row>
    <row r="69" spans="1:20" x14ac:dyDescent="0.3">
      <c r="A69" s="48"/>
      <c r="B69" s="49" t="s">
        <v>15</v>
      </c>
      <c r="C69" s="50"/>
      <c r="D69" s="51"/>
      <c r="E69" s="52"/>
      <c r="F69" s="52"/>
      <c r="G69" s="53">
        <f>G8+G11+G14+G16+G19+G23+G27+G30+G32+G41+G46+G50+G58+G64</f>
        <v>0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</row>
    <row r="70" spans="1:20" x14ac:dyDescent="0.3">
      <c r="A70" s="12"/>
      <c r="B70" s="13"/>
      <c r="C70" s="47"/>
      <c r="D70" s="14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</row>
    <row r="71" spans="1:20" x14ac:dyDescent="0.3">
      <c r="A71" s="12"/>
      <c r="B71" s="13"/>
      <c r="C71" s="47"/>
      <c r="D71" s="1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</row>
    <row r="72" spans="1:20" x14ac:dyDescent="0.3">
      <c r="A72" s="56" t="s">
        <v>140</v>
      </c>
      <c r="B72" s="56"/>
      <c r="C72" s="57"/>
      <c r="D72" s="1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</row>
    <row r="73" spans="1:20" x14ac:dyDescent="0.3">
      <c r="A73" s="58"/>
      <c r="B73" s="59"/>
      <c r="C73" s="60"/>
      <c r="D73" s="59"/>
      <c r="E73" s="59"/>
      <c r="F73" s="59"/>
      <c r="G73" s="61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</row>
    <row r="74" spans="1:20" x14ac:dyDescent="0.3">
      <c r="A74" s="62"/>
      <c r="B74" s="63"/>
      <c r="C74" s="64"/>
      <c r="D74" s="63"/>
      <c r="E74" s="63"/>
      <c r="F74" s="63"/>
      <c r="G74" s="65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</row>
    <row r="75" spans="1:20" x14ac:dyDescent="0.3">
      <c r="A75" s="62"/>
      <c r="B75" s="63"/>
      <c r="C75" s="64"/>
      <c r="D75" s="63"/>
      <c r="E75" s="63"/>
      <c r="F75" s="63"/>
      <c r="G75" s="65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</row>
    <row r="76" spans="1:20" x14ac:dyDescent="0.3">
      <c r="A76" s="62"/>
      <c r="B76" s="63"/>
      <c r="C76" s="64"/>
      <c r="D76" s="63"/>
      <c r="E76" s="63"/>
      <c r="F76" s="63"/>
      <c r="G76" s="65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</row>
    <row r="77" spans="1:20" x14ac:dyDescent="0.3">
      <c r="A77" s="66"/>
      <c r="B77" s="67"/>
      <c r="C77" s="68"/>
      <c r="D77" s="67"/>
      <c r="E77" s="67"/>
      <c r="F77" s="67"/>
      <c r="G77" s="69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</row>
  </sheetData>
  <mergeCells count="9">
    <mergeCell ref="C67:G67"/>
    <mergeCell ref="A72:C72"/>
    <mergeCell ref="A73:G77"/>
    <mergeCell ref="A1:G1"/>
    <mergeCell ref="C2:G2"/>
    <mergeCell ref="C3:G3"/>
    <mergeCell ref="C4:G4"/>
    <mergeCell ref="C60:G60"/>
    <mergeCell ref="C66:G66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2711B5-0C38-4CB9-8695-9E5071C2C5EA}">
  <ds:schemaRefs>
    <ds:schemaRef ds:uri="http://schemas.microsoft.com/office/2006/metadata/properties"/>
    <ds:schemaRef ds:uri="http://schemas.microsoft.com/office/infopath/2007/PartnerControls"/>
    <ds:schemaRef ds:uri="2c3c911c-8a77-4291-a0b8-f595f9f41878"/>
    <ds:schemaRef ds:uri="7121e18b-0634-4c33-baa3-f3de9a020fe8"/>
  </ds:schemaRefs>
</ds:datastoreItem>
</file>

<file path=customXml/itemProps2.xml><?xml version="1.0" encoding="utf-8"?>
<ds:datastoreItem xmlns:ds="http://schemas.openxmlformats.org/officeDocument/2006/customXml" ds:itemID="{B2542123-103D-4E73-93C1-02374505D4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D40AEF-AFE9-4367-85A1-712FA96A63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1e18b-0634-4c33-baa3-f3de9a020fe8"/>
    <ds:schemaRef ds:uri="2c3c911c-8a77-4291-a0b8-f595f9f418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Libor Chlebiš</dc:creator>
  <cp:keywords/>
  <dc:description/>
  <cp:lastModifiedBy>Libor Chlebiš</cp:lastModifiedBy>
  <cp:revision/>
  <dcterms:created xsi:type="dcterms:W3CDTF">2024-05-15T09:49:48Z</dcterms:created>
  <dcterms:modified xsi:type="dcterms:W3CDTF">2025-04-11T18:54:02Z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