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Rekapitulace stavby" sheetId="1" r:id="rId1"/>
    <sheet name="SO 00 - Příprava území" sheetId="2" r:id="rId2"/>
    <sheet name="D.1.1-2.1 - Základové kon..." sheetId="3" r:id="rId3"/>
    <sheet name="D.1.1-2.2 - Svislé a vodo..." sheetId="4" r:id="rId4"/>
    <sheet name="D.1.1-2.3 - Střechy" sheetId="5" r:id="rId5"/>
    <sheet name="D.1.1-2.4 - Fasáda" sheetId="6" r:id="rId6"/>
    <sheet name="D.1.1-2.5 - Podlahy" sheetId="7" r:id="rId7"/>
    <sheet name="D.1.1-2.6 - Úpravy stěn a..." sheetId="8" r:id="rId8"/>
    <sheet name="D.1.1-2.7 - Výpis prvků" sheetId="9" r:id="rId9"/>
    <sheet name="D.1.4.1 - Zdravotně techn..." sheetId="10" r:id="rId10"/>
    <sheet name="D.1.4.2 - Vzduchotechnika" sheetId="11" r:id="rId11"/>
    <sheet name="D.1.4.3 - Ústřední topení..." sheetId="12" r:id="rId12"/>
    <sheet name="D.1.4.4.1 - Vnitřní rozvo..." sheetId="13" r:id="rId13"/>
    <sheet name="D.1.4.4.2 - Úprava rozvod..." sheetId="14" r:id="rId14"/>
    <sheet name="D.1.4.4.3 - Fotovoltaická..." sheetId="15" r:id="rId15"/>
    <sheet name="D.1.4.5 - Slaboproudé ele..." sheetId="16" r:id="rId16"/>
    <sheet name="D.1.4.6 - Měření a regulace" sheetId="17" r:id="rId17"/>
    <sheet name="D.1.4.7 - SHZ a OTK" sheetId="18" r:id="rId18"/>
    <sheet name="D.2.1-2.1 - Základové kon..." sheetId="19" r:id="rId19"/>
    <sheet name="D.2.1-2.2 - Svislé a vodo..." sheetId="20" r:id="rId20"/>
    <sheet name="D.2.1-2.3 - Střechy" sheetId="21" r:id="rId21"/>
    <sheet name="D.2.1-2.4 - Fasáda" sheetId="22" r:id="rId22"/>
    <sheet name="D.2.1-2.5 - Podlahy" sheetId="23" r:id="rId23"/>
    <sheet name="D.2.1-2.6 - Úpravy stěn a..." sheetId="24" r:id="rId24"/>
    <sheet name="D.2.1-2.7 - Výpis prvků" sheetId="25" r:id="rId25"/>
    <sheet name="D.2.4.1 - Zdravotně techn..." sheetId="26" r:id="rId26"/>
    <sheet name="D.2.4.4 - Silnoproudé ele..." sheetId="27" r:id="rId27"/>
    <sheet name="SO 03 - Drobný mobiliář a..." sheetId="28" r:id="rId28"/>
    <sheet name="SO 04 - Zpevněné plochy" sheetId="29" r:id="rId29"/>
    <sheet name="SO 05.1 - Retenční jezírk..." sheetId="30" r:id="rId30"/>
    <sheet name="SO 05.2 - Retenční jezírko" sheetId="31" r:id="rId31"/>
    <sheet name="SO 06 - Sadové úpravy" sheetId="32" r:id="rId32"/>
    <sheet name="IO 01-IO 02 - Vodovodní p..." sheetId="33" r:id="rId33"/>
    <sheet name="IO 03-IO 07 - Přípojky sp..." sheetId="34" r:id="rId34"/>
    <sheet name="IO 08-IO 13 - Silnoproudé..." sheetId="35" r:id="rId35"/>
    <sheet name="IO 14 - Rozvody TČ země-voda" sheetId="36" r:id="rId36"/>
    <sheet name="IO 15 - Diesel agregát" sheetId="37" r:id="rId37"/>
    <sheet name="VRN a ON - Vedlejší a ost..." sheetId="38" r:id="rId38"/>
    <sheet name="INV - Náklady investora" sheetId="39" r:id="rId39"/>
    <sheet name="PDI - Interiéry_nevyplňovat" sheetId="40" r:id="rId40"/>
    <sheet name="Seznam figur" sheetId="41" r:id="rId41"/>
    <sheet name="Pokyny pro vyplnění" sheetId="42" r:id="rId42"/>
  </sheets>
  <definedNames>
    <definedName name="_xlnm._FilterDatabase" localSheetId="2" hidden="1">'D.1.1-2.1 - Základové kon...'!$C$99:$K$246</definedName>
    <definedName name="_xlnm._FilterDatabase" localSheetId="3" hidden="1">'D.1.1-2.2 - Svislé a vodo...'!$C$98:$K$304</definedName>
    <definedName name="_xlnm._FilterDatabase" localSheetId="4" hidden="1">'D.1.1-2.3 - Střechy'!$C$93:$K$115</definedName>
    <definedName name="_xlnm._FilterDatabase" localSheetId="5" hidden="1">'D.1.1-2.4 - Fasáda'!$C$92:$K$147</definedName>
    <definedName name="_xlnm._FilterDatabase" localSheetId="6" hidden="1">'D.1.1-2.5 - Podlahy'!$C$97:$K$291</definedName>
    <definedName name="_xlnm._FilterDatabase" localSheetId="7" hidden="1">'D.1.1-2.6 - Úpravy stěn a...'!$C$97:$K$241</definedName>
    <definedName name="_xlnm._FilterDatabase" localSheetId="8" hidden="1">'D.1.1-2.7 - Výpis prvků'!$C$91:$K$104</definedName>
    <definedName name="_xlnm._FilterDatabase" localSheetId="9" hidden="1">'D.1.4.1 - Zdravotně techn...'!$C$93:$K$145</definedName>
    <definedName name="_xlnm._FilterDatabase" localSheetId="10" hidden="1">'D.1.4.2 - Vzduchotechnika'!$C$95:$K$140</definedName>
    <definedName name="_xlnm._FilterDatabase" localSheetId="11" hidden="1">'D.1.4.3 - Ústřední topení...'!$C$91:$K$128</definedName>
    <definedName name="_xlnm._FilterDatabase" localSheetId="12" hidden="1">'D.1.4.4.1 - Vnitřní rozvo...'!$C$91:$K$103</definedName>
    <definedName name="_xlnm._FilterDatabase" localSheetId="13" hidden="1">'D.1.4.4.2 - Úprava rozvod...'!$C$91:$K$100</definedName>
    <definedName name="_xlnm._FilterDatabase" localSheetId="14" hidden="1">'D.1.4.4.3 - Fotovoltaická...'!$C$93:$K$119</definedName>
    <definedName name="_xlnm._FilterDatabase" localSheetId="15" hidden="1">'D.1.4.5 - Slaboproudé ele...'!$C$99:$K$165</definedName>
    <definedName name="_xlnm._FilterDatabase" localSheetId="16" hidden="1">'D.1.4.6 - Měření a regulace'!$C$91:$K$103</definedName>
    <definedName name="_xlnm._FilterDatabase" localSheetId="17" hidden="1">'D.1.4.7 - SHZ a OTK'!$C$91:$K$95</definedName>
    <definedName name="_xlnm._FilterDatabase" localSheetId="18" hidden="1">'D.2.1-2.1 - Základové kon...'!$C$95:$K$171</definedName>
    <definedName name="_xlnm._FilterDatabase" localSheetId="19" hidden="1">'D.2.1-2.2 - Svislé a vodo...'!$C$94:$K$153</definedName>
    <definedName name="_xlnm._FilterDatabase" localSheetId="20" hidden="1">'D.2.1-2.3 - Střechy'!$C$92:$K$101</definedName>
    <definedName name="_xlnm._FilterDatabase" localSheetId="21" hidden="1">'D.2.1-2.4 - Fasáda'!$C$92:$K$101</definedName>
    <definedName name="_xlnm._FilterDatabase" localSheetId="22" hidden="1">'D.2.1-2.5 - Podlahy'!$C$93:$K$109</definedName>
    <definedName name="_xlnm._FilterDatabase" localSheetId="23" hidden="1">'D.2.1-2.6 - Úpravy stěn a...'!$C$96:$K$130</definedName>
    <definedName name="_xlnm._FilterDatabase" localSheetId="24" hidden="1">'D.2.1-2.7 - Výpis prvků'!$C$91:$K$95</definedName>
    <definedName name="_xlnm._FilterDatabase" localSheetId="25" hidden="1">'D.2.4.1 - Zdravotně techn...'!$C$91:$K$95</definedName>
    <definedName name="_xlnm._FilterDatabase" localSheetId="26" hidden="1">'D.2.4.4 - Silnoproudé ele...'!$C$91:$K$101</definedName>
    <definedName name="_xlnm._FilterDatabase" localSheetId="38" hidden="1">'INV - Náklady investora'!$C$79:$K$84</definedName>
    <definedName name="_xlnm._FilterDatabase" localSheetId="32" hidden="1">'IO 01-IO 02 - Vodovodní p...'!$C$79:$K$89</definedName>
    <definedName name="_xlnm._FilterDatabase" localSheetId="33" hidden="1">'IO 03-IO 07 - Přípojky sp...'!$C$80:$K$97</definedName>
    <definedName name="_xlnm._FilterDatabase" localSheetId="34" hidden="1">'IO 08-IO 13 - Silnoproudé...'!$C$86:$K$107</definedName>
    <definedName name="_xlnm._FilterDatabase" localSheetId="35" hidden="1">'IO 14 - Rozvody TČ země-voda'!$C$79:$K$89</definedName>
    <definedName name="_xlnm._FilterDatabase" localSheetId="36" hidden="1">'IO 15 - Diesel agregát'!$C$79:$K$87</definedName>
    <definedName name="_xlnm._FilterDatabase" localSheetId="39" hidden="1">'PDI - Interiéry_nevyplňovat'!$C$83:$K$220</definedName>
    <definedName name="_xlnm._FilterDatabase" localSheetId="1" hidden="1">'SO 00 - Příprava území'!$C$83:$K$174</definedName>
    <definedName name="_xlnm._FilterDatabase" localSheetId="27" hidden="1">'SO 03 - Drobný mobiliář a...'!$C$79:$K$101</definedName>
    <definedName name="_xlnm._FilterDatabase" localSheetId="28" hidden="1">'SO 04 - Zpevněné plochy'!$C$80:$K$96</definedName>
    <definedName name="_xlnm._FilterDatabase" localSheetId="29" hidden="1">'SO 05.1 - Retenční jezírk...'!$C$84:$K$138</definedName>
    <definedName name="_xlnm._FilterDatabase" localSheetId="30" hidden="1">'SO 05.2 - Retenční jezírko'!$C$83:$K$145</definedName>
    <definedName name="_xlnm._FilterDatabase" localSheetId="31" hidden="1">'SO 06 - Sadové úpravy'!$C$79:$K$90</definedName>
    <definedName name="_xlnm._FilterDatabase" localSheetId="37" hidden="1">'VRN a ON - Vedlejší a ost...'!$C$79:$K$82</definedName>
    <definedName name="_xlnm.Print_Area" localSheetId="2">'D.1.1-2.1 - Základové kon...'!$C$4:$J$43,'D.1.1-2.1 - Základové kon...'!$C$49:$J$77,'D.1.1-2.1 - Základové kon...'!$C$83:$K$246</definedName>
    <definedName name="_xlnm.Print_Area" localSheetId="3">'D.1.1-2.2 - Svislé a vodo...'!$C$4:$J$43,'D.1.1-2.2 - Svislé a vodo...'!$C$49:$J$76,'D.1.1-2.2 - Svislé a vodo...'!$C$82:$K$304</definedName>
    <definedName name="_xlnm.Print_Area" localSheetId="4">'D.1.1-2.3 - Střechy'!$C$4:$J$43,'D.1.1-2.3 - Střechy'!$C$49:$J$71,'D.1.1-2.3 - Střechy'!$C$77:$K$115</definedName>
    <definedName name="_xlnm.Print_Area" localSheetId="5">'D.1.1-2.4 - Fasáda'!$C$4:$J$43,'D.1.1-2.4 - Fasáda'!$C$49:$J$70,'D.1.1-2.4 - Fasáda'!$C$76:$K$147</definedName>
    <definedName name="_xlnm.Print_Area" localSheetId="6">'D.1.1-2.5 - Podlahy'!$C$4:$J$43,'D.1.1-2.5 - Podlahy'!$C$49:$J$75,'D.1.1-2.5 - Podlahy'!$C$81:$K$291</definedName>
    <definedName name="_xlnm.Print_Area" localSheetId="7">'D.1.1-2.6 - Úpravy stěn a...'!$C$4:$J$43,'D.1.1-2.6 - Úpravy stěn a...'!$C$49:$J$75,'D.1.1-2.6 - Úpravy stěn a...'!$C$81:$K$241</definedName>
    <definedName name="_xlnm.Print_Area" localSheetId="8">'D.1.1-2.7 - Výpis prvků'!$C$4:$J$43,'D.1.1-2.7 - Výpis prvků'!$C$49:$J$69,'D.1.1-2.7 - Výpis prvků'!$C$75:$K$104</definedName>
    <definedName name="_xlnm.Print_Area" localSheetId="9">'D.1.4.1 - Zdravotně techn...'!$C$4:$J$43,'D.1.4.1 - Zdravotně techn...'!$C$49:$J$71,'D.1.4.1 - Zdravotně techn...'!$C$77:$K$145</definedName>
    <definedName name="_xlnm.Print_Area" localSheetId="10">'D.1.4.2 - Vzduchotechnika'!$C$4:$J$43,'D.1.4.2 - Vzduchotechnika'!$C$49:$J$73,'D.1.4.2 - Vzduchotechnika'!$C$79:$K$140</definedName>
    <definedName name="_xlnm.Print_Area" localSheetId="11">'D.1.4.3 - Ústřední topení...'!$C$4:$J$43,'D.1.4.3 - Ústřední topení...'!$C$49:$J$69,'D.1.4.3 - Ústřední topení...'!$C$75:$K$128</definedName>
    <definedName name="_xlnm.Print_Area" localSheetId="12">'D.1.4.4.1 - Vnitřní rozvo...'!$C$4:$J$43,'D.1.4.4.1 - Vnitřní rozvo...'!$C$49:$J$69,'D.1.4.4.1 - Vnitřní rozvo...'!$C$75:$K$103</definedName>
    <definedName name="_xlnm.Print_Area" localSheetId="13">'D.1.4.4.2 - Úprava rozvod...'!$C$4:$J$43,'D.1.4.4.2 - Úprava rozvod...'!$C$49:$J$69,'D.1.4.4.2 - Úprava rozvod...'!$C$75:$K$100</definedName>
    <definedName name="_xlnm.Print_Area" localSheetId="14">'D.1.4.4.3 - Fotovoltaická...'!$C$4:$J$43,'D.1.4.4.3 - Fotovoltaická...'!$C$49:$J$71,'D.1.4.4.3 - Fotovoltaická...'!$C$77:$K$119</definedName>
    <definedName name="_xlnm.Print_Area" localSheetId="15">'D.1.4.5 - Slaboproudé ele...'!$C$4:$J$43,'D.1.4.5 - Slaboproudé ele...'!$C$49:$J$77,'D.1.4.5 - Slaboproudé ele...'!$C$83:$K$165</definedName>
    <definedName name="_xlnm.Print_Area" localSheetId="16">'D.1.4.6 - Měření a regulace'!$C$4:$J$43,'D.1.4.6 - Měření a regulace'!$C$49:$J$69,'D.1.4.6 - Měření a regulace'!$C$75:$K$103</definedName>
    <definedName name="_xlnm.Print_Area" localSheetId="17">'D.1.4.7 - SHZ a OTK'!$C$4:$J$43,'D.1.4.7 - SHZ a OTK'!$C$49:$J$69,'D.1.4.7 - SHZ a OTK'!$C$75:$K$95</definedName>
    <definedName name="_xlnm.Print_Area" localSheetId="18">'D.2.1-2.1 - Základové kon...'!$C$4:$J$43,'D.2.1-2.1 - Základové kon...'!$C$49:$J$73,'D.2.1-2.1 - Základové kon...'!$C$79:$K$171</definedName>
    <definedName name="_xlnm.Print_Area" localSheetId="19">'D.2.1-2.2 - Svislé a vodo...'!$C$4:$J$43,'D.2.1-2.2 - Svislé a vodo...'!$C$49:$J$72,'D.2.1-2.2 - Svislé a vodo...'!$C$78:$K$153</definedName>
    <definedName name="_xlnm.Print_Area" localSheetId="20">'D.2.1-2.3 - Střechy'!$C$4:$J$43,'D.2.1-2.3 - Střechy'!$C$49:$J$70,'D.2.1-2.3 - Střechy'!$C$76:$K$101</definedName>
    <definedName name="_xlnm.Print_Area" localSheetId="21">'D.2.1-2.4 - Fasáda'!$C$4:$J$43,'D.2.1-2.4 - Fasáda'!$C$49:$J$70,'D.2.1-2.4 - Fasáda'!$C$76:$K$101</definedName>
    <definedName name="_xlnm.Print_Area" localSheetId="22">'D.2.1-2.5 - Podlahy'!$C$4:$J$43,'D.2.1-2.5 - Podlahy'!$C$49:$J$71,'D.2.1-2.5 - Podlahy'!$C$77:$K$109</definedName>
    <definedName name="_xlnm.Print_Area" localSheetId="23">'D.2.1-2.6 - Úpravy stěn a...'!$C$4:$J$43,'D.2.1-2.6 - Úpravy stěn a...'!$C$49:$J$74,'D.2.1-2.6 - Úpravy stěn a...'!$C$80:$K$130</definedName>
    <definedName name="_xlnm.Print_Area" localSheetId="24">'D.2.1-2.7 - Výpis prvků'!$C$4:$J$43,'D.2.1-2.7 - Výpis prvků'!$C$49:$J$69,'D.2.1-2.7 - Výpis prvků'!$C$75:$K$95</definedName>
    <definedName name="_xlnm.Print_Area" localSheetId="25">'D.2.4.1 - Zdravotně techn...'!$C$4:$J$43,'D.2.4.1 - Zdravotně techn...'!$C$49:$J$69,'D.2.4.1 - Zdravotně techn...'!$C$75:$K$95</definedName>
    <definedName name="_xlnm.Print_Area" localSheetId="26">'D.2.4.4 - Silnoproudé ele...'!$C$4:$J$43,'D.2.4.4 - Silnoproudé ele...'!$C$49:$J$69,'D.2.4.4 - Silnoproudé ele...'!$C$75:$K$101</definedName>
    <definedName name="_xlnm.Print_Area" localSheetId="38">'INV - Náklady investora'!$C$4:$J$39,'INV - Náklady investora'!$C$45:$J$61,'INV - Náklady investora'!$C$67:$K$84</definedName>
    <definedName name="_xlnm.Print_Area" localSheetId="32">'IO 01-IO 02 - Vodovodní p...'!$C$4:$J$39,'IO 01-IO 02 - Vodovodní p...'!$C$45:$J$61,'IO 01-IO 02 - Vodovodní p...'!$C$67:$K$89</definedName>
    <definedName name="_xlnm.Print_Area" localSheetId="33">'IO 03-IO 07 - Přípojky sp...'!$C$4:$J$39,'IO 03-IO 07 - Přípojky sp...'!$C$45:$J$62,'IO 03-IO 07 - Přípojky sp...'!$C$68:$K$97</definedName>
    <definedName name="_xlnm.Print_Area" localSheetId="34">'IO 08-IO 13 - Silnoproudé...'!$C$4:$J$39,'IO 08-IO 13 - Silnoproudé...'!$C$45:$J$68,'IO 08-IO 13 - Silnoproudé...'!$C$74:$K$107</definedName>
    <definedName name="_xlnm.Print_Area" localSheetId="35">'IO 14 - Rozvody TČ země-voda'!$C$4:$J$39,'IO 14 - Rozvody TČ země-voda'!$C$45:$J$61,'IO 14 - Rozvody TČ země-voda'!$C$67:$K$89</definedName>
    <definedName name="_xlnm.Print_Area" localSheetId="36">'IO 15 - Diesel agregát'!$C$4:$J$39,'IO 15 - Diesel agregát'!$C$45:$J$61,'IO 15 - Diesel agregát'!$C$67:$K$87</definedName>
    <definedName name="_xlnm.Print_Area" localSheetId="39">'PDI - Interiéry_nevyplňovat'!$C$4:$J$39,'PDI - Interiéry_nevyplňovat'!$C$45:$J$65,'PDI - Interiéry_nevyplňovat'!$C$71:$K$220</definedName>
    <definedName name="_xlnm.Print_Area" localSheetId="41">'Pokyny pro vyplnění'!$B$2:$K$71,'Pokyny pro vyplnění'!$B$74:$K$118,'Pokyny pro vyplnění'!$B$121:$K$161,'Pokyny pro vyplnění'!$B$164:$K$218</definedName>
    <definedName name="_xlnm.Print_Area" localSheetId="0">'Rekapitulace stavby'!$D$4:$AO$36,'Rekapitulace stavby'!$C$42:$AQ$101</definedName>
    <definedName name="_xlnm.Print_Area" localSheetId="40">'Seznam figur'!$C$4:$G$567</definedName>
    <definedName name="_xlnm.Print_Area" localSheetId="1">'SO 00 - Příprava území'!$C$4:$J$39,'SO 00 - Příprava území'!$C$45:$J$65,'SO 00 - Příprava území'!$C$71:$K$174</definedName>
    <definedName name="_xlnm.Print_Area" localSheetId="27">'SO 03 - Drobný mobiliář a...'!$C$4:$J$39,'SO 03 - Drobný mobiliář a...'!$C$45:$J$61,'SO 03 - Drobný mobiliář a...'!$C$67:$K$101</definedName>
    <definedName name="_xlnm.Print_Area" localSheetId="28">'SO 04 - Zpevněné plochy'!$C$4:$J$39,'SO 04 - Zpevněné plochy'!$C$45:$J$62,'SO 04 - Zpevněné plochy'!$C$68:$K$96</definedName>
    <definedName name="_xlnm.Print_Area" localSheetId="29">'SO 05.1 - Retenční jezírk...'!$C$4:$J$39,'SO 05.1 - Retenční jezírk...'!$C$45:$J$66,'SO 05.1 - Retenční jezírk...'!$C$72:$K$138</definedName>
    <definedName name="_xlnm.Print_Area" localSheetId="30">'SO 05.2 - Retenční jezírko'!$C$4:$J$39,'SO 05.2 - Retenční jezírko'!$C$45:$J$65,'SO 05.2 - Retenční jezírko'!$C$71:$K$145</definedName>
    <definedName name="_xlnm.Print_Area" localSheetId="31">'SO 06 - Sadové úpravy'!$C$4:$J$39,'SO 06 - Sadové úpravy'!$C$45:$J$61,'SO 06 - Sadové úpravy'!$C$67:$K$90</definedName>
    <definedName name="_xlnm.Print_Area" localSheetId="37">'VRN a ON - Vedlejší a ost...'!$C$4:$J$39,'VRN a ON - Vedlejší a ost...'!$C$45:$J$61,'VRN a ON - Vedlejší a ost...'!$C$67:$K$82</definedName>
    <definedName name="_xlnm.Print_Titles" localSheetId="0">'Rekapitulace stavby'!$52:$52</definedName>
    <definedName name="_xlnm.Print_Titles" localSheetId="1">'SO 00 - Příprava území'!$83:$83</definedName>
    <definedName name="_xlnm.Print_Titles" localSheetId="2">'D.1.1-2.1 - Základové kon...'!$99:$99</definedName>
    <definedName name="_xlnm.Print_Titles" localSheetId="3">'D.1.1-2.2 - Svislé a vodo...'!$98:$98</definedName>
    <definedName name="_xlnm.Print_Titles" localSheetId="4">'D.1.1-2.3 - Střechy'!$93:$93</definedName>
    <definedName name="_xlnm.Print_Titles" localSheetId="5">'D.1.1-2.4 - Fasáda'!$92:$92</definedName>
    <definedName name="_xlnm.Print_Titles" localSheetId="6">'D.1.1-2.5 - Podlahy'!$97:$97</definedName>
    <definedName name="_xlnm.Print_Titles" localSheetId="7">'D.1.1-2.6 - Úpravy stěn a...'!$97:$97</definedName>
    <definedName name="_xlnm.Print_Titles" localSheetId="8">'D.1.1-2.7 - Výpis prvků'!$91:$91</definedName>
    <definedName name="_xlnm.Print_Titles" localSheetId="9">'D.1.4.1 - Zdravotně techn...'!$93:$93</definedName>
    <definedName name="_xlnm.Print_Titles" localSheetId="10">'D.1.4.2 - Vzduchotechnika'!$95:$95</definedName>
    <definedName name="_xlnm.Print_Titles" localSheetId="11">'D.1.4.3 - Ústřední topení...'!$91:$91</definedName>
    <definedName name="_xlnm.Print_Titles" localSheetId="12">'D.1.4.4.1 - Vnitřní rozvo...'!$91:$91</definedName>
    <definedName name="_xlnm.Print_Titles" localSheetId="13">'D.1.4.4.2 - Úprava rozvod...'!$91:$91</definedName>
    <definedName name="_xlnm.Print_Titles" localSheetId="14">'D.1.4.4.3 - Fotovoltaická...'!$93:$93</definedName>
    <definedName name="_xlnm.Print_Titles" localSheetId="15">'D.1.4.5 - Slaboproudé ele...'!$99:$99</definedName>
    <definedName name="_xlnm.Print_Titles" localSheetId="16">'D.1.4.6 - Měření a regulace'!$91:$91</definedName>
    <definedName name="_xlnm.Print_Titles" localSheetId="17">'D.1.4.7 - SHZ a OTK'!$91:$91</definedName>
    <definedName name="_xlnm.Print_Titles" localSheetId="18">'D.2.1-2.1 - Základové kon...'!$95:$95</definedName>
    <definedName name="_xlnm.Print_Titles" localSheetId="19">'D.2.1-2.2 - Svislé a vodo...'!$94:$94</definedName>
    <definedName name="_xlnm.Print_Titles" localSheetId="20">'D.2.1-2.3 - Střechy'!$92:$92</definedName>
    <definedName name="_xlnm.Print_Titles" localSheetId="21">'D.2.1-2.4 - Fasáda'!$92:$92</definedName>
    <definedName name="_xlnm.Print_Titles" localSheetId="22">'D.2.1-2.5 - Podlahy'!$93:$93</definedName>
    <definedName name="_xlnm.Print_Titles" localSheetId="23">'D.2.1-2.6 - Úpravy stěn a...'!$96:$96</definedName>
    <definedName name="_xlnm.Print_Titles" localSheetId="24">'D.2.1-2.7 - Výpis prvků'!$91:$91</definedName>
    <definedName name="_xlnm.Print_Titles" localSheetId="25">'D.2.4.1 - Zdravotně techn...'!$91:$91</definedName>
    <definedName name="_xlnm.Print_Titles" localSheetId="26">'D.2.4.4 - Silnoproudé ele...'!$91:$91</definedName>
    <definedName name="_xlnm.Print_Titles" localSheetId="27">'SO 03 - Drobný mobiliář a...'!$79:$79</definedName>
    <definedName name="_xlnm.Print_Titles" localSheetId="28">'SO 04 - Zpevněné plochy'!$80:$80</definedName>
    <definedName name="_xlnm.Print_Titles" localSheetId="29">'SO 05.1 - Retenční jezírk...'!$84:$84</definedName>
    <definedName name="_xlnm.Print_Titles" localSheetId="30">'SO 05.2 - Retenční jezírko'!$83:$83</definedName>
    <definedName name="_xlnm.Print_Titles" localSheetId="31">'SO 06 - Sadové úpravy'!$79:$79</definedName>
    <definedName name="_xlnm.Print_Titles" localSheetId="32">'IO 01-IO 02 - Vodovodní p...'!$79:$79</definedName>
    <definedName name="_xlnm.Print_Titles" localSheetId="33">'IO 03-IO 07 - Přípojky sp...'!$80:$80</definedName>
    <definedName name="_xlnm.Print_Titles" localSheetId="34">'IO 08-IO 13 - Silnoproudé...'!$86:$86</definedName>
    <definedName name="_xlnm.Print_Titles" localSheetId="35">'IO 14 - Rozvody TČ země-voda'!$79:$79</definedName>
    <definedName name="_xlnm.Print_Titles" localSheetId="36">'IO 15 - Diesel agregát'!$79:$79</definedName>
    <definedName name="_xlnm.Print_Titles" localSheetId="37">'VRN a ON - Vedlejší a ost...'!$79:$79</definedName>
    <definedName name="_xlnm.Print_Titles" localSheetId="38">'INV - Náklady investora'!$79:$79</definedName>
    <definedName name="_xlnm.Print_Titles" localSheetId="39">'PDI - Interiéry_nevyplňovat'!$83:$83</definedName>
    <definedName name="_xlnm.Print_Titles" localSheetId="40">'Seznam figur'!$9:$9</definedName>
  </definedNames>
  <calcPr calcId="191029"/>
  <extLst/>
</workbook>
</file>

<file path=xl/sharedStrings.xml><?xml version="1.0" encoding="utf-8"?>
<sst xmlns="http://schemas.openxmlformats.org/spreadsheetml/2006/main" count="24264" uniqueCount="2864">
  <si>
    <t>Export Komplet</t>
  </si>
  <si>
    <t>VZ</t>
  </si>
  <si>
    <t>2.0</t>
  </si>
  <si>
    <t>ZAMOK</t>
  </si>
  <si>
    <t>False</t>
  </si>
  <si>
    <t>{edc611ea-8611-4f35-a25a-6cb07701b1af}</t>
  </si>
  <si>
    <t>0,01</t>
  </si>
  <si>
    <t>21</t>
  </si>
  <si>
    <t>15</t>
  </si>
  <si>
    <t>REKAPITULACE STAVBY</t>
  </si>
  <si>
    <t>v ---  níže se nacházejí doplnkové a pomocné údaje k sestavám  --- v</t>
  </si>
  <si>
    <t>Návod na vyplnění</t>
  </si>
  <si>
    <t>0,001</t>
  </si>
  <si>
    <t>Kód:</t>
  </si>
  <si>
    <t>1485</t>
  </si>
  <si>
    <t>Měnit lze pouze buňky se žlutým podbarvením!
1) v Rekapitulaci stavby vyplňte údaje o Uchazeči (přenesou se do ostatních sestav i v jiných listech)
2) na vybraných listech vyplňte v sestavě Soupis prací ceny u položek</t>
  </si>
  <si>
    <t>Stavba:</t>
  </si>
  <si>
    <t>Novostavba CEPIS (Centre for Entrepreneurship, Professional and International Studies)</t>
  </si>
  <si>
    <t>KSO:</t>
  </si>
  <si>
    <t/>
  </si>
  <si>
    <t>CC-CZ:</t>
  </si>
  <si>
    <t>Místo:</t>
  </si>
  <si>
    <t xml:space="preserve"> </t>
  </si>
  <si>
    <t>Datum:</t>
  </si>
  <si>
    <t>Zadavatel:</t>
  </si>
  <si>
    <t>IČ:</t>
  </si>
  <si>
    <t>47813059</t>
  </si>
  <si>
    <t>Slezská univerzita v Opavě</t>
  </si>
  <si>
    <t>DIČ:</t>
  </si>
  <si>
    <t>CZ47813059</t>
  </si>
  <si>
    <t>Uchazeč:</t>
  </si>
  <si>
    <t>Vyplň údaj</t>
  </si>
  <si>
    <t>Projektant:</t>
  </si>
  <si>
    <t>29263140</t>
  </si>
  <si>
    <t>Ateliér Velehradský, s. r. o.</t>
  </si>
  <si>
    <t>CZ29263140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</si>
  <si>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</si>
  <si>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</si>
  <si>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</si>
  <si>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</si>
  <si>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</si>
  <si>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</si>
  <si>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</si>
  <si>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</si>
  <si>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</si>
  <si>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</si>
  <si>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</si>
  <si>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</si>
  <si>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</si>
  <si>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</si>
  <si>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</si>
  <si>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</si>
  <si>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</si>
  <si>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</si>
  <si>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</si>
  <si>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</si>
  <si>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</si>
  <si>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</si>
  <si>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</si>
  <si>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</si>
  <si>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</si>
  <si>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</si>
  <si>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</si>
  <si>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</si>
  <si>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</si>
  <si>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</si>
  <si>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</si>
  <si>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</si>
  <si>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</si>
  <si>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</si>
  <si>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</si>
  <si>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</si>
  <si>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</si>
  <si>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</si>
  <si>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</si>
  <si>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</si>
  <si>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</si>
  <si>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</si>
  <si>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</si>
  <si>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</si>
  <si>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Příprava území</t>
  </si>
  <si>
    <t>STA</t>
  </si>
  <si>
    <t>1</t>
  </si>
  <si>
    <t>{6cafc5b5-4096-4e8c-875b-91badce41f67}</t>
  </si>
  <si>
    <t>2</t>
  </si>
  <si>
    <t>SO 01</t>
  </si>
  <si>
    <t>Objekt CEPIS</t>
  </si>
  <si>
    <t>{facc62d1-5aa1-4b57-87dc-8b9ff58d8bef}</t>
  </si>
  <si>
    <t>D.1.1-2</t>
  </si>
  <si>
    <t>Architektonicko-stavební a stavebně-konstrukční řešení</t>
  </si>
  <si>
    <t>Soupis</t>
  </si>
  <si>
    <t>{3ff2d03c-a819-480e-a846-c01ea8425c4d}</t>
  </si>
  <si>
    <t>D.1.1-2.1</t>
  </si>
  <si>
    <t>Základové konstukce</t>
  </si>
  <si>
    <t>3</t>
  </si>
  <si>
    <t>{16e3f4c9-01fb-4762-ba49-cb2bb7ebe43c}</t>
  </si>
  <si>
    <t>D.1.1-2.2</t>
  </si>
  <si>
    <t>Svislé a vodorovné konstrukce</t>
  </si>
  <si>
    <t>{b484c7c8-ecc5-4b06-b8a9-381dd053b156}</t>
  </si>
  <si>
    <t>D.1.1-2.3</t>
  </si>
  <si>
    <t>Střechy</t>
  </si>
  <si>
    <t>{c108e229-4e4f-4ec2-b6e4-736d1513fa04}</t>
  </si>
  <si>
    <t>D.1.1-2.4</t>
  </si>
  <si>
    <t>Fasáda</t>
  </si>
  <si>
    <t>{919be326-5f6f-491c-b6f8-c4ddd74d2c9d}</t>
  </si>
  <si>
    <t>D.1.1-2.5</t>
  </si>
  <si>
    <t>Podlahy</t>
  </si>
  <si>
    <t>{1a4c8616-758b-461b-a76c-63b4161f19a6}</t>
  </si>
  <si>
    <t>D.1.1-2.6</t>
  </si>
  <si>
    <t>Úpravy stěn a stropů</t>
  </si>
  <si>
    <t>{887b1f2b-89de-4317-8432-c4af48d305bc}</t>
  </si>
  <si>
    <t>D.1.1-2.7</t>
  </si>
  <si>
    <t>Výpis prvků</t>
  </si>
  <si>
    <t>{5e20e31b-2c98-4ae0-b43d-139ad4253c3b}</t>
  </si>
  <si>
    <t>D.1.4</t>
  </si>
  <si>
    <t>Technika prostředí budov</t>
  </si>
  <si>
    <t>{a879ab57-c45a-485a-9b62-33fa389d5fdb}</t>
  </si>
  <si>
    <t>D.1.4.1</t>
  </si>
  <si>
    <t>Zdravotně technické instalace</t>
  </si>
  <si>
    <t>{d5bc7d7b-044a-492e-a2bd-440ae4801115}</t>
  </si>
  <si>
    <t>D.1.4.2</t>
  </si>
  <si>
    <t>Vzduchotechnika</t>
  </si>
  <si>
    <t>{bd3820da-3da1-4839-962a-bd7f38408de2}</t>
  </si>
  <si>
    <t>D.1.4.3</t>
  </si>
  <si>
    <t>Ústřední topení a chlazení</t>
  </si>
  <si>
    <t>{7b926243-bfd2-46a3-b68e-0d37b633a428}</t>
  </si>
  <si>
    <t>D.1.4.4</t>
  </si>
  <si>
    <t>Silnoproudé elektroinstalace</t>
  </si>
  <si>
    <t>{9b9253c3-d7df-47e8-abd1-d12746857117}</t>
  </si>
  <si>
    <t>D.1.4.4.1</t>
  </si>
  <si>
    <t>Vnitřní rozvody silnoproudu</t>
  </si>
  <si>
    <t>4</t>
  </si>
  <si>
    <t>{695cb9ce-90fc-478a-bd84-bf35f9724f3f}</t>
  </si>
  <si>
    <t>D.1.4.4.2</t>
  </si>
  <si>
    <t>Úprava rozvodny VN v budově SLU-OPF</t>
  </si>
  <si>
    <t>{a1a5fb5b-3403-4d02-a12b-a775b8ae992f}</t>
  </si>
  <si>
    <t>D.1.4.4.3</t>
  </si>
  <si>
    <t>Fotovoltaická elektrárna</t>
  </si>
  <si>
    <t>{31ebc284-9a3d-4a61-ac05-6ae233b3e74f}</t>
  </si>
  <si>
    <t>D.1.4.5</t>
  </si>
  <si>
    <t>Slaboproudé elektroinstalace</t>
  </si>
  <si>
    <t>{9b3d0f66-add7-4b13-ab86-6e722b528948}</t>
  </si>
  <si>
    <t>D.1.4.6</t>
  </si>
  <si>
    <t>Měření a regulace</t>
  </si>
  <si>
    <t>{815926af-cc43-43b3-a68b-fac9fcbda5f4}</t>
  </si>
  <si>
    <t>D.1.4.7</t>
  </si>
  <si>
    <t>SHZ a OTK</t>
  </si>
  <si>
    <t>{3b7c7b8b-2206-4db8-9e50-277aa3863fda}</t>
  </si>
  <si>
    <t>SO 02</t>
  </si>
  <si>
    <t>Přístřešek pro odpad, zahradní techniku a technologie</t>
  </si>
  <si>
    <t>{5f6d77d1-1706-437a-8136-4d24ae6afcb6}</t>
  </si>
  <si>
    <t>D.2.1-2</t>
  </si>
  <si>
    <t>{ff477d19-e958-4d0f-8fec-7fa96ca38eed}</t>
  </si>
  <si>
    <t>D.2.1-2.1</t>
  </si>
  <si>
    <t>{a6e6794d-c2cd-4f07-8905-50bf5552c6ab}</t>
  </si>
  <si>
    <t>D.2.1-2.2</t>
  </si>
  <si>
    <t>{62c97fee-c27b-43a9-b54c-ac7c91ff195d}</t>
  </si>
  <si>
    <t>D.2.1-2.3</t>
  </si>
  <si>
    <t>{6055c295-de7e-4912-8ca8-db487b872312}</t>
  </si>
  <si>
    <t>D.2.1-2.4</t>
  </si>
  <si>
    <t>{3473f269-56aa-4a21-8801-6a3a1a22e90e}</t>
  </si>
  <si>
    <t>D.2.1-2.5</t>
  </si>
  <si>
    <t>{6f7bb5ff-0012-479f-b83e-8993921bad5f}</t>
  </si>
  <si>
    <t>D.2.1-2.6</t>
  </si>
  <si>
    <t>{a65b9173-aefe-408a-a8a8-2fa6df1ff594}</t>
  </si>
  <si>
    <t>D.2.1-2.7</t>
  </si>
  <si>
    <t>{d43c1c11-72fe-4fd1-b790-eec43c52b3c9}</t>
  </si>
  <si>
    <t>D.2.4</t>
  </si>
  <si>
    <t>{06919290-7f73-4054-afdd-f98709dc93a9}</t>
  </si>
  <si>
    <t>D.2.4.1</t>
  </si>
  <si>
    <t>{85968fe8-78e9-4b35-aab7-c710d0810e40}</t>
  </si>
  <si>
    <t>D.2.4.4</t>
  </si>
  <si>
    <t>{f6083108-ab5d-4fca-afb2-a548760d336a}</t>
  </si>
  <si>
    <t>SO 03</t>
  </si>
  <si>
    <t>Drobný mobiliář a oplocení</t>
  </si>
  <si>
    <t>{a66ed64e-4d11-4c3a-830d-aa1cd145aff0}</t>
  </si>
  <si>
    <t>SO 04</t>
  </si>
  <si>
    <t>Zpevněné plochy</t>
  </si>
  <si>
    <t>{15004533-2a42-47f6-8dd9-866a187ed862}</t>
  </si>
  <si>
    <t>SO 05.1</t>
  </si>
  <si>
    <t>Retenční jezírko - mola</t>
  </si>
  <si>
    <t>{1941c7e4-0d61-428f-8b89-eb49e28f7816}</t>
  </si>
  <si>
    <t>SO 05.2</t>
  </si>
  <si>
    <t>Retenční jezírko</t>
  </si>
  <si>
    <t>{bfe2ab56-9212-4d2b-8c59-8132ebc4356f}</t>
  </si>
  <si>
    <t>SO 06</t>
  </si>
  <si>
    <t>Sadové úpravy</t>
  </si>
  <si>
    <t>{901194f6-833a-4845-b550-becdf5106fb3}</t>
  </si>
  <si>
    <t>IO 01-IO 02</t>
  </si>
  <si>
    <t>Vodovodní přípojka a areálový rozvod vody</t>
  </si>
  <si>
    <t>{c5c9eb7d-93e6-4917-9b93-753bde6c4b32}</t>
  </si>
  <si>
    <t>IO 03-IO 07</t>
  </si>
  <si>
    <t>Přípojky splaškové a dešťové kanalizace, areálová splašková a dešťová kanalizace, studna</t>
  </si>
  <si>
    <t>{7610891f-49ea-47bc-a672-67b148a512a0}</t>
  </si>
  <si>
    <t>IO 08-IO 13</t>
  </si>
  <si>
    <t>Silnoproudé rozvody a přípojky NN a VN, trafostanice, slaboproudé rozvody, areál. a veřej. osvětlení</t>
  </si>
  <si>
    <t>{fadf7024-c050-403b-96df-cb8062fdffb9}</t>
  </si>
  <si>
    <t>IO 14</t>
  </si>
  <si>
    <t>Rozvody TČ země/voda</t>
  </si>
  <si>
    <t>{c1315aed-4cce-419d-81ad-6fdb1ca81da2}</t>
  </si>
  <si>
    <t>IO 15</t>
  </si>
  <si>
    <t>Diesel agregát</t>
  </si>
  <si>
    <t>{97aa5e1d-6f7e-41ec-9fec-743d613af92c}</t>
  </si>
  <si>
    <t>VRN a ON</t>
  </si>
  <si>
    <t>Vedlejší a ostatní náklady</t>
  </si>
  <si>
    <t>{f90a72ec-2764-461a-a740-bf10b16e3a73}</t>
  </si>
  <si>
    <t>INV</t>
  </si>
  <si>
    <t>Náklady investora</t>
  </si>
  <si>
    <t>{4cb53449-843a-436f-b1bc-b002d9e87397}</t>
  </si>
  <si>
    <t>PDI</t>
  </si>
  <si>
    <t>Interiéry</t>
  </si>
  <si>
    <t>{17fd990f-e213-4ab2-aa4d-10264784ed16}</t>
  </si>
  <si>
    <t>dlažba_dem_pl</t>
  </si>
  <si>
    <t>136,06</t>
  </si>
  <si>
    <t>asfalt_dem_pl</t>
  </si>
  <si>
    <t>3601,51</t>
  </si>
  <si>
    <t>KRYCÍ LIST SOUPISU PRACÍ</t>
  </si>
  <si>
    <t>štěrk_dem_pl</t>
  </si>
  <si>
    <t>137,39</t>
  </si>
  <si>
    <t>Objekt:</t>
  </si>
  <si>
    <t>SO 00 - Příprava území</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</si>
  <si>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</si>
  <si>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</si>
  <si>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</si>
  <si>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</si>
  <si>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</si>
  <si>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</si>
  <si>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</si>
  <si>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</si>
  <si>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</si>
  <si>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</si>
  <si>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</si>
  <si>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</si>
  <si>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</si>
  <si>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</si>
  <si>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</si>
  <si>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</si>
  <si>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</si>
  <si>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</si>
  <si>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</si>
  <si>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</si>
  <si>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</si>
  <si>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</si>
  <si>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</si>
  <si>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</si>
  <si>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</si>
  <si>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</si>
  <si>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</si>
  <si>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1121011X1</t>
  </si>
  <si>
    <t>Kácení stromu vč. odstranění pařezu, odvozu a skládkovného</t>
  </si>
  <si>
    <t>kus</t>
  </si>
  <si>
    <t>1147508966</t>
  </si>
  <si>
    <t>1121011X2</t>
  </si>
  <si>
    <t>Odstranění skupin keřů vč. likvidace</t>
  </si>
  <si>
    <t>-527627807</t>
  </si>
  <si>
    <t>1121011X3</t>
  </si>
  <si>
    <t>Přesazení stromů</t>
  </si>
  <si>
    <t>1318625805</t>
  </si>
  <si>
    <t>113106271</t>
  </si>
  <si>
    <t>Rozebrání dlažeb vozovek a ploch s přemístěním hmot na skládku na vzdálenost do 3 m nebo s naložením na dopravní prostředek, s jakoukoliv výplní spár strojně plochy jednotlivě přes 50 m2 do 200 m2 ze zámkové dlažby s ložem z kameniva</t>
  </si>
  <si>
    <t>m2</t>
  </si>
  <si>
    <t>CS ÚRS 2022 02</t>
  </si>
  <si>
    <t>-1146806004</t>
  </si>
  <si>
    <t>Online PSC</t>
  </si>
  <si>
    <t>https://podminky.urs.cz/item/CS_URS_2022_02/113106271</t>
  </si>
  <si>
    <t>VV</t>
  </si>
  <si>
    <t>Rozebrání betonové dlažby (pl)</t>
  </si>
  <si>
    <t>FL_Koncepční deska 300_SS_Dlažba</t>
  </si>
  <si>
    <t>12,43</t>
  </si>
  <si>
    <t>FL_Koncepční deska 300_SS_Zámková dlažba</t>
  </si>
  <si>
    <t>123,63</t>
  </si>
  <si>
    <t>Součet</t>
  </si>
  <si>
    <t>5</t>
  </si>
  <si>
    <t>113107221</t>
  </si>
  <si>
    <t>Odstranění podkladů nebo krytů strojně plochy jednotlivě přes 200 m2 s přemístěním hmot na skládku na vzdálenost do 20 m nebo s naložením na dopravní prostředek z kameniva hrubého drceného, o tl. vrstvy do 100 mm</t>
  </si>
  <si>
    <t>199699971</t>
  </si>
  <si>
    <t>https://podminky.urs.cz/item/CS_URS_2022_02/113107221</t>
  </si>
  <si>
    <t>Odstranění štěrkové cesty (pl)</t>
  </si>
  <si>
    <t>6</t>
  </si>
  <si>
    <t>113107243</t>
  </si>
  <si>
    <t>Odstranění podkladů nebo krytů strojně plochy jednotlivě přes 200 m2 s přemístěním hmot na skládku na vzdálenost do 20 m nebo s naložením na dopravní prostředek živičných, o tl. vrstvy přes 100 do 150 mm</t>
  </si>
  <si>
    <t>-1620912867</t>
  </si>
  <si>
    <t>https://podminky.urs.cz/item/CS_URS_2022_02/113107243</t>
  </si>
  <si>
    <t>Bourání asflatu (pl)</t>
  </si>
  <si>
    <t>FL_Koncepční deska 300_SS_Asfalt</t>
  </si>
  <si>
    <t>7</t>
  </si>
  <si>
    <t>113202111</t>
  </si>
  <si>
    <t>Vytrhání obrub s vybouráním lože, s přemístěním hmot na skládku na vzdálenost do 3 m nebo s naložením na dopravní prostředek z krajníků nebo obrubníků stojatých</t>
  </si>
  <si>
    <t>m</t>
  </si>
  <si>
    <t>-659337853</t>
  </si>
  <si>
    <t>https://podminky.urs.cz/item/CS_URS_2022_02/113202111</t>
  </si>
  <si>
    <t>Vytrhání obrub (dl)</t>
  </si>
  <si>
    <t>1218,51</t>
  </si>
  <si>
    <t>19,28</t>
  </si>
  <si>
    <t>83,02</t>
  </si>
  <si>
    <t>FL_Koncepční deska 300_SS_Štěrk</t>
  </si>
  <si>
    <t>177,63</t>
  </si>
  <si>
    <t>8</t>
  </si>
  <si>
    <t>121151123</t>
  </si>
  <si>
    <t>Sejmutí ornice strojně při souvislé ploše přes 500 m2, tl. vrstvy do 200 mm</t>
  </si>
  <si>
    <t>-1286023183</t>
  </si>
  <si>
    <t>https://podminky.urs.cz/item/CS_URS_2022_02/121151123</t>
  </si>
  <si>
    <t>Ornice - sejmutí (pl)</t>
  </si>
  <si>
    <t>FL_Koncepční deska 300_SS_Zeleň</t>
  </si>
  <si>
    <t>8981,52</t>
  </si>
  <si>
    <t>9</t>
  </si>
  <si>
    <t>122251105</t>
  </si>
  <si>
    <t>Odkopávky a prokopávky nezapažené strojně v hornině třídy těžitelnosti I skupiny 3 přes 500 do 1 000 m3</t>
  </si>
  <si>
    <t>m3</t>
  </si>
  <si>
    <t>243750634</t>
  </si>
  <si>
    <t>https://podminky.urs.cz/item/CS_URS_2022_02/122251105</t>
  </si>
  <si>
    <t>Zpevněné plochy - odkop podkladních vrstev (pl * v) - předpokládaná výška</t>
  </si>
  <si>
    <t>asfalt_dem_pl*0,2</t>
  </si>
  <si>
    <t>dlažba_dem_pl*0,2</t>
  </si>
  <si>
    <t>štěrk_dem_pl*0,2</t>
  </si>
  <si>
    <t>10</t>
  </si>
  <si>
    <t>162751113</t>
  </si>
  <si>
    <t>Vodorovné přemístění výkopku nebo sypaniny po suchu na obvyklém dopravním prostředku, bez naložení výkopku, avšak se složením bez rozhrnutí z horniny třídy těžitelnosti I skupiny 1 až 3 na vzdálenost přes 5 000 do 6 000 m</t>
  </si>
  <si>
    <t>1991823632</t>
  </si>
  <si>
    <t>https://podminky.urs.cz/item/CS_URS_2022_02/162751113</t>
  </si>
  <si>
    <t>11</t>
  </si>
  <si>
    <t>171201231</t>
  </si>
  <si>
    <t>Poplatek za uložení stavebního odpadu na recyklační skládce (skládkovné) zeminy a kamení zatříděného do Katalogu odpadů pod kódem 17 05 04</t>
  </si>
  <si>
    <t>t</t>
  </si>
  <si>
    <t>1918495393</t>
  </si>
  <si>
    <t>https://podminky.urs.cz/item/CS_URS_2022_02/171201231</t>
  </si>
  <si>
    <t>774,992*2 'Přepočtené koeficientem množství</t>
  </si>
  <si>
    <t>Ostatní konstrukce a práce, bourání</t>
  </si>
  <si>
    <t>12</t>
  </si>
  <si>
    <t>961055111</t>
  </si>
  <si>
    <t>Bourání základů z betonu železového</t>
  </si>
  <si>
    <t>-2068754916</t>
  </si>
  <si>
    <t>https://podminky.urs.cz/item/CS_URS_2022_02/961055111</t>
  </si>
  <si>
    <t>Bourání betonového plotu - základ (dl * š * v) - předpoklad</t>
  </si>
  <si>
    <t>WA_Koncepční stěna 300</t>
  </si>
  <si>
    <t>72,74*0,5*0,8</t>
  </si>
  <si>
    <t>13</t>
  </si>
  <si>
    <t>962052211</t>
  </si>
  <si>
    <t>Bourání zdiva železobetonového nadzákladového, objemu přes 1 m3</t>
  </si>
  <si>
    <t>303600463</t>
  </si>
  <si>
    <t>https://podminky.urs.cz/item/CS_URS_2022_02/962052211</t>
  </si>
  <si>
    <t>Bourání betonového plotu (obj)</t>
  </si>
  <si>
    <t>58,92</t>
  </si>
  <si>
    <t>14</t>
  </si>
  <si>
    <t>9660718X1</t>
  </si>
  <si>
    <t>Odstranění oplocení kovového včetně likvidace</t>
  </si>
  <si>
    <t>1874704072</t>
  </si>
  <si>
    <t>981011112</t>
  </si>
  <si>
    <t>Demolice budov postupným rozebíráním dřevěných ostatních, oboustranně obitých, případně omítnutých</t>
  </si>
  <si>
    <t>-448065806</t>
  </si>
  <si>
    <t>https://podminky.urs.cz/item/CS_URS_2022_02/981011112</t>
  </si>
  <si>
    <t>Odstranění přístřešku (obj)</t>
  </si>
  <si>
    <t>462,0</t>
  </si>
  <si>
    <t>997</t>
  </si>
  <si>
    <t>Přesun sutě</t>
  </si>
  <si>
    <t>16</t>
  </si>
  <si>
    <t>997221551</t>
  </si>
  <si>
    <t>Vodorovná doprava suti bez naložení, ale se složením a s hrubým urovnáním ze sypkých materiálů, na vzdálenost do 1 km</t>
  </si>
  <si>
    <t>-1620664570</t>
  </si>
  <si>
    <t>https://podminky.urs.cz/item/CS_URS_2022_02/997221551</t>
  </si>
  <si>
    <t>17</t>
  </si>
  <si>
    <t>997221559</t>
  </si>
  <si>
    <t>Vodorovná doprava suti bez naložení, ale se složením a s hrubým urovnáním Příplatek k ceně za každý další i započatý 1 km přes 1 km</t>
  </si>
  <si>
    <t>811507029</t>
  </si>
  <si>
    <t>https://podminky.urs.cz/item/CS_URS_2022_02/997221559</t>
  </si>
  <si>
    <t>1831,986*5 'Přepočtené koeficientem množství</t>
  </si>
  <si>
    <t>18</t>
  </si>
  <si>
    <t>997221861</t>
  </si>
  <si>
    <t>Poplatek za uložení stavebního odpadu na recyklační skládce (skládkovné) z prostého betonu zatříděného do Katalogu odpadů pod kódem 17 01 01</t>
  </si>
  <si>
    <t>-1688890920</t>
  </si>
  <si>
    <t>https://podminky.urs.cz/item/CS_URS_2022_02/997221861</t>
  </si>
  <si>
    <t>19</t>
  </si>
  <si>
    <t>997221873</t>
  </si>
  <si>
    <t>-41961232</t>
  </si>
  <si>
    <t>https://podminky.urs.cz/item/CS_URS_2022_02/997221873</t>
  </si>
  <si>
    <t>20</t>
  </si>
  <si>
    <t>997221875</t>
  </si>
  <si>
    <t>Poplatek za uložení stavebního odpadu na recyklační skládce (skládkovné) asfaltového bez obsahu dehtu zatříděného do Katalogu odpadů pod kódem 17 03 02</t>
  </si>
  <si>
    <t>-2055901476</t>
  </si>
  <si>
    <t>https://podminky.urs.cz/item/CS_URS_2022_02/997221875</t>
  </si>
  <si>
    <t>997013871</t>
  </si>
  <si>
    <t>Poplatek za uložení stavebního odpadu na recyklační skládce (skládkovné) směsného stavebního a demoličního zatříděného do Katalogu odpadů pod kódem 17 09 04</t>
  </si>
  <si>
    <t>1814708794</t>
  </si>
  <si>
    <t>https://podminky.urs.cz/item/CS_URS_2022_02/997013871</t>
  </si>
  <si>
    <t>OST</t>
  </si>
  <si>
    <t>Ostatní</t>
  </si>
  <si>
    <t>22</t>
  </si>
  <si>
    <t>OST.D.01</t>
  </si>
  <si>
    <t>Přesun kiosku</t>
  </si>
  <si>
    <t>kpl</t>
  </si>
  <si>
    <t>512</t>
  </si>
  <si>
    <t>-699805800</t>
  </si>
  <si>
    <t>23</t>
  </si>
  <si>
    <t>OST.D.02</t>
  </si>
  <si>
    <t>Demontáž kompletního mobiliáře a dopravních značek vč. likvidace</t>
  </si>
  <si>
    <t>1791431979</t>
  </si>
  <si>
    <t>základ_deska_obj</t>
  </si>
  <si>
    <t>1344,38</t>
  </si>
  <si>
    <t>základy_stěny_obj</t>
  </si>
  <si>
    <t>106,7</t>
  </si>
  <si>
    <t>základy_jezírko_obj</t>
  </si>
  <si>
    <t>84,91</t>
  </si>
  <si>
    <t>odkop_obj</t>
  </si>
  <si>
    <t>1264,882</t>
  </si>
  <si>
    <t>jáma_obj</t>
  </si>
  <si>
    <t>3122,295</t>
  </si>
  <si>
    <t>zásyp_obj</t>
  </si>
  <si>
    <t>804,262</t>
  </si>
  <si>
    <t>SO 01 - Objekt CEPIS</t>
  </si>
  <si>
    <t>Soupis:</t>
  </si>
  <si>
    <t>D.1.1-2 - Architektonicko-stavební a stavebně-konstrukční řešení</t>
  </si>
  <si>
    <t>Úroveň 3:</t>
  </si>
  <si>
    <t>D.1.1-2.1 - Základové konstukce</t>
  </si>
  <si>
    <t xml:space="preserve">    2 - Zakládání</t>
  </si>
  <si>
    <t xml:space="preserve">    3 - Svislé a kompletní konstrukce</t>
  </si>
  <si>
    <t xml:space="preserve">    998 - Přesun hmot</t>
  </si>
  <si>
    <t>PSV - Práce a dodávky PSV</t>
  </si>
  <si>
    <t xml:space="preserve">    711 - Izolace proti vodě, vlhkosti a plynům</t>
  </si>
  <si>
    <t xml:space="preserve">    713 - Izolace tepelné</t>
  </si>
  <si>
    <t>122251106</t>
  </si>
  <si>
    <t>Odkopávky a prokopávky nezapažené strojně v hornině třídy těžitelnosti I skupiny 3 přes 1 000 do 5 000 m3</t>
  </si>
  <si>
    <t>-476308107</t>
  </si>
  <si>
    <t>https://podminky.urs.cz/item/CS_URS_2022_02/122251106</t>
  </si>
  <si>
    <t>Odkop (pl * v)</t>
  </si>
  <si>
    <t>SFO_Koncepční základová deska</t>
  </si>
  <si>
    <t>2108,136*0,6</t>
  </si>
  <si>
    <t>131251106</t>
  </si>
  <si>
    <t>Hloubení nezapažených jam a zářezů strojně s urovnáním dna do předepsaného profilu a spádu v hornině třídy těžitelnosti I skupiny 3 přes 1 000 do 5 000 m3</t>
  </si>
  <si>
    <t>-1764824265</t>
  </si>
  <si>
    <t>https://podminky.urs.cz/item/CS_URS_2022_02/131251106</t>
  </si>
  <si>
    <t>Výkop jámy pro suterén (pl * v)</t>
  </si>
  <si>
    <t>287,11*(4,1+0,6)</t>
  </si>
  <si>
    <t>293,52*(2,7+0,6)</t>
  </si>
  <si>
    <t>svahování</t>
  </si>
  <si>
    <t>WA_Železobetonová stěna 300</t>
  </si>
  <si>
    <t>(11,75+23,44+11,8)*(4,1+0,6)*(4,1+0,6)/2</t>
  </si>
  <si>
    <t>23,44*(4,1-2,7)*(4,1-2,7)/2</t>
  </si>
  <si>
    <t>(12,37+23,43+12,37)*(2,7+0,6)*(2,7+0,6)/2</t>
  </si>
  <si>
    <t>162351103</t>
  </si>
  <si>
    <t>Vodorovné přemístění výkopku nebo sypaniny po suchu na obvyklém dopravním prostředku, bez naložení výkopku, avšak se složením bez rozhrnutí z horniny třídy těžitelnosti I skupiny 1 až 3 na vzdálenost přes 50 do 500 m</t>
  </si>
  <si>
    <t>1846185390</t>
  </si>
  <si>
    <t>https://podminky.urs.cz/item/CS_URS_2022_02/162351103</t>
  </si>
  <si>
    <t>Zemina - přesun na a z deponie (obj)</t>
  </si>
  <si>
    <t>171251201</t>
  </si>
  <si>
    <t>Uložení sypaniny na skládky nebo meziskládky bez hutnění s upravením uložené sypaniny do předepsaného tvaru</t>
  </si>
  <si>
    <t>2026619352</t>
  </si>
  <si>
    <t>https://podminky.urs.cz/item/CS_URS_2022_02/171251201</t>
  </si>
  <si>
    <t>Zemina - uložení na deponii (obj)</t>
  </si>
  <si>
    <t>167151111</t>
  </si>
  <si>
    <t>Nakládání, skládání a překládání neulehlého výkopku nebo sypaniny strojně nakládání, množství přes 100 m3, z hornin třídy těžitelnosti I, skupiny 1 až 3</t>
  </si>
  <si>
    <t>466288824</t>
  </si>
  <si>
    <t>https://podminky.urs.cz/item/CS_URS_2022_02/167151111</t>
  </si>
  <si>
    <t>Zemina - nakládání z deponie (obj)</t>
  </si>
  <si>
    <t>174151101</t>
  </si>
  <si>
    <t>Zásyp sypaninou z jakékoliv horniny strojně s uložením výkopku ve vrstvách se zhutněním jam, šachet, rýh nebo kolem objektů v těchto vykopávkách</t>
  </si>
  <si>
    <t>-1257286646</t>
  </si>
  <si>
    <t>https://podminky.urs.cz/item/CS_URS_2022_02/174151101</t>
  </si>
  <si>
    <t>Zásyp (obj)</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</si>
  <si>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</si>
  <si>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</si>
  <si>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1497949311</t>
  </si>
  <si>
    <t>https://podminky.urs.cz/item/CS_URS_2022_02/162751117</t>
  </si>
  <si>
    <t>Zemina - odvoz přebytečné zeminy na skládku (obj)</t>
  </si>
  <si>
    <t>-zásyp_obj</t>
  </si>
  <si>
    <t>11763560</t>
  </si>
  <si>
    <t>3582,915*2 'Přepočtené koeficientem množství</t>
  </si>
  <si>
    <t>Zakládání</t>
  </si>
  <si>
    <t>2_PODKLAD</t>
  </si>
  <si>
    <t>Podkladní vrstva pod základovou desku</t>
  </si>
  <si>
    <t>-1009581463</t>
  </si>
  <si>
    <t>P</t>
  </si>
  <si>
    <t>Poznámka k položce:
včetně přesunu hmot</t>
  </si>
  <si>
    <t>Základy - podklad (pl)</t>
  </si>
  <si>
    <t>2688,75</t>
  </si>
  <si>
    <t>273323611</t>
  </si>
  <si>
    <t>Základy z betonu železového (bez výztuže) desky z betonu pro konstrukce bílých van tř. C 30/37</t>
  </si>
  <si>
    <t>1189478373</t>
  </si>
  <si>
    <t>https://podminky.urs.cz/item/CS_URS_2022_02/273323611</t>
  </si>
  <si>
    <t>Základy - deska (obj)</t>
  </si>
  <si>
    <t>273351121</t>
  </si>
  <si>
    <t>Bednění základů desek zřízení</t>
  </si>
  <si>
    <t>-1922603016</t>
  </si>
  <si>
    <t>https://podminky.urs.cz/item/CS_URS_2022_02/273351121</t>
  </si>
  <si>
    <t>Základy - bednění desky (dl * v)</t>
  </si>
  <si>
    <t>493,78*0,5</t>
  </si>
  <si>
    <t>273351122</t>
  </si>
  <si>
    <t>Bednění základů desek odstranění</t>
  </si>
  <si>
    <t>-1410861844</t>
  </si>
  <si>
    <t>https://podminky.urs.cz/item/CS_URS_2022_02/273351122</t>
  </si>
  <si>
    <t>273361821</t>
  </si>
  <si>
    <t>Výztuž základů desek z betonářské oceli 10 505 (R) nebo BSt 500</t>
  </si>
  <si>
    <t>-602667338</t>
  </si>
  <si>
    <t>https://podminky.urs.cz/item/CS_URS_2022_02/273361821</t>
  </si>
  <si>
    <t>Základy - výztuž desky (obj * hm)(předpoklad hm = 150 kg/m3)</t>
  </si>
  <si>
    <t>základ_deska_obj*150,0/1000</t>
  </si>
  <si>
    <t>2793213X1</t>
  </si>
  <si>
    <t>Základové zdi z betonu železového (bez výztuže) - opěrná stěna konstrukce jezírka</t>
  </si>
  <si>
    <t>-210606445</t>
  </si>
  <si>
    <t>Základy - stěny (obj)</t>
  </si>
  <si>
    <t>WA_Koncepční stěna 200</t>
  </si>
  <si>
    <t>279323112</t>
  </si>
  <si>
    <t>Základové zdi z betonu železového (bez výztuže) pro konstrukce bílých van tř. C 30/37</t>
  </si>
  <si>
    <t>-858396105</t>
  </si>
  <si>
    <t>https://podminky.urs.cz/item/CS_URS_2022_02/279323112</t>
  </si>
  <si>
    <t>279351121</t>
  </si>
  <si>
    <t>Bednění základových zdí rovné oboustranné za každou stranu zřízení</t>
  </si>
  <si>
    <t>91752260</t>
  </si>
  <si>
    <t>https://podminky.urs.cz/item/CS_URS_2022_02/279351121</t>
  </si>
  <si>
    <t>Základy - bednění stěn (pl)</t>
  </si>
  <si>
    <t>(355,67)*2</t>
  </si>
  <si>
    <t>424,56*2</t>
  </si>
  <si>
    <t>279351122</t>
  </si>
  <si>
    <t>Bednění základových zdí rovné oboustranné za každou stranu odstranění</t>
  </si>
  <si>
    <t>-490189218</t>
  </si>
  <si>
    <t>https://podminky.urs.cz/item/CS_URS_2022_02/279351122</t>
  </si>
  <si>
    <t>279361821</t>
  </si>
  <si>
    <t>Výztuž základových zdí nosných svislých nebo odkloněných od svislice, rovinných nebo oblých, deskových nebo žebrových, včetně výztuže jejich žeber z betonářské oceli 10 505 (R) nebo BSt 500</t>
  </si>
  <si>
    <t>-1557307360</t>
  </si>
  <si>
    <t>https://podminky.urs.cz/item/CS_URS_2022_02/279361821</t>
  </si>
  <si>
    <t>Základy - výztuž stěn (obj * hm)(předpoklad hm = 150,0 kg/m3)</t>
  </si>
  <si>
    <t>základy_stěny_obj*150,0/1000</t>
  </si>
  <si>
    <t>základy_jezírko_obj*150,0/1000</t>
  </si>
  <si>
    <t>2733541X1</t>
  </si>
  <si>
    <t>Prostupy a chráničky základovou deskou v rozsahu dle PD</t>
  </si>
  <si>
    <t>komplet</t>
  </si>
  <si>
    <t>1688494505</t>
  </si>
  <si>
    <t>Svislé a kompletní konstrukce</t>
  </si>
  <si>
    <t>3_KANÁL</t>
  </si>
  <si>
    <t>Kanál pro vedení VZT - přívod a odvod vzduchu z objektu do prostoru jezírka</t>
  </si>
  <si>
    <t>492192155</t>
  </si>
  <si>
    <t>Kanál pro vedení (dl)</t>
  </si>
  <si>
    <t>přívod</t>
  </si>
  <si>
    <t>4,9*4</t>
  </si>
  <si>
    <t>10,3+33,2+7,7+19,2+27,4+38,3+64,4+9,4</t>
  </si>
  <si>
    <t>odvod</t>
  </si>
  <si>
    <t>4,9</t>
  </si>
  <si>
    <t>25,9+11,9+4,0+6,5</t>
  </si>
  <si>
    <t>BET_01</t>
  </si>
  <si>
    <t>Doplňkové profily a jiné prvky pro ŽB prvky (bílá vana)</t>
  </si>
  <si>
    <t>1139764312</t>
  </si>
  <si>
    <t>998</t>
  </si>
  <si>
    <t>Přesun hmot</t>
  </si>
  <si>
    <t>998012023</t>
  </si>
  <si>
    <t>Přesun hmot pro budovy občanské výstavby, bydlení, výrobu a služby s nosnou svislou konstrukcí monolitickou betonovou tyčovou nebo plošnou s jakýkoliv obvodovým pláštěm kromě vyzdívaného vodorovná dopravní vzdálenost do 100 m pro budovy výšky přes 12 do 24 m</t>
  </si>
  <si>
    <t>-1635834915</t>
  </si>
  <si>
    <t>https://podminky.urs.cz/item/CS_URS_2022_02/998012023</t>
  </si>
  <si>
    <t>PSV</t>
  </si>
  <si>
    <t>Práce a dodávky PSV</t>
  </si>
  <si>
    <t>711</t>
  </si>
  <si>
    <t>Izolace proti vodě, vlhkosti a plynům</t>
  </si>
  <si>
    <t>711_ZÁKLAD</t>
  </si>
  <si>
    <t>Hydroizolace spodní stavby včetně provedení detailů a její ochrany</t>
  </si>
  <si>
    <t>-788719923</t>
  </si>
  <si>
    <t>Základy - HI (pl + dl * v)</t>
  </si>
  <si>
    <t>2688,75+493,78*0,5</t>
  </si>
  <si>
    <t>355,67</t>
  </si>
  <si>
    <t>713</t>
  </si>
  <si>
    <t>Izolace tepelné</t>
  </si>
  <si>
    <t>24</t>
  </si>
  <si>
    <t>713_ZÁKLAD</t>
  </si>
  <si>
    <t>Tepelná izolace suterénu</t>
  </si>
  <si>
    <t>-1644796882</t>
  </si>
  <si>
    <t>Základy - TI (pl)</t>
  </si>
  <si>
    <t>stěny_ŽB_INT_obj</t>
  </si>
  <si>
    <t>58,7</t>
  </si>
  <si>
    <t>stěny_ŽB_EXT_obj</t>
  </si>
  <si>
    <t>23,9</t>
  </si>
  <si>
    <t>sloupy_obj</t>
  </si>
  <si>
    <t>29,65</t>
  </si>
  <si>
    <t>stropy_ŽB_obj</t>
  </si>
  <si>
    <t>790,11</t>
  </si>
  <si>
    <t>schodiště_ŽB_obj</t>
  </si>
  <si>
    <t>14,28</t>
  </si>
  <si>
    <t>D.1.1-2.2 - Svislé a vodorovné konstrukce</t>
  </si>
  <si>
    <t xml:space="preserve">    4 - Vodorovné konstrukce</t>
  </si>
  <si>
    <t xml:space="preserve">    763 - Konstrukce suché výstavby</t>
  </si>
  <si>
    <t xml:space="preserve">    767 - Konstrukce zámečnické</t>
  </si>
  <si>
    <t>3113217X1</t>
  </si>
  <si>
    <t>Nadzákladové zdi z betonu železového (bez výztuže) nosné - vnitřní ztužující stěny</t>
  </si>
  <si>
    <t>1875283413</t>
  </si>
  <si>
    <t>Stěny - ŽB (obj)</t>
  </si>
  <si>
    <t>vnitřní ztužující stěny</t>
  </si>
  <si>
    <t>WA_Koncepční stěna 250</t>
  </si>
  <si>
    <t>39,41</t>
  </si>
  <si>
    <t>WA_Koncepční ŽB stěna 250</t>
  </si>
  <si>
    <t>19,29</t>
  </si>
  <si>
    <t>3113226X2</t>
  </si>
  <si>
    <t>Nadzákladové zdi z betonu železového (bez výztuže) nosné - výdechy VZT v jezírku</t>
  </si>
  <si>
    <t>-96026588</t>
  </si>
  <si>
    <t>WA_Koncepční stěna 150</t>
  </si>
  <si>
    <t>311351121</t>
  </si>
  <si>
    <t>Bednění nadzákladových zdí nosných rovné oboustranné za každou stranu zřízení</t>
  </si>
  <si>
    <t>-1996343670</t>
  </si>
  <si>
    <t>https://podminky.urs.cz/item/CS_URS_2022_02/311351121</t>
  </si>
  <si>
    <t>Stěny - bednění ŽB (pl)</t>
  </si>
  <si>
    <t>157,92*2</t>
  </si>
  <si>
    <t>77,17*2</t>
  </si>
  <si>
    <t>311351122</t>
  </si>
  <si>
    <t>Bednění nadzákladových zdí nosných rovné oboustranné za každou stranu odstranění</t>
  </si>
  <si>
    <t>1096640178</t>
  </si>
  <si>
    <t>https://podminky.urs.cz/item/CS_URS_2022_02/311351122</t>
  </si>
  <si>
    <t>311351511</t>
  </si>
  <si>
    <t>Bednění nadzákladových zdí nosných kruhové nebo obloukové oboustranné za každou stranu poloměru přes 2,5 do 4 m zřízení</t>
  </si>
  <si>
    <t>-267280311</t>
  </si>
  <si>
    <t>https://podminky.urs.cz/item/CS_URS_2022_02/311351511</t>
  </si>
  <si>
    <t>164,54*2</t>
  </si>
  <si>
    <t>311351512</t>
  </si>
  <si>
    <t>Bednění nadzákladových zdí nosných kruhové nebo obloukové oboustranné za každou stranu poloměru přes 2,5 do 4 m odstranění</t>
  </si>
  <si>
    <t>-112110697</t>
  </si>
  <si>
    <t>https://podminky.urs.cz/item/CS_URS_2022_02/311351512</t>
  </si>
  <si>
    <t>311361821</t>
  </si>
  <si>
    <t>Výztuž nadzákladových zdí nosných svislých nebo odkloněných od svislice, rovných nebo oblých z betonářské oceli 10 505 (R) nebo BSt 500</t>
  </si>
  <si>
    <t>-228660307</t>
  </si>
  <si>
    <t>https://podminky.urs.cz/item/CS_URS_2022_02/311361821</t>
  </si>
  <si>
    <t>Stěny - výztuž ŽB (obj * hm)(předpoklad hm = 200 kg/m3)</t>
  </si>
  <si>
    <t>stěny_ŽB_INT_obj*200,0/1000</t>
  </si>
  <si>
    <t>stěny_ŽB_EXT_obj*200,0/1000</t>
  </si>
  <si>
    <t>330321810</t>
  </si>
  <si>
    <t>Sloupy, pilíře, táhla, rámové stojky, vzpěry z betonu železového (bez výztuže) bez zvláštních nároků na vliv prostředí tř. C 40/50</t>
  </si>
  <si>
    <t>-47735771</t>
  </si>
  <si>
    <t>https://podminky.urs.cz/item/CS_URS_2022_02/330321810</t>
  </si>
  <si>
    <t>Sloup (dl * š * v)</t>
  </si>
  <si>
    <t>400/400 ŽB</t>
  </si>
  <si>
    <t>331351321</t>
  </si>
  <si>
    <t>Bednění hranatých sloupů a pilířů včetně vzepření průřezu pravoúhlého čtyřúhelníka výšky přes 4 do 6 m, průřezu přes 0,08 do 0,16 m2 zřízení</t>
  </si>
  <si>
    <t>-1505582878</t>
  </si>
  <si>
    <t>https://podminky.urs.cz/item/CS_URS_2022_02/331351321</t>
  </si>
  <si>
    <t>Sloup (dl * v)</t>
  </si>
  <si>
    <t>(0,4*4)*185,33</t>
  </si>
  <si>
    <t>331351322</t>
  </si>
  <si>
    <t>Bednění hranatých sloupů a pilířů včetně vzepření průřezu pravoúhlého čtyřúhelníka výšky přes 4 do 6 m, průřezu přes 0,08 do 0,16 m2 odstranění</t>
  </si>
  <si>
    <t>-394875247</t>
  </si>
  <si>
    <t>https://podminky.urs.cz/item/CS_URS_2022_02/331351322</t>
  </si>
  <si>
    <t>331361821</t>
  </si>
  <si>
    <t>Výztuž sloupů, pilířů, rámových stojek, táhel nebo vzpěr hranatých svislých nebo šikmých (odkloněných) z betonářské oceli 10 505 (R) nebo BSt 500</t>
  </si>
  <si>
    <t>-1041445751</t>
  </si>
  <si>
    <t>https://podminky.urs.cz/item/CS_URS_2022_02/331361821</t>
  </si>
  <si>
    <t>Sloup (obj * hm)(předpoklad hm = 250 kg/m3)</t>
  </si>
  <si>
    <t>sloupy_obj*250,0/1000</t>
  </si>
  <si>
    <t>3_STĚNY_300</t>
  </si>
  <si>
    <t>Vnitřní stěna tl. 300 mm</t>
  </si>
  <si>
    <t>1534042483</t>
  </si>
  <si>
    <t>Stěny (pl)</t>
  </si>
  <si>
    <t>52,02</t>
  </si>
  <si>
    <t>3_STĚNY_500</t>
  </si>
  <si>
    <t>Vnitřní stěna tl. 500 mm</t>
  </si>
  <si>
    <t>610654309</t>
  </si>
  <si>
    <t>WA_Koncepční stěna 500</t>
  </si>
  <si>
    <t>20,33</t>
  </si>
  <si>
    <t>3_PŘÍČKY_ZDĚNÉ</t>
  </si>
  <si>
    <t>Vnitřní zděné příčky</t>
  </si>
  <si>
    <t>1509721109</t>
  </si>
  <si>
    <t>Poznámka k položce:
včetně kotvení ke stropu a stěnám
včetně přesunu hmot</t>
  </si>
  <si>
    <t>Příčky (pl)</t>
  </si>
  <si>
    <t>2501,39</t>
  </si>
  <si>
    <t>3_PŘÍČKY_MONT</t>
  </si>
  <si>
    <t>Vnitřní montované příčky/předstěny</t>
  </si>
  <si>
    <t>1867906919</t>
  </si>
  <si>
    <t>Poznámka k položce:
včetně napojení na strop či podhledy
včetně přesunu hmot</t>
  </si>
  <si>
    <t>192,95</t>
  </si>
  <si>
    <t>8,14</t>
  </si>
  <si>
    <t>3_PŘÍČKY_SKLENĚNÉ</t>
  </si>
  <si>
    <t>Vnitřní dřevěné skleněné příčky</t>
  </si>
  <si>
    <t>-1955147849</t>
  </si>
  <si>
    <t>WA_Koncepční prosklená stěna - Interiérová poloprůhledná W 06</t>
  </si>
  <si>
    <t>176,51</t>
  </si>
  <si>
    <t>WA_Koncepční prosklená stěna - Interiérová W 05</t>
  </si>
  <si>
    <t>405,74</t>
  </si>
  <si>
    <t>3_PŘÍČKY_SKLÁDANÉ</t>
  </si>
  <si>
    <t>Vnitřní akustické skládané příčky</t>
  </si>
  <si>
    <t>309825881</t>
  </si>
  <si>
    <t>WA_Koncepční AKUSTICKÁ DĚLÍCÍ</t>
  </si>
  <si>
    <t>29,4</t>
  </si>
  <si>
    <t>Vodorovné konstrukce</t>
  </si>
  <si>
    <t>411321616</t>
  </si>
  <si>
    <t>Stropy z betonu železového (bez výztuže) stropů deskových, plochých střech, desek balkonových, desek hřibových stropů včetně hlavic hřibových sloupů tř. C 30/37</t>
  </si>
  <si>
    <t>-1365821902</t>
  </si>
  <si>
    <t>https://podminky.urs.cz/item/CS_URS_2022_02/411321616</t>
  </si>
  <si>
    <t>Stropy (obj)</t>
  </si>
  <si>
    <t>FL_Koncepční deska 150</t>
  </si>
  <si>
    <t>10,2</t>
  </si>
  <si>
    <t>FL_Koncepční deska 300</t>
  </si>
  <si>
    <t>779,91</t>
  </si>
  <si>
    <t>411351011</t>
  </si>
  <si>
    <t>Bednění stropních konstrukcí - bez podpěrné konstrukce desek tloušťky stropní desky přes 5 do 25 cm zřízení</t>
  </si>
  <si>
    <t>1928349871</t>
  </si>
  <si>
    <t>https://podminky.urs.cz/item/CS_URS_2022_02/411351011</t>
  </si>
  <si>
    <t>Stropy - bednění (pl + dl * v)</t>
  </si>
  <si>
    <t>68,02+134,93*0,5</t>
  </si>
  <si>
    <t>411351012</t>
  </si>
  <si>
    <t>Bednění stropních konstrukcí - bez podpěrné konstrukce desek tloušťky stropní desky přes 5 do 25 cm odstranění</t>
  </si>
  <si>
    <t>2106509434</t>
  </si>
  <si>
    <t>https://podminky.urs.cz/item/CS_URS_2022_02/411351012</t>
  </si>
  <si>
    <t>411351021</t>
  </si>
  <si>
    <t>Bednění stropních konstrukcí - bez podpěrné konstrukce desek tloušťky stropní desky přes 25 do 50 cm zřízení</t>
  </si>
  <si>
    <t>2069386283</t>
  </si>
  <si>
    <t>https://podminky.urs.cz/item/CS_URS_2022_02/411351021</t>
  </si>
  <si>
    <t>2599,7+494,02*0,5</t>
  </si>
  <si>
    <t>411351022</t>
  </si>
  <si>
    <t>Bednění stropních konstrukcí - bez podpěrné konstrukce desek tloušťky stropní desky přes 25 do 50 cm odstranění</t>
  </si>
  <si>
    <t>1400706135</t>
  </si>
  <si>
    <t>https://podminky.urs.cz/item/CS_URS_2022_02/411351022</t>
  </si>
  <si>
    <t>411354311</t>
  </si>
  <si>
    <t>Podpěrná konstrukce stropů - desek, kleneb a skořepin výška podepření do 4 m tloušťka stropu přes 5 do 15 cm zřízení</t>
  </si>
  <si>
    <t>-811181932</t>
  </si>
  <si>
    <t>https://podminky.urs.cz/item/CS_URS_2022_02/411354311</t>
  </si>
  <si>
    <t>Stropy - podepření (pl)</t>
  </si>
  <si>
    <t>68,02</t>
  </si>
  <si>
    <t>411354312</t>
  </si>
  <si>
    <t>Podpěrná konstrukce stropů - desek, kleneb a skořepin výška podepření do 4 m tloušťka stropu přes 5 do 15 cm odstranění</t>
  </si>
  <si>
    <t>535456068</t>
  </si>
  <si>
    <t>https://podminky.urs.cz/item/CS_URS_2022_02/411354312</t>
  </si>
  <si>
    <t>25</t>
  </si>
  <si>
    <t>411354335</t>
  </si>
  <si>
    <t>Podpěrná konstrukce stropů - desek, kleneb a skořepin výška podepření přes 4 do 6 m tloušťka stropu přes 25 do 35 cm zřízení</t>
  </si>
  <si>
    <t>520806565</t>
  </si>
  <si>
    <t>https://podminky.urs.cz/item/CS_URS_2022_02/411354335</t>
  </si>
  <si>
    <t>2599,70</t>
  </si>
  <si>
    <t>26</t>
  </si>
  <si>
    <t>411354336</t>
  </si>
  <si>
    <t>Podpěrná konstrukce stropů - desek, kleneb a skořepin výška podepření přes 4 do 6 m tloušťka stropu přes 25 do 35 cm odstranění</t>
  </si>
  <si>
    <t>-1482489244</t>
  </si>
  <si>
    <t>https://podminky.urs.cz/item/CS_URS_2022_02/411354336</t>
  </si>
  <si>
    <t>27</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</si>
  <si>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</si>
  <si>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t>
  </si>
  <si>
    <t>-145215227</t>
  </si>
  <si>
    <t>https://podminky.urs.cz/item/CS_URS_2022_02/411361821</t>
  </si>
  <si>
    <t>Stropy - výztuž (obj * hm)(předpoklad hm = 150,0 kg/m3)</t>
  </si>
  <si>
    <t>stropy_ŽB_obj*150,0/1000</t>
  </si>
  <si>
    <t>28</t>
  </si>
  <si>
    <t>4303216X1</t>
  </si>
  <si>
    <t>Schodišťové konstrukce a rampy z betonu železového pohledového (bez výztuže) stupně, schodnice, ramena, podesty s nosníky</t>
  </si>
  <si>
    <t>-448747908</t>
  </si>
  <si>
    <t>Schodiště (pl * v)(předpokládáná průměrná výška v = 0,3 m)</t>
  </si>
  <si>
    <t>z 1.PP do 1.NP</t>
  </si>
  <si>
    <t>15,7*0,3</t>
  </si>
  <si>
    <t>z 1.NP do 2.NP</t>
  </si>
  <si>
    <t>16,2*0,3</t>
  </si>
  <si>
    <t>29</t>
  </si>
  <si>
    <t>430361821</t>
  </si>
  <si>
    <t>Výztuž schodišťových konstrukcí a ramp stupňů, schodnic, ramen, podest s nosníky z betonářské oceli 10 505 (R) nebo BSt 500</t>
  </si>
  <si>
    <t>-681333664</t>
  </si>
  <si>
    <t>https://podminky.urs.cz/item/CS_URS_2022_02/430361821</t>
  </si>
  <si>
    <t>Schodiště - výztuž (obj * hm)(předpoklád hm = 250,0 kg/m3)</t>
  </si>
  <si>
    <t>schodiště_ŽB_obj*250,0/1000</t>
  </si>
  <si>
    <t>30</t>
  </si>
  <si>
    <t>4313511X1</t>
  </si>
  <si>
    <t>Bednění podest, podstupňových desek a ramp včetně podpěrné konstrukce výšky do 4 m půdorysně přímočarých zřízení, pohledové</t>
  </si>
  <si>
    <t>1920914402</t>
  </si>
  <si>
    <t>Schodiště - bednění (pl + dl * v)</t>
  </si>
  <si>
    <t>15,7+23,6*0,5</t>
  </si>
  <si>
    <t>16,2+23,6*0,5</t>
  </si>
  <si>
    <t>31</t>
  </si>
  <si>
    <t>431351122</t>
  </si>
  <si>
    <t>Bednění podest, podstupňových desek a ramp včetně podpěrné konstrukce výšky do 4 m půdorysně přímočarých odstranění</t>
  </si>
  <si>
    <t>1061136635</t>
  </si>
  <si>
    <t>https://podminky.urs.cz/item/CS_URS_2022_02/431351122</t>
  </si>
  <si>
    <t>32</t>
  </si>
  <si>
    <t>4343511X1</t>
  </si>
  <si>
    <t>Bednění stupňů betonovaných na podstupňové desce nebo na terénu půdorysně přímočarých zřízení, pohledové</t>
  </si>
  <si>
    <t>1030407134</t>
  </si>
  <si>
    <t>Schodiště - bednění stupňů (dl * š)</t>
  </si>
  <si>
    <t>1,5*(0,167+0,3)*18</t>
  </si>
  <si>
    <t>1,5*(0,16+0,31)*25</t>
  </si>
  <si>
    <t>33</t>
  </si>
  <si>
    <t>434351142</t>
  </si>
  <si>
    <t>Bednění stupňů betonovaných na podstupňové desce nebo na terénu půdorysně přímočarých odstranění</t>
  </si>
  <si>
    <t>-1271299249</t>
  </si>
  <si>
    <t>https://podminky.urs.cz/item/CS_URS_2022_02/434351142</t>
  </si>
  <si>
    <t>34</t>
  </si>
  <si>
    <t>BET_02</t>
  </si>
  <si>
    <t>Doplňkové profily a jiné prvky pro ŽB prvky</t>
  </si>
  <si>
    <t>1165967610</t>
  </si>
  <si>
    <t>35</t>
  </si>
  <si>
    <t>1473970062</t>
  </si>
  <si>
    <t>763</t>
  </si>
  <si>
    <t>Konstrukce suché výstavby</t>
  </si>
  <si>
    <t>36</t>
  </si>
  <si>
    <t>DŘEVĚNÁ_KONSTRUKCE</t>
  </si>
  <si>
    <t>Dřevěná konstruce - sloupy, průvlaky, CLT stropní deska a žebrování</t>
  </si>
  <si>
    <t>-882101060</t>
  </si>
  <si>
    <t>Poznámka k položce:
včetně povrchové úpravy, kotvení a příslušenství
včetně přesunu hmot</t>
  </si>
  <si>
    <t>Dřevěná konstrukce (obj)</t>
  </si>
  <si>
    <t>SCO_Sloup_Horni</t>
  </si>
  <si>
    <t>9,76</t>
  </si>
  <si>
    <t>SCO_Sloup_Spodní</t>
  </si>
  <si>
    <t>46,49</t>
  </si>
  <si>
    <t>SCO_Sloup_Střední</t>
  </si>
  <si>
    <t>14,27</t>
  </si>
  <si>
    <t>240x800</t>
  </si>
  <si>
    <t>217,47</t>
  </si>
  <si>
    <t>SFR_CLT panel S1</t>
  </si>
  <si>
    <t>190,88</t>
  </si>
  <si>
    <t>SFR_CLT panel S2</t>
  </si>
  <si>
    <t>767</t>
  </si>
  <si>
    <t>Konstrukce zámečnické</t>
  </si>
  <si>
    <t>37</t>
  </si>
  <si>
    <t>VÝTAH_ŠACHTA_1</t>
  </si>
  <si>
    <t>Výtahová prosklená šachta, půdorysný rozměr cca 2500 x 2500 mm pro 2 patra (výška cca 8,0 m)</t>
  </si>
  <si>
    <t>247899629</t>
  </si>
  <si>
    <t>Poznámka k položce:
včetně zastropení a souvisejících stavebních úpravy
včetně přesunu hmot</t>
  </si>
  <si>
    <t>38</t>
  </si>
  <si>
    <t>VÝTAH_ŠACHTA_2</t>
  </si>
  <si>
    <t>Výtahová prosklená šachta, půdorysný rozměr cca 2500 x 2500 mm pro 3 patra (výška cca 11,5 m)</t>
  </si>
  <si>
    <t>-1078366359</t>
  </si>
  <si>
    <t>D.1.1-2.3 - Střechy</t>
  </si>
  <si>
    <t xml:space="preserve">    712 - Povlakové krytiny</t>
  </si>
  <si>
    <t>712</t>
  </si>
  <si>
    <t>Povlakové krytiny</t>
  </si>
  <si>
    <t>712_STŘECHA</t>
  </si>
  <si>
    <t>Povlaková jednoplášťová střecha - hlavní budova</t>
  </si>
  <si>
    <t>2103358269</t>
  </si>
  <si>
    <t>Poznámka k položce:
včetně izolace a oplechování atiky
včetně všech nutných vrstev
včetně provedení detailů
včetně přesunu hmot</t>
  </si>
  <si>
    <t>Střecha (pl)</t>
  </si>
  <si>
    <t>Střešní plášť světlíku</t>
  </si>
  <si>
    <t>54,85*36</t>
  </si>
  <si>
    <t>712_VSTUP</t>
  </si>
  <si>
    <t>Povlaková jednoplášťová střecha - nad vstupy</t>
  </si>
  <si>
    <t>-399763136</t>
  </si>
  <si>
    <t>FL_Koncepční deska  TI 60</t>
  </si>
  <si>
    <t>87,72/2</t>
  </si>
  <si>
    <t>STŘECHA.LÁVKA</t>
  </si>
  <si>
    <t>Pochozí lávka na střeše u FVE</t>
  </si>
  <si>
    <t>35868592</t>
  </si>
  <si>
    <t>Poznámka k položce:
včetně provedení detailů
včetně podkonstrukce
včetně přesunu hmot</t>
  </si>
  <si>
    <t>Lávka (pl)</t>
  </si>
  <si>
    <t>Pororoštová lávka</t>
  </si>
  <si>
    <t>476,28</t>
  </si>
  <si>
    <t>D.1.1-2.4 - Fasáda</t>
  </si>
  <si>
    <t>FAS.LÁVKA</t>
  </si>
  <si>
    <t>Pochozí lávka mezi LOP a dřevěnými stínicími lamelami</t>
  </si>
  <si>
    <t>1804135196</t>
  </si>
  <si>
    <t>FL_Koncepční pororošt 30 mm</t>
  </si>
  <si>
    <t>503,61</t>
  </si>
  <si>
    <t>LOP</t>
  </si>
  <si>
    <t>Lehký obvodový plášť</t>
  </si>
  <si>
    <t>1665454585</t>
  </si>
  <si>
    <t xml:space="preserve">Poznámka k položce:
včetně provedení detailů a jejich izolace
včetně dodávky oken a dveří
včetně dodávky plných a prosklenných panelů
včetně přesunu hmot
</t>
  </si>
  <si>
    <t>LOP (pl)</t>
  </si>
  <si>
    <t>WA_Koncepční prosklená stěna - Vstup</t>
  </si>
  <si>
    <t>63,63</t>
  </si>
  <si>
    <t>Plný panel - Exteriérový obvodový plášť plný</t>
  </si>
  <si>
    <t>461,95</t>
  </si>
  <si>
    <t>Plný panel - Exteriérový obvodový plášť plný 2</t>
  </si>
  <si>
    <t>498,42</t>
  </si>
  <si>
    <t>Prosklený panel - Exteriér dveře</t>
  </si>
  <si>
    <t>22,57</t>
  </si>
  <si>
    <t>Prosklený panel - Exteriérový</t>
  </si>
  <si>
    <t>1007,49</t>
  </si>
  <si>
    <t>Prosklený panel - Exteriérový 2</t>
  </si>
  <si>
    <t>443,61</t>
  </si>
  <si>
    <t>Prosklený panel - Exteriérový světlík</t>
  </si>
  <si>
    <t>455,65</t>
  </si>
  <si>
    <t>Zateplený curtain panel</t>
  </si>
  <si>
    <t>361,39</t>
  </si>
  <si>
    <t>PLECH.FASÁDA</t>
  </si>
  <si>
    <t>Plechová provětrávaná fasáda - boční vstupy</t>
  </si>
  <si>
    <t>-341761439</t>
  </si>
  <si>
    <t xml:space="preserve">Poznámka k položce:
včetně provedení detailů a jejich izolace
včetně podkonstrukce
včetně přesunu hmot
</t>
  </si>
  <si>
    <t>Plechová fasáda (pl)</t>
  </si>
  <si>
    <t>FL_Koncepční oplechování - střecha  a podhled</t>
  </si>
  <si>
    <t>115,99</t>
  </si>
  <si>
    <t>WA_Koncepční oplechování - stěny</t>
  </si>
  <si>
    <t>176,41</t>
  </si>
  <si>
    <t>BET.FASÁDA</t>
  </si>
  <si>
    <t>Vláknocementový obklad - hlavní vstupy</t>
  </si>
  <si>
    <t>206584245</t>
  </si>
  <si>
    <t>Poznámka k položce:
včetně provedení detailů a jejich izolace
včetně podkonstrukce
včetně přesunu hmot</t>
  </si>
  <si>
    <t>Betonový fasáda (pl)</t>
  </si>
  <si>
    <t>WA_Koncepční obklad vstup</t>
  </si>
  <si>
    <t>108,21</t>
  </si>
  <si>
    <t>WA_Koncepční oplechování</t>
  </si>
  <si>
    <t>3,1</t>
  </si>
  <si>
    <t>RO_Koncepční obklad vstup</t>
  </si>
  <si>
    <t>49,76</t>
  </si>
  <si>
    <t>DŘEV.LAMELY</t>
  </si>
  <si>
    <t>Dřevěné stínicí lamely z opalovaného dřeva</t>
  </si>
  <si>
    <t>-1483238517</t>
  </si>
  <si>
    <t>Poznámka k položce:
včetně provedení detailů
včetně vynášecí konstrukce
včetně přesunu hmot</t>
  </si>
  <si>
    <t>Dřevěné lamely (pl)</t>
  </si>
  <si>
    <t>WA_Koncepční dřevěný obklad</t>
  </si>
  <si>
    <t>2584,26</t>
  </si>
  <si>
    <t>WA_Koncepční oplechování plášť</t>
  </si>
  <si>
    <t>121,48</t>
  </si>
  <si>
    <t>podlaha_F04_pl</t>
  </si>
  <si>
    <t>2584,34</t>
  </si>
  <si>
    <t>podlaha_F01_pl</t>
  </si>
  <si>
    <t>399,11</t>
  </si>
  <si>
    <t>podlaha_F05_pl</t>
  </si>
  <si>
    <t>64,29</t>
  </si>
  <si>
    <t>podlaha_F12_pl</t>
  </si>
  <si>
    <t>332,45</t>
  </si>
  <si>
    <t>podlaha_F13_pl</t>
  </si>
  <si>
    <t>60,83</t>
  </si>
  <si>
    <t>podlaha_F02_pl</t>
  </si>
  <si>
    <t>452,45</t>
  </si>
  <si>
    <t>podlaha_F11_pl</t>
  </si>
  <si>
    <t>96,32</t>
  </si>
  <si>
    <t>podlaha_F03_pl</t>
  </si>
  <si>
    <t>229,26</t>
  </si>
  <si>
    <t>podlaha_F06_pl</t>
  </si>
  <si>
    <t>51,88</t>
  </si>
  <si>
    <t>podlaha_F14_pl</t>
  </si>
  <si>
    <t>525,79</t>
  </si>
  <si>
    <t>podlaha_F08_pl</t>
  </si>
  <si>
    <t>41,71</t>
  </si>
  <si>
    <t>D.1.1-2.5 - Podlahy</t>
  </si>
  <si>
    <t>podlaha_F10_pl</t>
  </si>
  <si>
    <t>82,43</t>
  </si>
  <si>
    <t>podlaha_F09_pl</t>
  </si>
  <si>
    <t>61,16</t>
  </si>
  <si>
    <t>podlaha_F15_pl</t>
  </si>
  <si>
    <t>12,68</t>
  </si>
  <si>
    <t xml:space="preserve">    6 - Úpravy povrchů, podlahy a osazování výplní</t>
  </si>
  <si>
    <t xml:space="preserve">    776 - Podlahy povlakové</t>
  </si>
  <si>
    <t xml:space="preserve">    777 - Podlahy lité</t>
  </si>
  <si>
    <t xml:space="preserve">    783 - Dokončovací práce - nátěry</t>
  </si>
  <si>
    <t>Úpravy povrchů, podlahy a osazování výplní</t>
  </si>
  <si>
    <t>HR.PODLAHA</t>
  </si>
  <si>
    <t>Hrubá skladba podlahy bez krycí vrstvy s tepelnou/kročejovou izolací, separační vrstvou a roznášecí vrstvou</t>
  </si>
  <si>
    <t>182304612</t>
  </si>
  <si>
    <t>Poznámka k položce:
včetně případného přebroušení, penetrace a samonivelační stěrky
včetně dilatace od stěn
včetně přesunu hmot</t>
  </si>
  <si>
    <t>Podlahy (pl)</t>
  </si>
  <si>
    <t>PŘECHOD</t>
  </si>
  <si>
    <t>Přechody různých krycích vrstev podlahy</t>
  </si>
  <si>
    <t>-1030873127</t>
  </si>
  <si>
    <t>767_ČIST.ZÓNA</t>
  </si>
  <si>
    <t>Čistící zóna</t>
  </si>
  <si>
    <t>-800562885</t>
  </si>
  <si>
    <t>Poznámka k položce:
včetně příslušenství a přípravy podkladu
včetně přesunu hmot</t>
  </si>
  <si>
    <t>Čistící zóna (pl)</t>
  </si>
  <si>
    <t>F09</t>
  </si>
  <si>
    <t>776</t>
  </si>
  <si>
    <t>Podlahy povlakové</t>
  </si>
  <si>
    <t>776121112</t>
  </si>
  <si>
    <t>Příprava podkladu penetrace vodou ředitelná podlah</t>
  </si>
  <si>
    <t>-931014560</t>
  </si>
  <si>
    <t>https://podminky.urs.cz/item/CS_URS_2022_02/776121112</t>
  </si>
  <si>
    <t>7762211X1</t>
  </si>
  <si>
    <t>Montáž podlahovin z PVC lepením standardním lepidlem z pásů antistatických</t>
  </si>
  <si>
    <t>1892382208</t>
  </si>
  <si>
    <t>M</t>
  </si>
  <si>
    <t>28411F15</t>
  </si>
  <si>
    <t>PVC antistatické, serverovna</t>
  </si>
  <si>
    <t>2142230672</t>
  </si>
  <si>
    <t>PVC (pl)</t>
  </si>
  <si>
    <t>F15</t>
  </si>
  <si>
    <t>12,68*1,1 'Přepočtené koeficientem množství</t>
  </si>
  <si>
    <t>776251111</t>
  </si>
  <si>
    <t>Montáž podlahovin z přírodního linolea (marmolea) lepením standardním lepidlem z pásů standardních</t>
  </si>
  <si>
    <t>-1878721270</t>
  </si>
  <si>
    <t>https://podminky.urs.cz/item/CS_URS_2022_02/776251111</t>
  </si>
  <si>
    <t>69751F02</t>
  </si>
  <si>
    <t>kaučuk, učebna</t>
  </si>
  <si>
    <t>-1090698533</t>
  </si>
  <si>
    <t>Kaučuk (pl)</t>
  </si>
  <si>
    <t>F02</t>
  </si>
  <si>
    <t>452,45*1,1 'Přepočtené koeficientem množství</t>
  </si>
  <si>
    <t>69751F11</t>
  </si>
  <si>
    <t>kaučuk, multimediální místnost</t>
  </si>
  <si>
    <t>-1156447441</t>
  </si>
  <si>
    <t>F11</t>
  </si>
  <si>
    <t>96,32*1,1 'Přepočtené koeficientem množství</t>
  </si>
  <si>
    <t>776211211</t>
  </si>
  <si>
    <t>Montáž textilních podlahovin lepením čtverců standardních</t>
  </si>
  <si>
    <t>113439106</t>
  </si>
  <si>
    <t>https://podminky.urs.cz/item/CS_URS_2022_02/776211211</t>
  </si>
  <si>
    <t>69751F01</t>
  </si>
  <si>
    <t>koberec ve čtvercích 500x500mm, kanceláře</t>
  </si>
  <si>
    <t>-269638872</t>
  </si>
  <si>
    <t>Koberec (pl)</t>
  </si>
  <si>
    <t>F01</t>
  </si>
  <si>
    <t>399,11*1,1 'Přepočtené koeficientem množství</t>
  </si>
  <si>
    <t>69751F05</t>
  </si>
  <si>
    <t>koberec ve čtvercích 500x500mm, chillout</t>
  </si>
  <si>
    <t>1683762466</t>
  </si>
  <si>
    <t>F05</t>
  </si>
  <si>
    <t>64,29*1,1 'Přepočtené koeficientem množství</t>
  </si>
  <si>
    <t>69751F12</t>
  </si>
  <si>
    <t>koberec ve čtvercích 500x500mm, jednací a zasedací místnosti</t>
  </si>
  <si>
    <t>1053003580</t>
  </si>
  <si>
    <t>F12</t>
  </si>
  <si>
    <t>332,45*1,1 'Přepočtené koeficientem množství</t>
  </si>
  <si>
    <t>776211111</t>
  </si>
  <si>
    <t>Montáž textilních podlahovin lepením pásů standardních</t>
  </si>
  <si>
    <t>54514958</t>
  </si>
  <si>
    <t>https://podminky.urs.cz/item/CS_URS_2022_02/776211111</t>
  </si>
  <si>
    <t>69751F13</t>
  </si>
  <si>
    <t>koberec, zasedací kapsle</t>
  </si>
  <si>
    <t>-226740844</t>
  </si>
  <si>
    <t>F13</t>
  </si>
  <si>
    <t>60,83*1,1 'Přepočtené koeficientem množství</t>
  </si>
  <si>
    <t>776231111</t>
  </si>
  <si>
    <t>Montáž podlahovin z vinylu lepením lamel nebo čtverců standardním lepidlem</t>
  </si>
  <si>
    <t>1762606854</t>
  </si>
  <si>
    <t>https://podminky.urs.cz/item/CS_URS_2022_02/776231111</t>
  </si>
  <si>
    <t>28411F08</t>
  </si>
  <si>
    <t>vinyl heterogenní, technické místnosti a sklady mimo 1.PP</t>
  </si>
  <si>
    <t>1603594932</t>
  </si>
  <si>
    <t>Vinyl (pl)</t>
  </si>
  <si>
    <t>F08</t>
  </si>
  <si>
    <t>41,71*1,1 'Přepočtené koeficientem množství</t>
  </si>
  <si>
    <t>28411F10</t>
  </si>
  <si>
    <t>vinyl heterogenní, denní místnost</t>
  </si>
  <si>
    <t>111199484</t>
  </si>
  <si>
    <t>F10</t>
  </si>
  <si>
    <t>82,43*1,1 'Přepočtené koeficientem množství</t>
  </si>
  <si>
    <t>776421111</t>
  </si>
  <si>
    <t>Montáž lišt obvodových lepených</t>
  </si>
  <si>
    <t>-628518763</t>
  </si>
  <si>
    <t>https://podminky.urs.cz/item/CS_URS_2022_02/776421111</t>
  </si>
  <si>
    <t>194160X1</t>
  </si>
  <si>
    <t>soklová lišta pro vkládání nařezaných pásků koberce</t>
  </si>
  <si>
    <t>2137905655</t>
  </si>
  <si>
    <t>Koberec - sokl (dl)</t>
  </si>
  <si>
    <t>190,71</t>
  </si>
  <si>
    <t>32,28</t>
  </si>
  <si>
    <t>163,1</t>
  </si>
  <si>
    <t>55,29</t>
  </si>
  <si>
    <t>441,38*1,1 'Přepočtené koeficientem množství</t>
  </si>
  <si>
    <t>194160X2</t>
  </si>
  <si>
    <t>soklová lišta pro vkládání nařezaných pásků z PVC, vinylu a kaučuku</t>
  </si>
  <si>
    <t>-1160092834</t>
  </si>
  <si>
    <t>Kaučuk, PVC, vinyl (dl)</t>
  </si>
  <si>
    <t>177,82</t>
  </si>
  <si>
    <t>44,1</t>
  </si>
  <si>
    <t>53,57</t>
  </si>
  <si>
    <t>41,11</t>
  </si>
  <si>
    <t>316,6*1,1 'Přepočtené koeficientem množství</t>
  </si>
  <si>
    <t>776421711</t>
  </si>
  <si>
    <t>Montáž lišt vložení pásků z podlahoviny do lišt včetně nařezání</t>
  </si>
  <si>
    <t>26124866</t>
  </si>
  <si>
    <t>https://podminky.urs.cz/item/CS_URS_2022_02/776421711</t>
  </si>
  <si>
    <t>998776103</t>
  </si>
  <si>
    <t>Přesun hmot pro podlahy povlakové stanovený z hmotnosti přesunovaného materiálu vodorovná dopravní vzdálenost do 50 m v objektech výšky přes 12 do 24 m</t>
  </si>
  <si>
    <t>-12155237</t>
  </si>
  <si>
    <t>https://podminky.urs.cz/item/CS_URS_2022_02/998776103</t>
  </si>
  <si>
    <t>777</t>
  </si>
  <si>
    <t>Podlahy lité</t>
  </si>
  <si>
    <t>777131101</t>
  </si>
  <si>
    <t>Penetrační nátěr podlahy epoxidový na podklad suchý a vyzrálý</t>
  </si>
  <si>
    <t>-1236671438</t>
  </si>
  <si>
    <t>https://podminky.urs.cz/item/CS_URS_2022_02/777131101</t>
  </si>
  <si>
    <t>Stěrka - penetrace (pl)</t>
  </si>
  <si>
    <t>777511F03</t>
  </si>
  <si>
    <t>Krycí stěrka dekorativní epoxidová, hygienické prostory</t>
  </si>
  <si>
    <t>-2015926318</t>
  </si>
  <si>
    <t>Poznámka k položce:
včetně napojení na stěrku na stěnách</t>
  </si>
  <si>
    <t>Stěrka (pl)</t>
  </si>
  <si>
    <t>F03</t>
  </si>
  <si>
    <t>777511F14</t>
  </si>
  <si>
    <t>Krycí stěrka dekorativní epoxidová, technické místnosti 1.PP</t>
  </si>
  <si>
    <t>-1120848823</t>
  </si>
  <si>
    <t>F14</t>
  </si>
  <si>
    <t>777511X01</t>
  </si>
  <si>
    <t>Krycí stěrka dekorativní epoxidová, technické místnosti 1.PP - ukončení napojení na stěny</t>
  </si>
  <si>
    <t>-1522001526</t>
  </si>
  <si>
    <t>Stěrka (dl)</t>
  </si>
  <si>
    <t>170,27</t>
  </si>
  <si>
    <t>777131113</t>
  </si>
  <si>
    <t>Penetrační nátěr podlahy polyuretanový na podklad vlhký nebo s nízkou nasákavostí</t>
  </si>
  <si>
    <t>771244993</t>
  </si>
  <si>
    <t>https://podminky.urs.cz/item/CS_URS_2022_02/777131113</t>
  </si>
  <si>
    <t>PU stěrka - penetrace (pl)</t>
  </si>
  <si>
    <t>777521F04</t>
  </si>
  <si>
    <t>Stěrka dekorativní polyuretanová, openspace</t>
  </si>
  <si>
    <t>-2002004203</t>
  </si>
  <si>
    <t>F04</t>
  </si>
  <si>
    <t>635,58</t>
  </si>
  <si>
    <t>1948,76</t>
  </si>
  <si>
    <t>777521F06</t>
  </si>
  <si>
    <t>Stěrka dekorativní polyuretanová, cafetérie</t>
  </si>
  <si>
    <t>1563164736</t>
  </si>
  <si>
    <t>F06</t>
  </si>
  <si>
    <t>7775211X2</t>
  </si>
  <si>
    <t>Stěrka dekorativní polyuretanová - ukončení napojení na stěny</t>
  </si>
  <si>
    <t>1155229562</t>
  </si>
  <si>
    <t>Podlahy (dl)</t>
  </si>
  <si>
    <t>FL_Koncepční deska 150+50</t>
  </si>
  <si>
    <t>377,08</t>
  </si>
  <si>
    <t>FL_Koncepční podlaha 2 NP</t>
  </si>
  <si>
    <t>350,23</t>
  </si>
  <si>
    <t>998777103</t>
  </si>
  <si>
    <t>Přesun hmot pro podlahy lité stanovený z hmotnosti přesunovaného materiálu vodorovná dopravní vzdálenost do 50 m v objektech výšky přes 12 do 24 m</t>
  </si>
  <si>
    <t>-19560068</t>
  </si>
  <si>
    <t>https://podminky.urs.cz/item/CS_URS_2022_02/998777103</t>
  </si>
  <si>
    <t>783</t>
  </si>
  <si>
    <t>Dokončovací práce - nátěry</t>
  </si>
  <si>
    <t>783937F07</t>
  </si>
  <si>
    <t>Povrchová úprava pohledového betonu schodiště</t>
  </si>
  <si>
    <t>-1095414510</t>
  </si>
  <si>
    <t>Schodiště (pl)</t>
  </si>
  <si>
    <t>15,66*2+1,5*0,167*18</t>
  </si>
  <si>
    <t>16,12*2+1,5*0,16*25</t>
  </si>
  <si>
    <t>15,66*2+1,5*0,16*25</t>
  </si>
  <si>
    <t>omítka_stěny_žb_pl</t>
  </si>
  <si>
    <t>393,01</t>
  </si>
  <si>
    <t>omítka_stěny_zdiv_pl</t>
  </si>
  <si>
    <t>5002,78</t>
  </si>
  <si>
    <t>podhled_C01_pl</t>
  </si>
  <si>
    <t>260,98</t>
  </si>
  <si>
    <t>podhled_C02_pl</t>
  </si>
  <si>
    <t>40,93</t>
  </si>
  <si>
    <t>podhled_C03_pl</t>
  </si>
  <si>
    <t>63,8</t>
  </si>
  <si>
    <t>podhled_C05_1_pl</t>
  </si>
  <si>
    <t>163,71</t>
  </si>
  <si>
    <t>malby_pl</t>
  </si>
  <si>
    <t>4990,42</t>
  </si>
  <si>
    <t>omítka_štuk_pl</t>
  </si>
  <si>
    <t>5228,6</t>
  </si>
  <si>
    <t>stěny_W02_pl</t>
  </si>
  <si>
    <t>606,57</t>
  </si>
  <si>
    <t>stěny_W03_pl</t>
  </si>
  <si>
    <t>362,12</t>
  </si>
  <si>
    <t>D.1.1-2.6 - Úpravy stěn a stropů</t>
  </si>
  <si>
    <t xml:space="preserve">    784 - Dokončovací práce - malby a tapety</t>
  </si>
  <si>
    <t>612131111</t>
  </si>
  <si>
    <t>Podkladní a spojovací vrstva vnitřních omítaných ploch polymercementový spojovací můstek nanášený ručně stěn</t>
  </si>
  <si>
    <t>-1966082964</t>
  </si>
  <si>
    <t>https://podminky.urs.cz/item/CS_URS_2022_02/612131111</t>
  </si>
  <si>
    <t>Omítka - podklad (pl)</t>
  </si>
  <si>
    <t>77,17</t>
  </si>
  <si>
    <t>612131301</t>
  </si>
  <si>
    <t>Podkladní a spojovací vrstva vnitřních omítaných ploch cementový postřik nanášený strojně celoplošně stěn</t>
  </si>
  <si>
    <t>345336549</t>
  </si>
  <si>
    <t>https://podminky.urs.cz/item/CS_URS_2022_02/612131301</t>
  </si>
  <si>
    <t>29,7*2</t>
  </si>
  <si>
    <t>WA_Koncepční stěna 150 (O)</t>
  </si>
  <si>
    <t>107,79*2</t>
  </si>
  <si>
    <t>WA_Koncepční stěna 150 (O+O)</t>
  </si>
  <si>
    <t>2363,9*2</t>
  </si>
  <si>
    <t>612321311</t>
  </si>
  <si>
    <t>Omítka vápenocementová vnitřních ploch nanášená strojně jednovrstvá, tloušťky do 10 mm hrubá zatřená svislých konstrukcí stěn</t>
  </si>
  <si>
    <t>1767129148</t>
  </si>
  <si>
    <t>https://podminky.urs.cz/item/CS_URS_2022_02/612321311</t>
  </si>
  <si>
    <t>Omítka - jádro (pl)</t>
  </si>
  <si>
    <t>6123411X1</t>
  </si>
  <si>
    <t>Potažení vnitřních ploch štukem tloušťky do 3 mm svislých konstrukcí stěn</t>
  </si>
  <si>
    <t>1208991825</t>
  </si>
  <si>
    <t>Omítka - štuk (pl)</t>
  </si>
  <si>
    <t>107,79</t>
  </si>
  <si>
    <t>9491011X1</t>
  </si>
  <si>
    <t>Lešení pomocné pracovní pro objekty pozemních staveb</t>
  </si>
  <si>
    <t>1044386170</t>
  </si>
  <si>
    <t>9529011X1</t>
  </si>
  <si>
    <t>Vyčištění budov nebo objektů před předáním do užívání budov bytové nebo občanské výstavby</t>
  </si>
  <si>
    <t>-887386865</t>
  </si>
  <si>
    <t>-179094004</t>
  </si>
  <si>
    <t>C.01</t>
  </si>
  <si>
    <t>Celoplošný SDK podhled</t>
  </si>
  <si>
    <t>-1794221739</t>
  </si>
  <si>
    <t>Poznámka k položce:
včetně podkonstrukce a přípravy pro finální vrstvu
včetně přesunu hmot</t>
  </si>
  <si>
    <t>Podhledy (pl)</t>
  </si>
  <si>
    <t>SDK HLADKÝ</t>
  </si>
  <si>
    <t>C.02</t>
  </si>
  <si>
    <t>Celoplošný SDK podhled - CAFETERIE</t>
  </si>
  <si>
    <t>1794876403</t>
  </si>
  <si>
    <t>Podhled cafe 2</t>
  </si>
  <si>
    <t>C.03</t>
  </si>
  <si>
    <t>Celoplošný SDK podhled - CHILLOUT</t>
  </si>
  <si>
    <t>1814618054</t>
  </si>
  <si>
    <t>Podhled chillout</t>
  </si>
  <si>
    <t>C.04</t>
  </si>
  <si>
    <t>Akustický montovaný podhled s viditelným rastrem v jednom směru - CHODBY</t>
  </si>
  <si>
    <t>-927326800</t>
  </si>
  <si>
    <t>Poznámka k položce:
včetně podkonstrukce
včetně přesunu hmot</t>
  </si>
  <si>
    <t>panel směr 1</t>
  </si>
  <si>
    <t>118,51</t>
  </si>
  <si>
    <t>panel směr 2</t>
  </si>
  <si>
    <t>93,85</t>
  </si>
  <si>
    <t>Svítidlo podhled</t>
  </si>
  <si>
    <t>9,13</t>
  </si>
  <si>
    <t>C.05.1</t>
  </si>
  <si>
    <t>Akustický minerální podhled se zapuštěným viditelným rastrem - UČEBNY, KANCELÁŘE, TRÉNINKOVÉ MÍSTNOSTI</t>
  </si>
  <si>
    <t>-2122323507</t>
  </si>
  <si>
    <t>Koncepční panel podhledu_plovoucí</t>
  </si>
  <si>
    <t>1064,71</t>
  </si>
  <si>
    <t>C.05.2</t>
  </si>
  <si>
    <t>Tmavé SDK rámování- UČEBNY, KANCELÁŘE, TRÉNINKOVÉ MÍSTNOSTI</t>
  </si>
  <si>
    <t>-1625068119</t>
  </si>
  <si>
    <t>SDK HLADKÝ tmavý</t>
  </si>
  <si>
    <t>C.06</t>
  </si>
  <si>
    <t>Minerální podhled se skrytou nosnou konstrukcí - HYGIENICKÉ ZÁZEMÍ</t>
  </si>
  <si>
    <t>2109102043</t>
  </si>
  <si>
    <t>Koncepční panel podhledu_skrytá konstrukce</t>
  </si>
  <si>
    <t>156,68</t>
  </si>
  <si>
    <t>ABSORBÉR</t>
  </si>
  <si>
    <t>Akustický absorbér nad stropním chlazením</t>
  </si>
  <si>
    <t>-280628696</t>
  </si>
  <si>
    <t>59,7*36</t>
  </si>
  <si>
    <t>784</t>
  </si>
  <si>
    <t>Dokončovací práce - malby a tapety</t>
  </si>
  <si>
    <t>7841811X1</t>
  </si>
  <si>
    <t>Penetrace podkladu jednonásobná základní</t>
  </si>
  <si>
    <t>200980781</t>
  </si>
  <si>
    <t>Malby - penetrace (pl)</t>
  </si>
  <si>
    <t>7842111X1</t>
  </si>
  <si>
    <t>Malby z malířských směsí dvojnásobné, bílé</t>
  </si>
  <si>
    <t>-735947497</t>
  </si>
  <si>
    <t>Malby (pl)</t>
  </si>
  <si>
    <t>-stěny_W02_pl</t>
  </si>
  <si>
    <t>-stěny_W03_pl</t>
  </si>
  <si>
    <t>7842111X2</t>
  </si>
  <si>
    <t>Příplatek k cenám dvojnásobných maleb za provádění barevné malby tónované</t>
  </si>
  <si>
    <t>-308212132</t>
  </si>
  <si>
    <t>Malby - barva (pl)</t>
  </si>
  <si>
    <t>WA_výmalba W 01</t>
  </si>
  <si>
    <t>53,4</t>
  </si>
  <si>
    <t>WA_výmalba cafe W 04</t>
  </si>
  <si>
    <t>48,45</t>
  </si>
  <si>
    <t>WA_sociálky 2.NP vnější část W 07</t>
  </si>
  <si>
    <t>97,82</t>
  </si>
  <si>
    <t>WA_výmalba hyg. zařízení W 08</t>
  </si>
  <si>
    <t>25,8</t>
  </si>
  <si>
    <t>WA_výmalba hyg. zařízení W 09</t>
  </si>
  <si>
    <t>29,29</t>
  </si>
  <si>
    <t>7846617X2</t>
  </si>
  <si>
    <t>Epoxidová stěrka, HYGIENICKÉ ZÁZEMÍ</t>
  </si>
  <si>
    <t>-2096345392</t>
  </si>
  <si>
    <t>Poznámka k položce:
včetně přípravy podkladu</t>
  </si>
  <si>
    <t>WA_hyg. zařízení W02</t>
  </si>
  <si>
    <t>7846617X1</t>
  </si>
  <si>
    <t>Nástěnná grafika</t>
  </si>
  <si>
    <t>1396264768</t>
  </si>
  <si>
    <t>Grafika (pl)</t>
  </si>
  <si>
    <t>WA_grafika učebny a chodby W 03</t>
  </si>
  <si>
    <t>D.1.1-2.7 - Výpis prvků</t>
  </si>
  <si>
    <t>VP - Výpis prvků</t>
  </si>
  <si>
    <t>VP</t>
  </si>
  <si>
    <t>VP.01.1</t>
  </si>
  <si>
    <t>Dveře vnitřní jednokřídlé, 700-950 x 1970 mm vč. zárubně, kování a příslušenství</t>
  </si>
  <si>
    <t>1467573139</t>
  </si>
  <si>
    <t>VP.01.</t>
  </si>
  <si>
    <t>Dveře vnitřní jednokřídlé reverzní, 800-900 x 2100 mm vč. zárubně, kování a příslušenství</t>
  </si>
  <si>
    <t>1809586455</t>
  </si>
  <si>
    <t>VP.01.3</t>
  </si>
  <si>
    <t>Dveře vnitřní jednokřídlé reverzní, 800-900 x 2550 mm vč. zárubně, kování a příslušenství</t>
  </si>
  <si>
    <t>1352475373</t>
  </si>
  <si>
    <t>VP.01.4</t>
  </si>
  <si>
    <t>Dveře vnitřní jednokřídlé reverzní s nadsvětlíkem, 700-900 x 3000 mm vč. zárubně, kování a příslušenství</t>
  </si>
  <si>
    <t>-897840965</t>
  </si>
  <si>
    <t>VP.02</t>
  </si>
  <si>
    <t>Dveře vnitřní dvoukřídlé, 1400 x 1970 mm vč. zárubně, kování a příslušenství</t>
  </si>
  <si>
    <t>-224052304</t>
  </si>
  <si>
    <t>VP.03</t>
  </si>
  <si>
    <t>Zábradlí skleněné vč. kotvení</t>
  </si>
  <si>
    <t>-421036753</t>
  </si>
  <si>
    <t>VP.04</t>
  </si>
  <si>
    <t>Madlo na schodišti vč. povrchové úpravy a kotvení</t>
  </si>
  <si>
    <t>592120447</t>
  </si>
  <si>
    <t>VP.05</t>
  </si>
  <si>
    <t>Hasicí přístroje vč. kotvení, boxu, apod.</t>
  </si>
  <si>
    <t>618315117</t>
  </si>
  <si>
    <t>VP.06</t>
  </si>
  <si>
    <t>Výtah skleněný - 1.PP-2.NP</t>
  </si>
  <si>
    <t>1078519028</t>
  </si>
  <si>
    <t>VP.07</t>
  </si>
  <si>
    <t>Výtah skleněný - 1.NP-2.NP</t>
  </si>
  <si>
    <t>1622843697</t>
  </si>
  <si>
    <t>VP.08</t>
  </si>
  <si>
    <t>VZT vzkruže pro nasávání a odvod vzduchu vč. povrchové úpravy a kotvení</t>
  </si>
  <si>
    <t>-1572899627</t>
  </si>
  <si>
    <t>D.1.4 - Technika prostředí budov</t>
  </si>
  <si>
    <t>D.1.4.1 - Zdravotně technické instalace</t>
  </si>
  <si>
    <t>D1 - Vodovod</t>
  </si>
  <si>
    <t>D2 - Kanalizace</t>
  </si>
  <si>
    <t>D3 - Zařizovací předměty</t>
  </si>
  <si>
    <t>D1</t>
  </si>
  <si>
    <t>Vodovod</t>
  </si>
  <si>
    <t>Pol60</t>
  </si>
  <si>
    <t>Potrubí studené vody, teplé vody a cirkulace</t>
  </si>
  <si>
    <t>Poznámka k položce:
PP-RCT</t>
  </si>
  <si>
    <t>Pol61</t>
  </si>
  <si>
    <t>Armatury</t>
  </si>
  <si>
    <t>Poznámka k položce:
Mosazné, nerezové nebo z červeného bronzu Kulové kohouty s ucpávkou</t>
  </si>
  <si>
    <t>Pol62</t>
  </si>
  <si>
    <t>Čerpadlo cirkulace teplé vody</t>
  </si>
  <si>
    <t>Poznámka k položce:
inteligentní čerpadla s EC motorem (elektronicky komutovaný)</t>
  </si>
  <si>
    <t>Pol63</t>
  </si>
  <si>
    <t>Ponorné čerpadlo ve studni</t>
  </si>
  <si>
    <t>Poznámka k položce:
nerezové</t>
  </si>
  <si>
    <t>Pol64</t>
  </si>
  <si>
    <t>Tepelné izolace</t>
  </si>
  <si>
    <t>Poznámka k položce:
dle vyhlášky 193/2007sb. Páteřní rozvody teplé, studené vody a cirkulace izolovány minerální vatou s hliníkovou fólií Připojovací potrubí izolováno pěněným PE</t>
  </si>
  <si>
    <t>Pol65</t>
  </si>
  <si>
    <t>Hlídání hladin</t>
  </si>
  <si>
    <t>Poznámka k položce:
Hydrostatické hladinové sondy</t>
  </si>
  <si>
    <t>Pol66</t>
  </si>
  <si>
    <t>Zásobník teplé vody</t>
  </si>
  <si>
    <t>Poznámka k položce:
s vnitřní ochranou hygienickým smaltem dle DIN 4753 T3 s odkalovací výtokem u dna a titanovou anodou</t>
  </si>
  <si>
    <t>Pol67</t>
  </si>
  <si>
    <t>Filtr na vstupu do objektu</t>
  </si>
  <si>
    <t>Poznámka k položce:
Přepážkový filtr s jemným sítem 0,1mm, postříbřené sendvičové nerezové síto s antibakteriálním účinkem, účinný systém čištění pomocí odsávacích hlavic, automatický proplach v cyklech "4 hodiny-8 hodin–den–týden–měsíc“, nebo při tlakové ztrátě do 0,25 MPa, nízká tlaková ztráta, nízká spotřeba prací vody, nepřerušovaná dodávka filtrované vody i během proplachu síta, výrobce i dodavatel certifikován dle normy ISO 9001.</t>
  </si>
  <si>
    <t>D2</t>
  </si>
  <si>
    <t>Kanalizace</t>
  </si>
  <si>
    <t>Pol71</t>
  </si>
  <si>
    <t>Domovní splašková kanalizace</t>
  </si>
  <si>
    <t>Poznámka k položce:
PP-HT</t>
  </si>
  <si>
    <t>Pol72</t>
  </si>
  <si>
    <t>Domovní splašková kanalizace v zemi</t>
  </si>
  <si>
    <t>Poznámka k položce:
PVC-KG SN8</t>
  </si>
  <si>
    <t>Pol73</t>
  </si>
  <si>
    <t>Domovní dešťová kanalizace</t>
  </si>
  <si>
    <t>Poznámka k položce:
HD-PE</t>
  </si>
  <si>
    <t>Pol74</t>
  </si>
  <si>
    <t>Izolace dešťové kanalizace</t>
  </si>
  <si>
    <t>Poznámka k položce:
Minerální vata tl. 20mm s hliníkovou fólií</t>
  </si>
  <si>
    <t>Pol75</t>
  </si>
  <si>
    <t>Izolace splaškové kanalizace</t>
  </si>
  <si>
    <t>40</t>
  </si>
  <si>
    <t>Poznámka k položce:
izolace připojovacího potrubí návlekovou izolací tl. 4-5mm</t>
  </si>
  <si>
    <t>Pol78</t>
  </si>
  <si>
    <t>Zápachové uzávěrky zařizovacích předmětů</t>
  </si>
  <si>
    <t>46</t>
  </si>
  <si>
    <t>Poznámka k položce:
výška zápachové uzávěrky min. 50mm</t>
  </si>
  <si>
    <t>Pol79</t>
  </si>
  <si>
    <t>Zápachové uzávěrky pro kondenzát</t>
  </si>
  <si>
    <t>48</t>
  </si>
  <si>
    <t>Poznámka k položce:
Zápachové uzávěrka s kuličkou</t>
  </si>
  <si>
    <t>D3</t>
  </si>
  <si>
    <t>Zařizovací předměty</t>
  </si>
  <si>
    <t>ZP 01</t>
  </si>
  <si>
    <t>závěsný klozet</t>
  </si>
  <si>
    <t>-253609767</t>
  </si>
  <si>
    <t>ZP 02</t>
  </si>
  <si>
    <t>splachovací deska</t>
  </si>
  <si>
    <t>-2091523906</t>
  </si>
  <si>
    <t>ZP 03</t>
  </si>
  <si>
    <t>wc závěsné ztp</t>
  </si>
  <si>
    <t>591263171</t>
  </si>
  <si>
    <t>ZP 04</t>
  </si>
  <si>
    <t>umyvadlo kruhové</t>
  </si>
  <si>
    <t>1866678066</t>
  </si>
  <si>
    <t>ZP 05</t>
  </si>
  <si>
    <t>umyvadlová baterie s osoušečem rukou</t>
  </si>
  <si>
    <t>-1005918371</t>
  </si>
  <si>
    <t>ZP 06</t>
  </si>
  <si>
    <t>závěsné umyvadlo ztp</t>
  </si>
  <si>
    <t>522045612</t>
  </si>
  <si>
    <t>ZP 07</t>
  </si>
  <si>
    <t>umyvadlová baterie ztp</t>
  </si>
  <si>
    <t>1600244481</t>
  </si>
  <si>
    <t>ZP 08</t>
  </si>
  <si>
    <t>umyvadlo závěsné</t>
  </si>
  <si>
    <t>-1543443787</t>
  </si>
  <si>
    <t>ZP 09</t>
  </si>
  <si>
    <t>umyvadlová baterie</t>
  </si>
  <si>
    <t>-2105231782</t>
  </si>
  <si>
    <t>ZP 10</t>
  </si>
  <si>
    <t>pisoár</t>
  </si>
  <si>
    <t>-47972991</t>
  </si>
  <si>
    <t>ZP 11</t>
  </si>
  <si>
    <t>sprchový kout + baterie</t>
  </si>
  <si>
    <t>304487874</t>
  </si>
  <si>
    <t>ZP 12</t>
  </si>
  <si>
    <t>závěsná výlevka</t>
  </si>
  <si>
    <t>-247746772</t>
  </si>
  <si>
    <t>ZP 13</t>
  </si>
  <si>
    <t>baterie výlevková</t>
  </si>
  <si>
    <t>493434389</t>
  </si>
  <si>
    <t>ZP 14</t>
  </si>
  <si>
    <t>umyvadlový sifón</t>
  </si>
  <si>
    <t>-1379699283</t>
  </si>
  <si>
    <t>ZP 15</t>
  </si>
  <si>
    <t>dřez v cafe a kuchyni - dodávka v rámci nábytku</t>
  </si>
  <si>
    <t>1748060578</t>
  </si>
  <si>
    <t>ZP 16</t>
  </si>
  <si>
    <t>dřezová baterie - dodávka v rámci nábytku</t>
  </si>
  <si>
    <t>1772734886</t>
  </si>
  <si>
    <t>ZP 17</t>
  </si>
  <si>
    <t>kuch. baterie - dodávka v rámci kuchyňské linky</t>
  </si>
  <si>
    <t>1855391945</t>
  </si>
  <si>
    <t>ZP 18</t>
  </si>
  <si>
    <t>kuchyňský dřez - dodávka v rámci kuchyňské linky</t>
  </si>
  <si>
    <t>-339389283</t>
  </si>
  <si>
    <t>D.1.4.2 - Vzduchotechnika</t>
  </si>
  <si>
    <t>D1 - Vzduchotechnika</t>
  </si>
  <si>
    <t xml:space="preserve">    AHU 01.001 - Větrání 1.PP</t>
  </si>
  <si>
    <t xml:space="preserve">    AHU 02.001 - Větrání 1.NP</t>
  </si>
  <si>
    <t xml:space="preserve">    AHU 03.001 - Větrání 2.NP</t>
  </si>
  <si>
    <t>AHU 01.001</t>
  </si>
  <si>
    <t>Větrání 1.PP</t>
  </si>
  <si>
    <t>Pol1</t>
  </si>
  <si>
    <t>Tlumiče hluku</t>
  </si>
  <si>
    <t>Pol2</t>
  </si>
  <si>
    <t>Regulační armatury</t>
  </si>
  <si>
    <t>Pol3</t>
  </si>
  <si>
    <t>Přívodní elementy</t>
  </si>
  <si>
    <t>Pol4</t>
  </si>
  <si>
    <t>Odvodní elementy</t>
  </si>
  <si>
    <t>Pol5</t>
  </si>
  <si>
    <t>Přefukové elementy</t>
  </si>
  <si>
    <t>Pol6</t>
  </si>
  <si>
    <t>Požární elementy</t>
  </si>
  <si>
    <t>Pol7</t>
  </si>
  <si>
    <t>Koncové elementy</t>
  </si>
  <si>
    <t>Pol8</t>
  </si>
  <si>
    <t>Ohebné dopoje</t>
  </si>
  <si>
    <t>Pol9</t>
  </si>
  <si>
    <t>Kruhové potrubí</t>
  </si>
  <si>
    <t>Pol10</t>
  </si>
  <si>
    <t>Hranaté potrubí</t>
  </si>
  <si>
    <t>Pol11</t>
  </si>
  <si>
    <t>Izolace</t>
  </si>
  <si>
    <t>AHU 02.001</t>
  </si>
  <si>
    <t>Větrání 1.NP</t>
  </si>
  <si>
    <t>Pol12</t>
  </si>
  <si>
    <t>Pol13</t>
  </si>
  <si>
    <t>Pol14</t>
  </si>
  <si>
    <t>Pol15</t>
  </si>
  <si>
    <t>Pol16</t>
  </si>
  <si>
    <t>Pol17</t>
  </si>
  <si>
    <t>Pol18</t>
  </si>
  <si>
    <t>Pol19</t>
  </si>
  <si>
    <t>Pol20</t>
  </si>
  <si>
    <t>Pol21</t>
  </si>
  <si>
    <t>42</t>
  </si>
  <si>
    <t>Pol22</t>
  </si>
  <si>
    <t>44</t>
  </si>
  <si>
    <t>AHU 03.001</t>
  </si>
  <si>
    <t>Větrání 2.NP</t>
  </si>
  <si>
    <t>Pol23</t>
  </si>
  <si>
    <t>Pol24</t>
  </si>
  <si>
    <t>Pol25</t>
  </si>
  <si>
    <t>50</t>
  </si>
  <si>
    <t>Pol26</t>
  </si>
  <si>
    <t>52</t>
  </si>
  <si>
    <t>Pol27</t>
  </si>
  <si>
    <t>54</t>
  </si>
  <si>
    <t>Pol28</t>
  </si>
  <si>
    <t>56</t>
  </si>
  <si>
    <t>Pol29</t>
  </si>
  <si>
    <t>58</t>
  </si>
  <si>
    <t>Pol30</t>
  </si>
  <si>
    <t>60</t>
  </si>
  <si>
    <t>Pol31</t>
  </si>
  <si>
    <t>62</t>
  </si>
  <si>
    <t>Pol32</t>
  </si>
  <si>
    <t>64</t>
  </si>
  <si>
    <t>Pol33</t>
  </si>
  <si>
    <t>66</t>
  </si>
  <si>
    <t>CU 01.001</t>
  </si>
  <si>
    <t>Dveřní clony + příslušenství</t>
  </si>
  <si>
    <t>68</t>
  </si>
  <si>
    <t>-</t>
  </si>
  <si>
    <t>Větrání strojovny chlazení</t>
  </si>
  <si>
    <t>70</t>
  </si>
  <si>
    <t>-.1</t>
  </si>
  <si>
    <t>Technické větrání</t>
  </si>
  <si>
    <t>72</t>
  </si>
  <si>
    <t>74</t>
  </si>
  <si>
    <t>Pol34</t>
  </si>
  <si>
    <t>Požární ucpácky</t>
  </si>
  <si>
    <t>76</t>
  </si>
  <si>
    <t>39</t>
  </si>
  <si>
    <t>Pol35</t>
  </si>
  <si>
    <t>Ostatní náklady</t>
  </si>
  <si>
    <t>78</t>
  </si>
  <si>
    <t>D.1.4.3 - Ústřední topení a chlazení</t>
  </si>
  <si>
    <t>D1 - Ústřední topení a chlazení</t>
  </si>
  <si>
    <t>Pol37</t>
  </si>
  <si>
    <t>ZAŘIZENÍ - TEPELNÉ ČERPADLA VZDUCH/VODA</t>
  </si>
  <si>
    <t>Poznámka k položce:
Zdroj chladu a tepla, ve venkovním provedení, s chladivem R410A, celkem 7 kusů zapojených paralelně. Včetně kabelového ovladače pro chiller. Ovládá MaR. Parametry dle projektu.</t>
  </si>
  <si>
    <t>Pol38</t>
  </si>
  <si>
    <t>ZAŘIZENÍ - ELEKTROKOTLE</t>
  </si>
  <si>
    <t>Poznámka k položce:
Zdroj tepla, elektrokotel pro extremní podmínky, sestava 5-it kotlů. Paramentry dle projektu. Ovládá MaR.</t>
  </si>
  <si>
    <t>Pol39</t>
  </si>
  <si>
    <t>VYBAVENÍ STROJOVNY TOPENÍ A CHLAZENÍ</t>
  </si>
  <si>
    <t>Poznámka k položce:
Akumulační zásobník z uhlíkové oceli, včetně návarku, podpěr a izolace, objem 1500l
Deskový výměník, celkem 3ks
Rozdělovač a sběrač, kombinovaný pro vytápění, včetně podpěr, návarků a izolace
Zásobník pro předehřev teplé vody, včetně návarků, podpěr a izolace
Zásobník pro dohřev teplé vody, včetně návarků, podpěr a izolace
Rozdělovač a sběrač, kombinovaný pro chlazení, včetně podpěr, návarků a izolace
Odplyňovací a doplňovací automat a automat doplňování glykolové směsi, celkem 2 sestavy
Odplyňovací a doplňovací automat, celkem 2ks a 1ks úpravy vody
Expanzní membránová nádoba, uzavřená, celkem 4ks
Glykol pro prvotní napuštění</t>
  </si>
  <si>
    <t>Pol40</t>
  </si>
  <si>
    <t>CIRKULAČNÍ ČERPADLA</t>
  </si>
  <si>
    <t>Poznámka k položce:
Oběhové čerpadlo zdroje TČ země/voda
Oběhové čerpadlo zdroje TČ země/voda
Oběhové čerpadlo zdroje TČ země/voda
Oběhové čerpadlo zdroje TČ země/voda, primární strana
Oběhové čerpadlo zdroje TČ země/voda, primární strana
Oběhové čerpadlo zdroje TČ země/voda, primární strana
Oběhové čerpadlo zdroje TČ vzduch/voda
Oběhové čerpadlo zdroje TČ vzduch/voda
Oběhové čerpadlo zdroje TČ vzduch/voda
Oběhové čerpadlo zdroje TČ vzduch/voda
Oběhové čerpadlo zdroje TČ vzduch/voda
Oběhové čerpadlo zdroje TČ vzduch/voda
Oběhové čerpadlo zdroje TČ vzduch/voda
Oběhové čerpadlo zdroje TČ vzduch/voda
Oběhové čerpadlo zdroje TČ vzduch/voda
Oběhové čerpadlo zdroje TČ vzduch/voda
Oběhové čerpadlo zdroje TČ vzduch/voda, za výměníkem
Oběhové čerpadlo větve podlahového vytápění
Oběhové čerpadlo větve podlahového vytápění
Oběhové čerpadlo větve podlahového vytápění
Oběhové čerpadlo větve otopných těles
Oběhové čerpadlo větve vzduchotechniky
Oběhové čerpadlo větve ohřevu teplé vody
Oběhové čerpadlo větve chladících jednotek
Oběhové čerpadlo větve chlazení vzduchotechniky
Oběhové čerpadlo - AHU 01
Oběhové čerpadlo - AHU 02
Oběhové čerpadlo - AHU 03
Oběhové čerpadlo - AHU 04</t>
  </si>
  <si>
    <t>Pol41</t>
  </si>
  <si>
    <t>FCU JEDNOTKY</t>
  </si>
  <si>
    <t>Poznámka k položce:
Kazetová chladící jendotka do rastru 600x600,</t>
  </si>
  <si>
    <t>Pol42</t>
  </si>
  <si>
    <t>ARMATURY - CHLAZENÍ - UZLY FCU JEDNOTEK</t>
  </si>
  <si>
    <t>Poznámka k položce:
Kulový kohout s pákovou rukojetí, průměrná dimenze DN25
Filtr, průměrná dimenze DN25
Regulační automatický a vyvažovací ventil, průměrná dimenze DN20
Teploměr
Tlakoměr
Flexi hadice pro napojení výměníku
Automatický odvzdušňovací ventil
vypouštěcí ventil</t>
  </si>
  <si>
    <t>Pol43</t>
  </si>
  <si>
    <t>ARMATURY - CHLAZENÍ - UZLY VZT JEDNOTEK</t>
  </si>
  <si>
    <t>Poznámka k položce:
Uzavírací klapka, průměrná dimenze DN50
Filtr, průměrná dimenze DN50
Regulační automatický a vyvažovací ventil, průměrná dimenze DN25
Vyvažovací ventil, průměrná dimenze DN32
Vyvažovací ventil, průměrná dimenze DN15
Teploměr
Tlakoměr
Flexi hadice pro napojení výměníku
Automatický odvzdušňovací ventil
vypouštěcí ventil</t>
  </si>
  <si>
    <t>Pol44</t>
  </si>
  <si>
    <t>ARMATURY - VYTÁPĚNÍ - UZLY VZT JEDNOTEK</t>
  </si>
  <si>
    <t>Poznámka k položce:
Kulový kohout s pákovou rukojetí, průměrná dimenze DN40
Filtr, průměrná dimenze DN40
Regulační automatický a vyvažovací ventil, průměrná dimenze DN20
Vyvažovací ventil, průměrná dimenze DN25
Vyvažovací ventil, průměrná dimenze DN15
Teploměr
Tlakoměr
Flexi hadice pro napojení výměníku
Automatický odvzdušňovací ventil
vypouštěcí ventil</t>
  </si>
  <si>
    <t>Pol45</t>
  </si>
  <si>
    <t>ARMATURY - VYTÁPĚNÍ - PŘED ROZDĚLOVAČI PODLAHOVÉHO VYTÁPĚNÍ</t>
  </si>
  <si>
    <t>Poznámka k položce:
Kulový kohout s pákovou rukojetí, průměrná dimenze DN20
Vyvažovací ventil, průměrná dimenze DN15
Kulový kohout s pákovou rukojetí, průměrná dimenze DN20
Vyvažovací ventil, průměrná dimenze DN15
Kulový kohout s pákovou rukojetí, průměrná dimenze DN20
Vyvažovací ventil, průměrná dimenze DN15</t>
  </si>
  <si>
    <t>Pol46</t>
  </si>
  <si>
    <t>ARMATURY - VE STROJOVNĚ A NA STRANĚ VRTŮ</t>
  </si>
  <si>
    <t>Poznámka k položce:
Gumové kompenzátory
Uzavírací klapka, průměrná dimenze DN50
Filtr, průměrná dimenze DN50
Zpětná klapka, průměrná dimenze DN50
Vyvažovací ventil, průměrná dimenze DN32
Uzavírací klapka, průměrná dimenze DN125
Uzavírací klapka, průměrná dimenze DN150
Vyvažovací ventil, průměrná dimenze DN100
Kulový kohout s pákovou rukojetí, průměrná dimenze DN40
Filtr, průměrná dimenze DN125
Filtr, průměrná dimenze DN40
Filtr, průměrná dimenze DN20
Zpětná klapka, průměrná dimenze DN125
Zpětná klapka, průměrná dimenze DN40
Zpětná klapka, průměrná dimenze DN20
Vyvažovací ventil, průměrná dimenze DN32
Trojcestný ventil se servopohonem 24V, průměrná dimenze DN32
Dvoucestný ventil se servopohonem 24V, průměrná dimenze DN80
Pojistný ventil 3 bar
Teploměr
Tlakoměr
Kulový kohout s pákovou rukojetí, průměrná dimenze DN20
Oddělovací člen
Automatický odvzdušňovací ventil
vypouštěcí ventil</t>
  </si>
  <si>
    <t>Pol47</t>
  </si>
  <si>
    <t>POTRUBÍ, IZOLACE A NÁTĚRY - SPOLEČNÉ POTRUBÍ CHLAZENÍ A VYTÁPĚNÍ</t>
  </si>
  <si>
    <t>Poznámka k položce:
Ocelové trouby, závitové do DN40 včetně, svařované DN50 a víc. Izolace z černého kaučuku a nátěry potrubí (šedo-modré), odhad dle průměrné dimenze DN125</t>
  </si>
  <si>
    <t>Pol48</t>
  </si>
  <si>
    <t>POTRUBÍ, IZOLACE A NÁTĚRY CHLAZENÍ</t>
  </si>
  <si>
    <t>Poznámka k položce:
Ocelové trouby, závitové do DN40 včetně, svařované DN50 a víc. Izolace z černého kaučuku a nátěry potrubí (šedo-modré), odhad dle průměrné dimenze DN32</t>
  </si>
  <si>
    <t>Pol49</t>
  </si>
  <si>
    <t>POTRUBÍ, IZOLACE A NÁTĚRY VYTÁPĚNÍ</t>
  </si>
  <si>
    <t>Poznámka k položce:
Ocelové trouby, závitové do DN40 včetně, svařované DN50 a víc. Izolace z černého kaučuku a nátěry potrubí (červeno-hnědá), odhad dle průměrné dimenze DN40
Vrstvené potrubí ALPEX s kyslíkovou bariérou, včetně izolace a bez nátěru, odhad dle průměrné dimenze DN20</t>
  </si>
  <si>
    <t>Pol50</t>
  </si>
  <si>
    <t>OTOPNÁ TĚLESA</t>
  </si>
  <si>
    <t>Poznámka k položce:
Ocelové profilované otopné těleso s pravým spodním připojením typu VK, včetně termostatické vložky, termostatické hlavice a H armatury pro připojení, včetně konzol pro uchycění.</t>
  </si>
  <si>
    <t>Pol51</t>
  </si>
  <si>
    <t>Stropní chlazení s pohledovým laťováním</t>
  </si>
  <si>
    <t>Pol52</t>
  </si>
  <si>
    <t>PODLAHOVÉ VYTÁPĚNÍ</t>
  </si>
  <si>
    <t>Poznámka k položce:
Rozdělovač podlahového vytápění z nerezové oceli, 7V
Rozdělovač podlahového vytápění z nerezové oceli, 8V
Rozdělovač podlahového vytápění z nerezové oceli, 9V
Rozdělovač podlahového vytápění z nerezové oceli, 10V
Rozdělovač podlahového vytápění z nerezové oceli, 12V
Skříň pro rozdělovač pod omítku, délka 875mm
Skříň pro rozdělovač pod omítku, délka 1025mm
Skříň pro rozdělovač pod omítku, délka 1175mm
AL/PERT plastové potrubí 16x2,0, 240m
Systémová deska s pochůzí fólii, izolace 0mm
Spona pro uchycění potrubí k systémové desce
Chráničky pro potrubí
Obvodový dilatační pás 10mm, výška 15cm, délka 50m
Svěrné šroubení pro potrubí</t>
  </si>
  <si>
    <t>Pol55</t>
  </si>
  <si>
    <t>OSTATNÍ NÁKLADY</t>
  </si>
  <si>
    <t>Poznámka k položce:
Doprava, zařízení staveniště, jeřáb, montážní plošiny, montážní materiál, dokumentace, zkoušky systému, dilatační a tlakové zkoušky, revize zařízení, zaregulování systému, polepy, zaškolení obsluhy, napuštění a odvzdušnění systému.</t>
  </si>
  <si>
    <t>Úroveň 4:</t>
  </si>
  <si>
    <t>D.1.4.4.1 - Vnitřní rozvody silnoproudu</t>
  </si>
  <si>
    <t>D.1.4.4.1.1</t>
  </si>
  <si>
    <t>Kabely a kabelové trasy, kabice, požární přepážky</t>
  </si>
  <si>
    <t>-1409894776</t>
  </si>
  <si>
    <t>D.1.4.4.1.2</t>
  </si>
  <si>
    <t>Osvětlení</t>
  </si>
  <si>
    <t>-1458876205</t>
  </si>
  <si>
    <t>D.1.4.4.1.3</t>
  </si>
  <si>
    <t>Nouzové osvětlení včetně dodávky CBS</t>
  </si>
  <si>
    <t>490899619</t>
  </si>
  <si>
    <t>D.1.4.4.1.4</t>
  </si>
  <si>
    <t>Elektroinstalační přístroje, zásuvky, vypínače, podlahové krabice apod.</t>
  </si>
  <si>
    <t>985102072</t>
  </si>
  <si>
    <t>D.1.4.4.1.5</t>
  </si>
  <si>
    <t>Rozvaděče</t>
  </si>
  <si>
    <t>941650358</t>
  </si>
  <si>
    <t>D.1.4.4.1.6</t>
  </si>
  <si>
    <t>UPFD 80kW/30min</t>
  </si>
  <si>
    <t>273573</t>
  </si>
  <si>
    <t>D.1.4.4.1.7</t>
  </si>
  <si>
    <t>Hromosvod a uzemnění</t>
  </si>
  <si>
    <t>1539474823</t>
  </si>
  <si>
    <t>D.1.4.4.1.8</t>
  </si>
  <si>
    <t>1016470433</t>
  </si>
  <si>
    <t>Poznámka k položce:
dokumentace pro provedení stavby, projektová dokumentace realizační,  skutečného provedení, ostatní dokumentace, protokoly o zkoušce, nastavení a uživení systému, koordinace s ostatními profesemi, zaučení obsluhy, montážní mechanismy apod.</t>
  </si>
  <si>
    <t>D.1.4.4.1.9</t>
  </si>
  <si>
    <t>Stavební přípomoce, vrtání krabice, sekání drážek apod.</t>
  </si>
  <si>
    <t>590678743</t>
  </si>
  <si>
    <t>D.1.4.4.2 - Úprava rozvodny VN v budově SLU-OPF</t>
  </si>
  <si>
    <t>D.1.4.4.2.1</t>
  </si>
  <si>
    <t>Demontáže</t>
  </si>
  <si>
    <t>1449146276</t>
  </si>
  <si>
    <t>D.1.4.4.2.2</t>
  </si>
  <si>
    <t>VN rozvaděč</t>
  </si>
  <si>
    <t>-65179770</t>
  </si>
  <si>
    <t>D.1.4.4.2.3</t>
  </si>
  <si>
    <t>Skříň dispečerského řízení</t>
  </si>
  <si>
    <t>-2052712892</t>
  </si>
  <si>
    <t>D.1.4.4.2.4</t>
  </si>
  <si>
    <t>Skříň měření</t>
  </si>
  <si>
    <t>75201902</t>
  </si>
  <si>
    <t>D.1.4.4.2.5</t>
  </si>
  <si>
    <t>Výměna osvětlení</t>
  </si>
  <si>
    <t>-1189821328</t>
  </si>
  <si>
    <t>D.1.4.4.2.6</t>
  </si>
  <si>
    <t>stavební úpravy podzemního kanálu, výmalba</t>
  </si>
  <si>
    <t>202594370</t>
  </si>
  <si>
    <t>D.1.4.4.2.7</t>
  </si>
  <si>
    <t>dokumentace pro provedení stavby, projektová dokumentace realizační, skutečného provedení, ostatní dokumentace, protokoly o zkoušce, nastavení a uživení systému, koordinace s ostatními profesemi, zaučení obsluhy, montážní mechanismy apod.</t>
  </si>
  <si>
    <t>-958195577</t>
  </si>
  <si>
    <t>D.1.4.4.3 - Fotovoltaická elektrárna</t>
  </si>
  <si>
    <t>Díl: - Konstrukce zámečnické</t>
  </si>
  <si>
    <t>D1 - Elektromontáže</t>
  </si>
  <si>
    <t>D2 - Vedlejší náklady</t>
  </si>
  <si>
    <t>Díl:</t>
  </si>
  <si>
    <t>Nosná konstrukce pro FV panely (montážní systém); produktová záruka min. 10 let garantovaná výrobcem</t>
  </si>
  <si>
    <t>souvor</t>
  </si>
  <si>
    <t>Instalace nosné konstrukce pro FV panely (montážního systému) včetně dopravy</t>
  </si>
  <si>
    <t>soubor</t>
  </si>
  <si>
    <t>Elektromontáže</t>
  </si>
  <si>
    <t>FV monokrystalické monofaciální panely s minimální účinností 20,5%, včetně funkce vzdáleného monitoringu, optimalizace jednotlivých panelů a funkce bezpečného vypnutí napětí panelu (do úrovně panelu); produktová záruka min. 15 let na materiál a dílenské zpracování garantovaná výrobcem; lineární výkonová záruka min. 25 let s maximálním poklesem na 84 % původního výkonu garantovaná výrobcem</t>
  </si>
  <si>
    <t>ks</t>
  </si>
  <si>
    <t>Optimalizace a vzdálený monitoring panelů pro soubor panelů fotovoltaické elektrárny FVE I.</t>
  </si>
  <si>
    <t>Elektroinstalace, kabeláž AC + kabeláž DC (Solar 6.0, 10.0), rozvaděče AC a DC s přepěťovými ochranami I. a II. stupně, dálkový přenos dat - monitoring střídačů, monitoring panelů, externí síťová ochrana</t>
  </si>
  <si>
    <t>Silová kabeláž pro připojení do rozvodny</t>
  </si>
  <si>
    <t>Třífázový střídač 100kW, s účinností &gt;97 % (Euro účinnost), produktová záruka min. 10 let garantovaná výrobcem či dodavatelem na bezodkladnou výměnu měniče či jeho adekvátní náhradu v případě poruchy či poškození</t>
  </si>
  <si>
    <t>Monitoring střídače</t>
  </si>
  <si>
    <t>Měřicí modul střídače</t>
  </si>
  <si>
    <t>Monitorovací systém FV modulů (řídicí jednotka + sběr dat)</t>
  </si>
  <si>
    <t>Komunikační kabely</t>
  </si>
  <si>
    <t>Zemnění a ochrana před bleskem</t>
  </si>
  <si>
    <t>Elektromontáž</t>
  </si>
  <si>
    <t>Elekroinstalační žlaby</t>
  </si>
  <si>
    <t>Řízení FVE I. dle podmínek o připojení k distribuční soustavy včetně dodání AXY rozvaděče</t>
  </si>
  <si>
    <t>Propojení AXY a VN ochran a signalizací VN ochran</t>
  </si>
  <si>
    <t>Bateriový systém kompletní min. 75kW/min. 201kWh vč. montáže a zprovoznění</t>
  </si>
  <si>
    <t>Vedlejší náklady</t>
  </si>
  <si>
    <t>Uvedení do provozu</t>
  </si>
  <si>
    <t>Administrativa, zastupování investora při vyřizování připojení FVE I. do distribuční sítě (PPP), bezplatné zaškolení obsluhy</t>
  </si>
  <si>
    <t>Vypracování projektové dokumentace pro provádění stavby (DPS)</t>
  </si>
  <si>
    <t>Vypracování dokumentace skutečného provedení stavby (DSPS)</t>
  </si>
  <si>
    <t>Revize</t>
  </si>
  <si>
    <t>D.1.4.5 - Slaboproudé elektroinstalace</t>
  </si>
  <si>
    <t>DHM - Digitální hlasové majáky</t>
  </si>
  <si>
    <t>JČ - Jednotná čás</t>
  </si>
  <si>
    <t>PZTS - Zabezpečovací systém</t>
  </si>
  <si>
    <t>SSP - Volací systém</t>
  </si>
  <si>
    <t>ACS - Přístupový systém</t>
  </si>
  <si>
    <t>CCTV - Kamerový systém</t>
  </si>
  <si>
    <t>LAN - Strukturovaná kabeláž</t>
  </si>
  <si>
    <t>NZS - Nouzový zvukový systém</t>
  </si>
  <si>
    <t>EPS - Elektrická požární signalizace</t>
  </si>
  <si>
    <t>DHM</t>
  </si>
  <si>
    <t>Digitální hlasové majáky</t>
  </si>
  <si>
    <t>DHM.1</t>
  </si>
  <si>
    <t>Kabely a kabelové trasy</t>
  </si>
  <si>
    <t>-900808335</t>
  </si>
  <si>
    <t>Poznámka k položce:
Dodávka a montáž kabelů, krabic, kabelových tras, protipožárních přepážek</t>
  </si>
  <si>
    <t>DHM.2</t>
  </si>
  <si>
    <t>Orientační hlasový maják</t>
  </si>
  <si>
    <t>-873351591</t>
  </si>
  <si>
    <t xml:space="preserve">Poznámka k položce:
Majáček přehrává zvukové soubory ve formátu MPEG 1/2 layer 3 (MP3), uložené na SD/MMC kartě. Přehrávání je spouštěno buď dálkově - dálkovým ovládačem který používá nevidomá osoba nebo automaticky vestavěným automatem. Majáček nepotřebuje kromě napájecího napětí žádné další připojení. Maximální výstupní výkon 10W spolu s výkonným reproduktorem zajišťuje dostatečnou hlasitost i v hlučnějším prostředí. Majáček je dodáván v odolném ABS krytu s krytím IP64.
Obsahuje jednu nebo dvě hlasové fráze. Základní fráze (spouštěná povelem č. 1) bývá krátká, podává základní informaci a usnadňuje prostorovou orientaci. Doplňková fráze (spouštěná povelem č. 2) bývá delší, podává doplňkovou informaci, která může např. podrobně popisovat situaci v okolí majáčku. </t>
  </si>
  <si>
    <t>DHM.3</t>
  </si>
  <si>
    <t>1280270114</t>
  </si>
  <si>
    <t>JČ</t>
  </si>
  <si>
    <t>Jednotná čás</t>
  </si>
  <si>
    <t>JČ.1</t>
  </si>
  <si>
    <t>1901551968</t>
  </si>
  <si>
    <t>JČ.2</t>
  </si>
  <si>
    <t>Systém jednotného času</t>
  </si>
  <si>
    <t>470026684</t>
  </si>
  <si>
    <t>Poznámka k položce:
jedno i oboustranné analogové hodiny, ciferník 40mm s montáží na strop, minutový impuls, centrální hodiny s DCF přijímačem</t>
  </si>
  <si>
    <t>JČ.3</t>
  </si>
  <si>
    <t>-1524890828</t>
  </si>
  <si>
    <t>PZTS</t>
  </si>
  <si>
    <t>Zabezpečovací systém</t>
  </si>
  <si>
    <t>PZTS.1</t>
  </si>
  <si>
    <t>1641700350</t>
  </si>
  <si>
    <t>PZTS.2</t>
  </si>
  <si>
    <t>658301572</t>
  </si>
  <si>
    <t>Poznámka k položce:
dodávka a montáž ústředny PZTS, magnetických konzaktů, detektorů tříštění skla, alarmových prvků - siréna, maják, expanderů, krabic s tamper kontaktem, ovládacích klávesnic, připojení na PCO</t>
  </si>
  <si>
    <t>PZTS.3</t>
  </si>
  <si>
    <t>-1614839296</t>
  </si>
  <si>
    <t>SSP</t>
  </si>
  <si>
    <t>Volací systém</t>
  </si>
  <si>
    <t>SSP.1</t>
  </si>
  <si>
    <t>1066360351</t>
  </si>
  <si>
    <t>SSP.2</t>
  </si>
  <si>
    <t>Signalizační systém pro přivolání pomocí tělesně postiženým osobám dle vyhl. 398/2009 Sb.</t>
  </si>
  <si>
    <t>1695425610</t>
  </si>
  <si>
    <t>Poznámka k položce:
kontrolní modul s alarmerm, napájecí zdroj, tahové signální tlačítko, resetovací tlačítko</t>
  </si>
  <si>
    <t>SSP.3</t>
  </si>
  <si>
    <t>-2111382931</t>
  </si>
  <si>
    <t>ACS</t>
  </si>
  <si>
    <t>Přístupový systém</t>
  </si>
  <si>
    <t>ACS.1</t>
  </si>
  <si>
    <t>-356234966</t>
  </si>
  <si>
    <t>ACS.2</t>
  </si>
  <si>
    <t>397475466</t>
  </si>
  <si>
    <t>Poznámka k položce:
sestava řídících jednotek pro rozšířejí stzávajícího systému Paxton Net2, el. dveřní otevírače, napájecí zdroje, krabice</t>
  </si>
  <si>
    <t>ACS.3</t>
  </si>
  <si>
    <t>573325303</t>
  </si>
  <si>
    <t>CCTV</t>
  </si>
  <si>
    <t>Kamerový systém</t>
  </si>
  <si>
    <t>CCTV.1</t>
  </si>
  <si>
    <t>1771553693</t>
  </si>
  <si>
    <t>CCTV.2</t>
  </si>
  <si>
    <t>1853007076</t>
  </si>
  <si>
    <t>Poznámka k položce:
kompletní kamerový systém, použité IP kamery min.4Mpix PoE s IR přísvitem, varifokální objektiv provedení jako bullet nebo dome kamera, základní videoanalýza obrazu. NVR systém pro 4 kamery včetně HDD pro min. 30 dní záznamu</t>
  </si>
  <si>
    <t>CCTV.3</t>
  </si>
  <si>
    <t>-2013210834</t>
  </si>
  <si>
    <t>LAN</t>
  </si>
  <si>
    <t>Strukturovaná kabeláž</t>
  </si>
  <si>
    <t>LAN.1</t>
  </si>
  <si>
    <t>-878997373</t>
  </si>
  <si>
    <t>Poznámka k položce:
Dodávka a montáž kabelů, krabic, kabelových tras, protipožárních přepážek, podlahové krabice, systém kabeláže a zásuvek Cat6A</t>
  </si>
  <si>
    <t>LAN.2</t>
  </si>
  <si>
    <t>Komponenty a měření strukturované kabláže</t>
  </si>
  <si>
    <t>-1334046896</t>
  </si>
  <si>
    <t>Poznámka k položce:
zásuvky pod omítku do krabice 2xRJ45 Cat6A, zásuvky nástěné na povrch 2xRJ45 Cat6A, sestava pro montáž do podlahové krabice,modul 45, Cat6A, měření optických spojů,metalických kabelů</t>
  </si>
  <si>
    <t>LAN.3</t>
  </si>
  <si>
    <t>710786128</t>
  </si>
  <si>
    <t>Poznámka k položce:
sestava rozvaěčů pro kompletní systém strukutorvané kabeláže, skříně kompletně vybaveny. Stojanová skříň 45U, napájecí panel ČSN 8x, napájcí panel C14 8x, vyvazovací panely, patch panely komplet. Osazené, optická vana vč. kazety, konektorů, pigtailů, propojovac patch kabely, osvětlovací jednotka, ventilátorová jednotka, police 2U, on-line UPS 1000VA do každé skříně. Bez dodávky aktivních prvků jako switche, disková pole, servery apod.</t>
  </si>
  <si>
    <t>LAN.4</t>
  </si>
  <si>
    <t>-2096956724</t>
  </si>
  <si>
    <t>NZS</t>
  </si>
  <si>
    <t>Nouzový zvukový systém</t>
  </si>
  <si>
    <t>NZS.1</t>
  </si>
  <si>
    <t>-193024018</t>
  </si>
  <si>
    <t>NZS.2</t>
  </si>
  <si>
    <t>Reproduktory a ústředna NZS</t>
  </si>
  <si>
    <t>968262205</t>
  </si>
  <si>
    <t>Poznámka k položce:
kompletně sestavená ústředna NZS vč. bateriového napájení, zesilovačů, hudebního zdroje MP3+tuner, rozhraní pro systém EPS, stropní reprodutory dle EN54-24 6W/100V do podhledu, skříňkové reproduktory dle EN54-24 10W/100V, zvukový projektor EVAC 20W/100V EN54-24, dohledové moduly linek, digitální stanice hlasatele, systémová propojovací kabeláž, digitální výstupní modul</t>
  </si>
  <si>
    <t>NZS.3</t>
  </si>
  <si>
    <t>-332016544</t>
  </si>
  <si>
    <t>EPS</t>
  </si>
  <si>
    <t>Elektrická požární signalizace</t>
  </si>
  <si>
    <t>EPS.1</t>
  </si>
  <si>
    <t>1157546967</t>
  </si>
  <si>
    <t>Poznámka k položce:
Dodávka a montáž kabelů, krabic, trubek, kabelových tras, protipožárních přepážek</t>
  </si>
  <si>
    <t>EPS.2</t>
  </si>
  <si>
    <t>Systém EPS vč. hlásičů</t>
  </si>
  <si>
    <t>1371591649</t>
  </si>
  <si>
    <t xml:space="preserve">Poznámka k položce:
Ústředna EPS kompletněš vybavený, min. 4x linka pro 127 prvků s ovládací panelem v CZ jazyce, připojení OPPO, KTPO, zábleskový maják, ZDP včetně dodávky ZDP, detekce v prostoru řešena převážně multisenzorovými hlásiči s doplněním o hlásiče teplotní a tlačítkové, vyhlášení požáru přes systém NZS, kopplerové moduly v/v pro napojení monitorovaných a ovládaných zařízení
Obsahuje jednu nebo dvě hlasové fráze. Základní fráze (spouštěná povelem č. 1) bývá krátká, podává základní informaci a usnadňuje prostorovou orientaci. Doplňková fráze (spouštěná povelem č. 2) bývá delší, podává doplňkovou informaci, která může např. podrobně popisovat situaci v okolí majáčku. </t>
  </si>
  <si>
    <t>EPS.3</t>
  </si>
  <si>
    <t>-1954079672</t>
  </si>
  <si>
    <t>Poznámka k položce:
dokumentace pro provedení stavby, projektová dokumentace realizační,  skutečného provedení, ostatní dokumentace, protokoly o zkoušce, nastavení a oživení systému, programování, koordinační zkoušky, koordinace s ostatními profesemi, zaučení obsluhy, montážní mechanismy, výchozí revize apod.</t>
  </si>
  <si>
    <t>D.1.4.6 - Měření a regulace</t>
  </si>
  <si>
    <t>MaR - Měření a regulace</t>
  </si>
  <si>
    <t>MaR</t>
  </si>
  <si>
    <t>MaR.01</t>
  </si>
  <si>
    <t>AHU 01 – Větrání 1.PP</t>
  </si>
  <si>
    <t>-915416471</t>
  </si>
  <si>
    <t>MaR.02</t>
  </si>
  <si>
    <t>AHU 02 – Větrání 1.NP</t>
  </si>
  <si>
    <t>1495730802</t>
  </si>
  <si>
    <t>MaR.03</t>
  </si>
  <si>
    <t>AHU 03 – Větrání 2.NP</t>
  </si>
  <si>
    <t>2093139375</t>
  </si>
  <si>
    <t>MaR.04</t>
  </si>
  <si>
    <t>Ovládání RP + nastavení klapek</t>
  </si>
  <si>
    <t>1307625073</t>
  </si>
  <si>
    <t>MaR.05</t>
  </si>
  <si>
    <t>Strojovna UT / Chl</t>
  </si>
  <si>
    <t>464948295</t>
  </si>
  <si>
    <t>MaR.06</t>
  </si>
  <si>
    <t>Ovládání VRF (začlenění)</t>
  </si>
  <si>
    <t>1639594707</t>
  </si>
  <si>
    <t>MaR.07</t>
  </si>
  <si>
    <t>Ovládání FC</t>
  </si>
  <si>
    <t>-630917234</t>
  </si>
  <si>
    <t>MaR.08</t>
  </si>
  <si>
    <t>Ovládání podl. vytápění</t>
  </si>
  <si>
    <t>201993429</t>
  </si>
  <si>
    <t>MaR.09</t>
  </si>
  <si>
    <t>Ovládání stropního chlazení</t>
  </si>
  <si>
    <t>-1386237318</t>
  </si>
  <si>
    <t>MaR.10</t>
  </si>
  <si>
    <t>Centrála a vizualizace</t>
  </si>
  <si>
    <t>-756497432</t>
  </si>
  <si>
    <t>D.1.4.7 - SHZ a OTK</t>
  </si>
  <si>
    <t>D.1.4.7.1</t>
  </si>
  <si>
    <t>vodní mlha</t>
  </si>
  <si>
    <t>-1013469501</t>
  </si>
  <si>
    <t>D.1.4.7.2</t>
  </si>
  <si>
    <t>ventilátory</t>
  </si>
  <si>
    <t>-251808007</t>
  </si>
  <si>
    <t>34,5</t>
  </si>
  <si>
    <t>rýhy_obj</t>
  </si>
  <si>
    <t>39,015</t>
  </si>
  <si>
    <t>13,005</t>
  </si>
  <si>
    <t>základy_obj</t>
  </si>
  <si>
    <t>26,01</t>
  </si>
  <si>
    <t>SO 02 - Přístřešek pro odpad, zahradní techniku a technologie</t>
  </si>
  <si>
    <t>D.2.1-2 - Architektonicko-stavební a stavebně-konstrukční řešení</t>
  </si>
  <si>
    <t>D.2.1-2.1 - Základové konstukce</t>
  </si>
  <si>
    <t>714403147</t>
  </si>
  <si>
    <t>FL_Koncepční deska 200_Přístrešek</t>
  </si>
  <si>
    <t>60,0*0,2</t>
  </si>
  <si>
    <t>FL_Koncepční deska 200_Přístrešek_KOSTKA</t>
  </si>
  <si>
    <t>45,0*0,5</t>
  </si>
  <si>
    <t>132251102</t>
  </si>
  <si>
    <t>Hloubení nezapažených rýh šířky do 800 mm strojně s urovnáním dna do předepsaného profilu a spádu v hornině třídy těžitelnosti I skupiny 3 přes 20 do 50 m3</t>
  </si>
  <si>
    <t>-1673138610</t>
  </si>
  <si>
    <t>https://podminky.urs.cz/item/CS_URS_2022_02/132251102</t>
  </si>
  <si>
    <t>Výkop rýh (obj)</t>
  </si>
  <si>
    <t>základy_obj*1,5</t>
  </si>
  <si>
    <t>744831909</t>
  </si>
  <si>
    <t>-330069908</t>
  </si>
  <si>
    <t>1039847000</t>
  </si>
  <si>
    <t>-788693471</t>
  </si>
  <si>
    <t>základy_obj*0,5</t>
  </si>
  <si>
    <t>2016833711</t>
  </si>
  <si>
    <t>-308518069</t>
  </si>
  <si>
    <t>60,51*2 'Přepočtené koeficientem množství</t>
  </si>
  <si>
    <t>1278262639</t>
  </si>
  <si>
    <t>60,0</t>
  </si>
  <si>
    <t>2_ZÁKLAD</t>
  </si>
  <si>
    <t>Základové konstrukce</t>
  </si>
  <si>
    <t>-16123068</t>
  </si>
  <si>
    <t>Poznámka k položce:
včetně bednění a výztuže
včetně přesunu hmot</t>
  </si>
  <si>
    <t>Základy (obj) - předpoklad</t>
  </si>
  <si>
    <t>12,0</t>
  </si>
  <si>
    <t>200x200</t>
  </si>
  <si>
    <t>0,51</t>
  </si>
  <si>
    <t>SFO_Koncepční základový pas 500x800</t>
  </si>
  <si>
    <t>13,5</t>
  </si>
  <si>
    <t>Prostupy a chráničky v rozsahu dle PD</t>
  </si>
  <si>
    <t>1255860088</t>
  </si>
  <si>
    <t>184027788</t>
  </si>
  <si>
    <t>60,0+34,0*1,0</t>
  </si>
  <si>
    <t>19,56</t>
  </si>
  <si>
    <t>7,728</t>
  </si>
  <si>
    <t>D.2.1-2.2 - Svislé a vodorovné konstrukce</t>
  </si>
  <si>
    <t>3113226X3</t>
  </si>
  <si>
    <t>Nadzákladové zdi z betonu železového (bez výztuže) nosné pohledové</t>
  </si>
  <si>
    <t>-1743411635</t>
  </si>
  <si>
    <t>461666005</t>
  </si>
  <si>
    <t>97,79*2</t>
  </si>
  <si>
    <t>1821260511</t>
  </si>
  <si>
    <t>311351911</t>
  </si>
  <si>
    <t>Bednění nadzákladových zdí nosných Příplatek k cenám bednění za pohledový beton</t>
  </si>
  <si>
    <t>-711893065</t>
  </si>
  <si>
    <t>https://podminky.urs.cz/item/CS_URS_2022_02/311351911</t>
  </si>
  <si>
    <t>1483432780</t>
  </si>
  <si>
    <t>-334677089</t>
  </si>
  <si>
    <t>31,56</t>
  </si>
  <si>
    <t>4113216X1</t>
  </si>
  <si>
    <t>Stropy z betonu železového (bez výztuže) stropů deskových, plochých střech, desek balkonových, desek hřibových stropů včetně hlavic hřibových sloupů, pohledové</t>
  </si>
  <si>
    <t>929679266</t>
  </si>
  <si>
    <t>Stropy (pl * v) - předpoklad</t>
  </si>
  <si>
    <t>RO_Koncepční střecha 300_Přístrešek_vegetácia</t>
  </si>
  <si>
    <t>38,64*0,2</t>
  </si>
  <si>
    <t>1821533742</t>
  </si>
  <si>
    <t>38,64+33,2*0,5</t>
  </si>
  <si>
    <t>-883398778</t>
  </si>
  <si>
    <t>411354313</t>
  </si>
  <si>
    <t>Podpěrná konstrukce stropů - desek, kleneb a skořepin výška podepření do 4 m tloušťka stropu přes 15 do 25 cm zřízení</t>
  </si>
  <si>
    <t>2113373718</t>
  </si>
  <si>
    <t>https://podminky.urs.cz/item/CS_URS_2022_02/411354313</t>
  </si>
  <si>
    <t>38,64</t>
  </si>
  <si>
    <t>411354314</t>
  </si>
  <si>
    <t>Podpěrná konstrukce stropů - desek, kleneb a skořepin výška podepření do 4 m tloušťka stropu přes 15 do 25 cm odstranění</t>
  </si>
  <si>
    <t>1515046680</t>
  </si>
  <si>
    <t>https://podminky.urs.cz/item/CS_URS_2022_02/411354314</t>
  </si>
  <si>
    <t>341520008</t>
  </si>
  <si>
    <t>-1748709324</t>
  </si>
  <si>
    <t>D.2.1-2.3 - Střechy</t>
  </si>
  <si>
    <t>712_ZELENÁ</t>
  </si>
  <si>
    <t>Povlaková jednoplášťová střecha - zelená</t>
  </si>
  <si>
    <t>909932134</t>
  </si>
  <si>
    <t>D.2.1-2.4 - Fasáda</t>
  </si>
  <si>
    <t>767_PLECH</t>
  </si>
  <si>
    <t>Hrazení z perforovaného plechu</t>
  </si>
  <si>
    <t>339044540</t>
  </si>
  <si>
    <t>Poznámka k položce:
včetně kotvení a nosné kosntrukce
včetně povrchové úpravy
včetně přesunu hmot</t>
  </si>
  <si>
    <t>Hraezní (pl)</t>
  </si>
  <si>
    <t>WA_Koncepční stěna_perforovaný plech_10 mm</t>
  </si>
  <si>
    <t>82,8</t>
  </si>
  <si>
    <t>D.2.1-2.5 - Podlahy</t>
  </si>
  <si>
    <t xml:space="preserve">    5 - Komunikace pozemní</t>
  </si>
  <si>
    <t>Komunikace pozemní</t>
  </si>
  <si>
    <t>5_KOSTKA</t>
  </si>
  <si>
    <t>Kamenná kostka gabro 8x8x6 cm s vrchní štípanou hranou</t>
  </si>
  <si>
    <t>-330047397</t>
  </si>
  <si>
    <t>Poznámka k položce:
včetně podkladních vrstev a zemních prací
včetně odvodnění
včetně přesunu hmot</t>
  </si>
  <si>
    <t>45,0</t>
  </si>
  <si>
    <t>PODLAHA</t>
  </si>
  <si>
    <t>Skladba podlahy</t>
  </si>
  <si>
    <t>-2064077337</t>
  </si>
  <si>
    <t>63,12</t>
  </si>
  <si>
    <t>D.2.1-2.6 - Úpravy stěn a stropů</t>
  </si>
  <si>
    <t>534374886</t>
  </si>
  <si>
    <t>31,56*2</t>
  </si>
  <si>
    <t>1272833622</t>
  </si>
  <si>
    <t>-1476582119</t>
  </si>
  <si>
    <t>-974640834</t>
  </si>
  <si>
    <t>-2092447431</t>
  </si>
  <si>
    <t>-1272036103</t>
  </si>
  <si>
    <t>-1957469746</t>
  </si>
  <si>
    <t>1154603441</t>
  </si>
  <si>
    <t>D.2.1-2.7 - Výpis prvků</t>
  </si>
  <si>
    <t>DVEŘE_2K</t>
  </si>
  <si>
    <t>Dveře dvoukřídlé vč. zárubně, kování a příslušenství</t>
  </si>
  <si>
    <t>610640392</t>
  </si>
  <si>
    <t>KONTEJNER</t>
  </si>
  <si>
    <t>Kontejner na odpad</t>
  </si>
  <si>
    <t>-572453484</t>
  </si>
  <si>
    <t>D.2.4 - Technika prostředí budov</t>
  </si>
  <si>
    <t>D.2.4.1 - Zdravotně technické instalace</t>
  </si>
  <si>
    <t>297362988</t>
  </si>
  <si>
    <t>D.2.4.4 - Silnoproudé elektroinstalace</t>
  </si>
  <si>
    <t>620035164</t>
  </si>
  <si>
    <t>-2031363784</t>
  </si>
  <si>
    <t>-430863508</t>
  </si>
  <si>
    <t>1851623555</t>
  </si>
  <si>
    <t>-1725098333</t>
  </si>
  <si>
    <t>220330411</t>
  </si>
  <si>
    <t>844856197</t>
  </si>
  <si>
    <t>SO 03 - Drobný mobiliář a oplocení</t>
  </si>
  <si>
    <t>M01</t>
  </si>
  <si>
    <t>Stolička</t>
  </si>
  <si>
    <t>2057138222</t>
  </si>
  <si>
    <t>Poznámka k položce:
včetně kotvení a stavebních přípomocí
včetně přesunu hmot</t>
  </si>
  <si>
    <t>M02</t>
  </si>
  <si>
    <t>Lavička</t>
  </si>
  <si>
    <t>-889296666</t>
  </si>
  <si>
    <t>Poznámka k položce:
včetně základu, kotvení a stavebních přípomocí
včetně přesunu hmot</t>
  </si>
  <si>
    <t>M03</t>
  </si>
  <si>
    <t>Dobíjecí stojan</t>
  </si>
  <si>
    <t>-1589547228</t>
  </si>
  <si>
    <t>M04</t>
  </si>
  <si>
    <t>Čtečka karet</t>
  </si>
  <si>
    <t>1593010938</t>
  </si>
  <si>
    <t>M05</t>
  </si>
  <si>
    <t>Posuvná brána</t>
  </si>
  <si>
    <t>-177224210</t>
  </si>
  <si>
    <t>M06</t>
  </si>
  <si>
    <t>Závora</t>
  </si>
  <si>
    <t>758759168</t>
  </si>
  <si>
    <t>M07</t>
  </si>
  <si>
    <t>Stojan na kola</t>
  </si>
  <si>
    <t>91773477</t>
  </si>
  <si>
    <t>M08</t>
  </si>
  <si>
    <t>Odpadkový koš</t>
  </si>
  <si>
    <t>-1826214008</t>
  </si>
  <si>
    <t>M09</t>
  </si>
  <si>
    <t>Informační pylon</t>
  </si>
  <si>
    <t>-1964199489</t>
  </si>
  <si>
    <t>A01</t>
  </si>
  <si>
    <t>Oplocení parkoviště</t>
  </si>
  <si>
    <t>-1084001844</t>
  </si>
  <si>
    <t>SO 04 - Zpevněné plochy</t>
  </si>
  <si>
    <t>-783640954</t>
  </si>
  <si>
    <t>5_ZÁMK.DLAŽBA</t>
  </si>
  <si>
    <t>Zámková betonová dlažba</t>
  </si>
  <si>
    <t>1857646863</t>
  </si>
  <si>
    <t>5_ZATRAV.DLAŽBA</t>
  </si>
  <si>
    <t>Zatravňovací betonová dlažba</t>
  </si>
  <si>
    <t>-1533739191</t>
  </si>
  <si>
    <t>Poznámka k položce:
včetně podkladních vrstev, zemních prací a zatravnění
včetně odvodnění
včetně přesunu hmot</t>
  </si>
  <si>
    <t>5_ZATRAV.TVÁR.PLAS</t>
  </si>
  <si>
    <t>Zatravňovací plastová tvárnice</t>
  </si>
  <si>
    <t>-362065134</t>
  </si>
  <si>
    <t>5_ASFALT</t>
  </si>
  <si>
    <t>Asfaltový-betonový povrch</t>
  </si>
  <si>
    <t>1406216034</t>
  </si>
  <si>
    <t>5_VAROVNÝ.PÁS</t>
  </si>
  <si>
    <t>Slepecká betonová dlažba</t>
  </si>
  <si>
    <t>-246200427</t>
  </si>
  <si>
    <t>5_PARK OBRUBNÍK</t>
  </si>
  <si>
    <t>Kamenný parkový obrubník</t>
  </si>
  <si>
    <t>1020457032</t>
  </si>
  <si>
    <t>20,2</t>
  </si>
  <si>
    <t>30,3</t>
  </si>
  <si>
    <t>10,1</t>
  </si>
  <si>
    <t>SO 05.1 - Retenční jezírko - mola</t>
  </si>
  <si>
    <t xml:space="preserve">    762 - Konstrukce tesařské</t>
  </si>
  <si>
    <t>-1971529837</t>
  </si>
  <si>
    <t>-322760489</t>
  </si>
  <si>
    <t>-1225999413</t>
  </si>
  <si>
    <t>1449695</t>
  </si>
  <si>
    <t>20,2*2 'Přepočtené koeficientem množství</t>
  </si>
  <si>
    <t>1498214269</t>
  </si>
  <si>
    <t>1838519784</t>
  </si>
  <si>
    <t>640654509</t>
  </si>
  <si>
    <t>1037350944</t>
  </si>
  <si>
    <t>FL_Koncepční deska 800_NS_TERASA</t>
  </si>
  <si>
    <t>17,54</t>
  </si>
  <si>
    <t>FL_Koncepční deska 850_NS_TERASA</t>
  </si>
  <si>
    <t>2,66</t>
  </si>
  <si>
    <t>762</t>
  </si>
  <si>
    <t>Konstrukce tesařské</t>
  </si>
  <si>
    <t>P06</t>
  </si>
  <si>
    <t>Pobytová plocha - terasa z dřevěných desek</t>
  </si>
  <si>
    <t>-1253274079</t>
  </si>
  <si>
    <t>Poznámka k položce:
včetně nosné konstrukce a založení
včetně kotvení a povrchové úpravy
včetně přesunu hmot</t>
  </si>
  <si>
    <t>A02</t>
  </si>
  <si>
    <t>Zábradlí s výpletem z kovové sítě</t>
  </si>
  <si>
    <t>-1192786603</t>
  </si>
  <si>
    <t>Poznámka k položce:
včetně kotvení a povrchové úpravy
včetně přesunu hmot</t>
  </si>
  <si>
    <t>2124,73</t>
  </si>
  <si>
    <t>81,432</t>
  </si>
  <si>
    <t>OS_dl</t>
  </si>
  <si>
    <t>203,58</t>
  </si>
  <si>
    <t>SO 05.2 - Retenční jezírko</t>
  </si>
  <si>
    <t xml:space="preserve">    8 - Trubní vedení</t>
  </si>
  <si>
    <t>-1392219969</t>
  </si>
  <si>
    <t>objem vody</t>
  </si>
  <si>
    <t>1500,0</t>
  </si>
  <si>
    <t>FL_Koncepční deska 300_NS_Břeh</t>
  </si>
  <si>
    <t>624,73</t>
  </si>
  <si>
    <t>132251103</t>
  </si>
  <si>
    <t>Hloubení nezapažených rýh šířky do 800 mm strojně s urovnáním dna do předepsaného profilu a spádu v hornině třídy těžitelnosti I skupiny 3 přes 50 do 100 m3</t>
  </si>
  <si>
    <t>-460175540</t>
  </si>
  <si>
    <t>https://podminky.urs.cz/item/CS_URS_2022_02/132251103</t>
  </si>
  <si>
    <t>Výkop rýh (dl * š * v) - předpoklad</t>
  </si>
  <si>
    <t>OS_dl*0,5*0,8</t>
  </si>
  <si>
    <t>1289990875</t>
  </si>
  <si>
    <t>1564453307</t>
  </si>
  <si>
    <t>-428316223</t>
  </si>
  <si>
    <t>2206,162*2 'Přepočtené koeficientem množství</t>
  </si>
  <si>
    <t>898084449</t>
  </si>
  <si>
    <t>1833570823</t>
  </si>
  <si>
    <t>OS</t>
  </si>
  <si>
    <t>Opěrná stěna v. cca 1,45 m</t>
  </si>
  <si>
    <t>390643402</t>
  </si>
  <si>
    <t>Poznámka k položce:
včetně základu a vyztužení
včetně přesunu hmot</t>
  </si>
  <si>
    <t>OS (dl)</t>
  </si>
  <si>
    <t>Trubní vedení</t>
  </si>
  <si>
    <t>FILTR</t>
  </si>
  <si>
    <t>Filtrace</t>
  </si>
  <si>
    <t>-1221198085</t>
  </si>
  <si>
    <t>Poznámka k položce:
včetně šachet, rozvodů a připojení
včetně přesunu hmot</t>
  </si>
  <si>
    <t>PŘEPAD</t>
  </si>
  <si>
    <t>Bezpečnostní přepad</t>
  </si>
  <si>
    <t>-1661331342</t>
  </si>
  <si>
    <t>Poznámka k položce:
včetně rozvodů a připojení
včetně přesunu hmot</t>
  </si>
  <si>
    <t>JEZÍRKO</t>
  </si>
  <si>
    <t>Skladba jezírka</t>
  </si>
  <si>
    <t>-1735131066</t>
  </si>
  <si>
    <t>Poznámka k položce:
včetně hydroizolace a podkladních vrstev
včetně substrátu, kamenů a vegetace
včetně přesunu hmot</t>
  </si>
  <si>
    <t>Jezírko (pl)</t>
  </si>
  <si>
    <t>2082,43</t>
  </si>
  <si>
    <t>SO 06 - Sadové úpravy</t>
  </si>
  <si>
    <t>SO06.1</t>
  </si>
  <si>
    <t>výsadba listnatých solitérních stromů</t>
  </si>
  <si>
    <t>670532038</t>
  </si>
  <si>
    <t>SO06.2</t>
  </si>
  <si>
    <t>výsadba keřových skupin</t>
  </si>
  <si>
    <t>m²</t>
  </si>
  <si>
    <t>243642043</t>
  </si>
  <si>
    <t>SO06.3</t>
  </si>
  <si>
    <t>probírka stávajících keřových skupin</t>
  </si>
  <si>
    <t>1226073138</t>
  </si>
  <si>
    <t>SO06.4</t>
  </si>
  <si>
    <t>založení rekreačního trávníku</t>
  </si>
  <si>
    <t>616228090</t>
  </si>
  <si>
    <t>SO06.5</t>
  </si>
  <si>
    <t>založení květnaté louky</t>
  </si>
  <si>
    <t>-557382101</t>
  </si>
  <si>
    <t>SO06.6</t>
  </si>
  <si>
    <t>výsadba břehového porostu</t>
  </si>
  <si>
    <t>-1164517898</t>
  </si>
  <si>
    <t>SO06.7</t>
  </si>
  <si>
    <t>výsadba vodních rostlin</t>
  </si>
  <si>
    <t>191651769</t>
  </si>
  <si>
    <t>SO06.8</t>
  </si>
  <si>
    <t>výsadba interiérových rostlin a stromů</t>
  </si>
  <si>
    <t>-922991366</t>
  </si>
  <si>
    <t>Poznámka k položce:
včetně automatického zavlažování</t>
  </si>
  <si>
    <t>IO 01-IO 02 - Vodovodní přípojka a areálový rozvod vody</t>
  </si>
  <si>
    <t>Pol56</t>
  </si>
  <si>
    <t>Armatury na vodovodní přípojce</t>
  </si>
  <si>
    <t>1922861750</t>
  </si>
  <si>
    <t>Poznámka k položce:
dle požadavků správce vodovodu</t>
  </si>
  <si>
    <t>Pol57</t>
  </si>
  <si>
    <t>vodovodní přípojka</t>
  </si>
  <si>
    <t>1400450531</t>
  </si>
  <si>
    <t>Poznámka k položce:
HDPE 100RC SDR11</t>
  </si>
  <si>
    <t>Pol58</t>
  </si>
  <si>
    <t>Vodoměrná šachta</t>
  </si>
  <si>
    <t>1954267505</t>
  </si>
  <si>
    <t>Poznámka k položce:
Betonová nebo plastová vodotěsná vč. prostupů a poklopu</t>
  </si>
  <si>
    <t>Pol59</t>
  </si>
  <si>
    <t>Vodovodní potrubí v zemi</t>
  </si>
  <si>
    <t>1655773581</t>
  </si>
  <si>
    <t>IO 03-IO 07 - Přípojky splaškové a dešťové kanalizace, areálová splašková a dešťová kanalizace, studna</t>
  </si>
  <si>
    <t>Pol68</t>
  </si>
  <si>
    <t>Studna</t>
  </si>
  <si>
    <t>-970117990</t>
  </si>
  <si>
    <t>Poznámka k položce:
kopaná nebo vrtaná, s vyzkružením a zákrytovou deskou řešené jako mobiliář</t>
  </si>
  <si>
    <t>Pol69</t>
  </si>
  <si>
    <t>Přípojky</t>
  </si>
  <si>
    <t>1856055046</t>
  </si>
  <si>
    <t>Poznámka k položce:
PVC SN12</t>
  </si>
  <si>
    <t>Pol70</t>
  </si>
  <si>
    <t>Revizní šachty</t>
  </si>
  <si>
    <t>-511757038</t>
  </si>
  <si>
    <t>Poznámka k položce:
Plastové DN600 s pachotěsnými poklopy</t>
  </si>
  <si>
    <t>Pol76</t>
  </si>
  <si>
    <t>Výtlak domovní splaškové kanalizace</t>
  </si>
  <si>
    <t>417578840</t>
  </si>
  <si>
    <t>Pol77</t>
  </si>
  <si>
    <t>Čerpadlo v jímce</t>
  </si>
  <si>
    <t>676878438</t>
  </si>
  <si>
    <t>Poznámka k položce:
čerpadlo ovládané plovákem s hlídáním poruchového stavu</t>
  </si>
  <si>
    <t>Pol80</t>
  </si>
  <si>
    <t>Šachta s bezpečnostním přelivem</t>
  </si>
  <si>
    <t>1134455716</t>
  </si>
  <si>
    <t>Poznámka k položce:
Betonová s hydroizolačním nátěrem pro trvalé umístění ve vodě bezpečnostní přeliv řešen mříží odtok ze dna šachty, do dna šachty nátok s uzávěrem pro možnost vypuštění jezírka</t>
  </si>
  <si>
    <t>Pol81</t>
  </si>
  <si>
    <t>Nádrž s nátokem podtlakové kanalizace a dopouštění jezírka</t>
  </si>
  <si>
    <t>-59127945</t>
  </si>
  <si>
    <t>Poznámka k položce:
Nádrž betonová se vstupním vodotěsným poklopem zajištěným zámkem, odvětraná nad střechu</t>
  </si>
  <si>
    <t>IO 08-IO 13 - Silnoproudé rozvody a přípojky NN a VN, trafostanice, slaboproudé rozvody, areál. a veřej. osvětlení</t>
  </si>
  <si>
    <t>IO 08 - Silnoproudé rozvody NN</t>
  </si>
  <si>
    <t>IO 08.1 - Přípojka NN</t>
  </si>
  <si>
    <t>IO 09 - Silnoproudé rozvody VN</t>
  </si>
  <si>
    <t>IO 09.1 - Trafostanice</t>
  </si>
  <si>
    <t>IO 10 - Slaboproudé rozvody</t>
  </si>
  <si>
    <t>IO 11 - Areálové osvětlení</t>
  </si>
  <si>
    <t>IO 12 - Veřejné osvětlení</t>
  </si>
  <si>
    <t>IO 13 - Přeložka veřejného osvětlení</t>
  </si>
  <si>
    <t>IO 08</t>
  </si>
  <si>
    <t>Silnoproudé rozvody NN</t>
  </si>
  <si>
    <t>IO 08.1</t>
  </si>
  <si>
    <t>trasa</t>
  </si>
  <si>
    <t>1055435928</t>
  </si>
  <si>
    <t>Přípojka NN</t>
  </si>
  <si>
    <t>IO 08.1.1</t>
  </si>
  <si>
    <t>-1504491795</t>
  </si>
  <si>
    <t>IO 09</t>
  </si>
  <si>
    <t>Silnoproudé rozvody VN</t>
  </si>
  <si>
    <t>IO 09.0</t>
  </si>
  <si>
    <t>-572561934</t>
  </si>
  <si>
    <t>IO 09.1</t>
  </si>
  <si>
    <t>Trafostanice</t>
  </si>
  <si>
    <t>VN ROZVADĚČ</t>
  </si>
  <si>
    <t>2007797069</t>
  </si>
  <si>
    <t>IO 09.2</t>
  </si>
  <si>
    <t>Transformátor 22/0,42kV/800kVA suchý, epoxid, Uk=6%, Ecodesign2</t>
  </si>
  <si>
    <t>357788566</t>
  </si>
  <si>
    <t>IO 09.3</t>
  </si>
  <si>
    <t>NN rozvaděč ANG, 15x poj. vývod vel.2</t>
  </si>
  <si>
    <t>-256437535</t>
  </si>
  <si>
    <t>IO 09.4</t>
  </si>
  <si>
    <t>Uzemnění a ochrana před bleskem</t>
  </si>
  <si>
    <t>-115198609</t>
  </si>
  <si>
    <t>IO 09.5</t>
  </si>
  <si>
    <t>Propojovací kabeláž, ustavení, instalace, zprovozění, zkoušky, dokumentace, revize</t>
  </si>
  <si>
    <t>1521872207</t>
  </si>
  <si>
    <t>IO 10</t>
  </si>
  <si>
    <t>Slaboproudé rozvody</t>
  </si>
  <si>
    <t>IO 10.1</t>
  </si>
  <si>
    <t>522398</t>
  </si>
  <si>
    <t>IO 11</t>
  </si>
  <si>
    <t>Areálové osvětlení</t>
  </si>
  <si>
    <t>IO 11.1</t>
  </si>
  <si>
    <t>lampa</t>
  </si>
  <si>
    <t>1298375493</t>
  </si>
  <si>
    <t>IO 12</t>
  </si>
  <si>
    <t>Veřejné osvětlení</t>
  </si>
  <si>
    <t>IO 12.1</t>
  </si>
  <si>
    <t>37736903</t>
  </si>
  <si>
    <t>IO 13</t>
  </si>
  <si>
    <t>Přeložka veřejného osvětlení</t>
  </si>
  <si>
    <t>IO 13.1</t>
  </si>
  <si>
    <t>835569207</t>
  </si>
  <si>
    <t>IO 14 - Rozvody TČ země/voda</t>
  </si>
  <si>
    <t>Pol36</t>
  </si>
  <si>
    <t>ZAŘIZENÍ - TEPELNÉ ČERPADLA ZEMĚ/VODA</t>
  </si>
  <si>
    <t>-971989466</t>
  </si>
  <si>
    <t>Poznámka k položce:
Zdroj chladu a tepla, napojeno na hlubinné vrty (dodávka jiné profesní části), ovládání v projektu MaR. Parametry dle projektu. Zařízení pro vnítřní provedení s chaldivem R410A. Celkem 2 kusy zapojené paralelně.</t>
  </si>
  <si>
    <t>Pol53</t>
  </si>
  <si>
    <t>PROVEDENÍ VRTŮ</t>
  </si>
  <si>
    <t>-835529103</t>
  </si>
  <si>
    <t>Poznámka k položce:
Kompletní provedení vrtů včetně organizačních, nákladů, dopravy apod. 72x 150 m (vrtání s pažením).</t>
  </si>
  <si>
    <t>Pol54</t>
  </si>
  <si>
    <t>NAPOJENÍ VRTŮ A KOMPLETNÍ MATERIÁL PRO PROVEDENÍ</t>
  </si>
  <si>
    <t>1496118121</t>
  </si>
  <si>
    <t>Poznámka k položce:
materiálu pro napojení vrtů do technické místnosti. práce na dopojení vrtů – zemní práce, elektro svařování, tlakové zkoušky, plnění, ukládání jímek apod.</t>
  </si>
  <si>
    <t>-103570333</t>
  </si>
  <si>
    <t>IO 15 - Diesel agregát</t>
  </si>
  <si>
    <t>IO 15.1</t>
  </si>
  <si>
    <t>-205655328</t>
  </si>
  <si>
    <t>IO 15.2</t>
  </si>
  <si>
    <t>Rozvaděč ATS</t>
  </si>
  <si>
    <t>1252639726</t>
  </si>
  <si>
    <t>IO 15.3</t>
  </si>
  <si>
    <t>Vzduchotechnika, výfuk spalin, tlumič hluku</t>
  </si>
  <si>
    <t>1575407113</t>
  </si>
  <si>
    <t>IO 15.4</t>
  </si>
  <si>
    <t>Pripojovací kabeláž, uzemnění, ochrana před bleskem</t>
  </si>
  <si>
    <t>-769355458</t>
  </si>
  <si>
    <t>IO 15.5</t>
  </si>
  <si>
    <t>-56559699</t>
  </si>
  <si>
    <t>VRN a ON - Vedlejší a ostatní náklady</t>
  </si>
  <si>
    <t>VRN - Vedlejší rozpočtové náklady</t>
  </si>
  <si>
    <t>VRN</t>
  </si>
  <si>
    <t>Vedlejší rozpočtové náklady</t>
  </si>
  <si>
    <t>Vedlejší a ostatní náklady pro kompletní realizaci díla</t>
  </si>
  <si>
    <t>1883703665</t>
  </si>
  <si>
    <t>INV - Náklady investora</t>
  </si>
  <si>
    <t>VRN.1</t>
  </si>
  <si>
    <t>technický dozor investora (TDI)</t>
  </si>
  <si>
    <t>-214031940</t>
  </si>
  <si>
    <t>VRN.2</t>
  </si>
  <si>
    <t>autorský dozor</t>
  </si>
  <si>
    <t>895220495</t>
  </si>
  <si>
    <t>VRN.3</t>
  </si>
  <si>
    <t>koordinátor BOZP</t>
  </si>
  <si>
    <t>1749175149</t>
  </si>
  <si>
    <t>PDI - Interiéry</t>
  </si>
  <si>
    <t>N - Nábytek</t>
  </si>
  <si>
    <t>OS - Orietnační systém</t>
  </si>
  <si>
    <t>V - Truhlářské výrobky</t>
  </si>
  <si>
    <t>AV - AV technika</t>
  </si>
  <si>
    <t>VRN a ON - Vedlejší a ostatní náklady pro interiér</t>
  </si>
  <si>
    <t>N</t>
  </si>
  <si>
    <t>Nábytek</t>
  </si>
  <si>
    <t>N 01</t>
  </si>
  <si>
    <t>židle do učeben</t>
  </si>
  <si>
    <t>968994352</t>
  </si>
  <si>
    <t>N 02</t>
  </si>
  <si>
    <t>čalouněné křeslo</t>
  </si>
  <si>
    <t>2131358582</t>
  </si>
  <si>
    <t>N 03</t>
  </si>
  <si>
    <t>čalouněný taburet</t>
  </si>
  <si>
    <t>1079504884</t>
  </si>
  <si>
    <t>N 04</t>
  </si>
  <si>
    <t>odkládací stolek</t>
  </si>
  <si>
    <t>-2101087119</t>
  </si>
  <si>
    <t>N 05</t>
  </si>
  <si>
    <t>exteriérová židle</t>
  </si>
  <si>
    <t>1598194572</t>
  </si>
  <si>
    <t>N 06</t>
  </si>
  <si>
    <t>kancelářská židle</t>
  </si>
  <si>
    <t>1200721088</t>
  </si>
  <si>
    <t>N 07</t>
  </si>
  <si>
    <t>sklápěcí stolek</t>
  </si>
  <si>
    <t>-667027701</t>
  </si>
  <si>
    <t>N 08</t>
  </si>
  <si>
    <t>sklápěcí židle se stolkem</t>
  </si>
  <si>
    <t>-712653455</t>
  </si>
  <si>
    <t>N 09</t>
  </si>
  <si>
    <t>akustické sofa</t>
  </si>
  <si>
    <t>-265708830</t>
  </si>
  <si>
    <t>N 10</t>
  </si>
  <si>
    <t>barová židle</t>
  </si>
  <si>
    <t>-1170552046</t>
  </si>
  <si>
    <t>N 11</t>
  </si>
  <si>
    <t>otočné křeslo</t>
  </si>
  <si>
    <t>1195425722</t>
  </si>
  <si>
    <t>N 12</t>
  </si>
  <si>
    <t>akustické křeslo</t>
  </si>
  <si>
    <t>-502633710</t>
  </si>
  <si>
    <t>N 13</t>
  </si>
  <si>
    <t>dávkovač mýdla pod zrcadlo</t>
  </si>
  <si>
    <t>-474406681</t>
  </si>
  <si>
    <t>N 14</t>
  </si>
  <si>
    <t>soliterní věšák</t>
  </si>
  <si>
    <t>-517620539</t>
  </si>
  <si>
    <t>N 15</t>
  </si>
  <si>
    <t>odpočinkové křeslo</t>
  </si>
  <si>
    <t>-1630393918</t>
  </si>
  <si>
    <t>N 16</t>
  </si>
  <si>
    <t>sklápěcí židle bez stolku</t>
  </si>
  <si>
    <t>-537389685</t>
  </si>
  <si>
    <t>N 17</t>
  </si>
  <si>
    <t>závěsná houpačka</t>
  </si>
  <si>
    <t>-277532371</t>
  </si>
  <si>
    <t>N 18</t>
  </si>
  <si>
    <t>579702233</t>
  </si>
  <si>
    <t>N 19</t>
  </si>
  <si>
    <t>zásobník ručníků pod zrcadlo</t>
  </si>
  <si>
    <t>-1479690620</t>
  </si>
  <si>
    <t>N 20</t>
  </si>
  <si>
    <t>konferenční židle se sklopným stolkem</t>
  </si>
  <si>
    <t>1263904947</t>
  </si>
  <si>
    <t>N 21</t>
  </si>
  <si>
    <t>sedací vak</t>
  </si>
  <si>
    <t>-500052440</t>
  </si>
  <si>
    <t>N 23</t>
  </si>
  <si>
    <t>akustická kabinka jednomístná</t>
  </si>
  <si>
    <t>1311131614</t>
  </si>
  <si>
    <t>N 24</t>
  </si>
  <si>
    <t>akustická kabinka dvoumístná</t>
  </si>
  <si>
    <t>2133574877</t>
  </si>
  <si>
    <t>N 25</t>
  </si>
  <si>
    <t>akustická kabinka šestimístná s vybavením</t>
  </si>
  <si>
    <t>-259521760</t>
  </si>
  <si>
    <t>N 26</t>
  </si>
  <si>
    <t>kolečková židle konferenční</t>
  </si>
  <si>
    <t>-350816027</t>
  </si>
  <si>
    <t>N 27</t>
  </si>
  <si>
    <t>zásobník toaletního papíru</t>
  </si>
  <si>
    <t>-754044146</t>
  </si>
  <si>
    <t>N 28</t>
  </si>
  <si>
    <t>závěsný koš hygienický</t>
  </si>
  <si>
    <t>-365248798</t>
  </si>
  <si>
    <t>N 29</t>
  </si>
  <si>
    <t>dvojháček na oblečení a kabelky</t>
  </si>
  <si>
    <t>1375114917</t>
  </si>
  <si>
    <t>N 30</t>
  </si>
  <si>
    <t>držák na wc štětku</t>
  </si>
  <si>
    <t>-65525573</t>
  </si>
  <si>
    <t>N 31</t>
  </si>
  <si>
    <t>dílenský stůl</t>
  </si>
  <si>
    <t>-498215236</t>
  </si>
  <si>
    <t>N 32</t>
  </si>
  <si>
    <t>židle do dílny</t>
  </si>
  <si>
    <t>2084033236</t>
  </si>
  <si>
    <t>N 33</t>
  </si>
  <si>
    <t>odpadkový koš</t>
  </si>
  <si>
    <t>2026479381</t>
  </si>
  <si>
    <t>N 34</t>
  </si>
  <si>
    <t>odpadkový koš na tříděný odpad</t>
  </si>
  <si>
    <t>819101270</t>
  </si>
  <si>
    <t>N 35.1</t>
  </si>
  <si>
    <t>-1452152637</t>
  </si>
  <si>
    <t>N 35.2</t>
  </si>
  <si>
    <t>2092848107</t>
  </si>
  <si>
    <t>N 36</t>
  </si>
  <si>
    <t>nástěnný dávkovač mýdla</t>
  </si>
  <si>
    <t>95760997</t>
  </si>
  <si>
    <t>N 37</t>
  </si>
  <si>
    <t>318965550</t>
  </si>
  <si>
    <t>N 38</t>
  </si>
  <si>
    <t>sklopné madlo s držákem toaletního papíru ztp</t>
  </si>
  <si>
    <t>-316433507</t>
  </si>
  <si>
    <t>N 39</t>
  </si>
  <si>
    <t>regál plechový segmentový</t>
  </si>
  <si>
    <t>1147085203</t>
  </si>
  <si>
    <t>N 40</t>
  </si>
  <si>
    <t>sklopné madlo ztp</t>
  </si>
  <si>
    <t>-1595678283</t>
  </si>
  <si>
    <t>41</t>
  </si>
  <si>
    <t>N 41</t>
  </si>
  <si>
    <t>mobilní držák tv</t>
  </si>
  <si>
    <t>-725547122</t>
  </si>
  <si>
    <t>N 42</t>
  </si>
  <si>
    <t>jídelní židle</t>
  </si>
  <si>
    <t>-278564456</t>
  </si>
  <si>
    <t>43</t>
  </si>
  <si>
    <t>N 43</t>
  </si>
  <si>
    <t>akustická popis. tabule</t>
  </si>
  <si>
    <t>321879344</t>
  </si>
  <si>
    <t>Orietnační systém</t>
  </si>
  <si>
    <t>OS 01</t>
  </si>
  <si>
    <t>informace o objektu a škole</t>
  </si>
  <si>
    <t>-1081715174</t>
  </si>
  <si>
    <t>45</t>
  </si>
  <si>
    <t>OS 02</t>
  </si>
  <si>
    <t>orientace po patrech</t>
  </si>
  <si>
    <t>1949617327</t>
  </si>
  <si>
    <t>OS 03</t>
  </si>
  <si>
    <t>nárožní směrovky</t>
  </si>
  <si>
    <t>-1540599516</t>
  </si>
  <si>
    <t>47</t>
  </si>
  <si>
    <t>OS 04</t>
  </si>
  <si>
    <t>piktogramy</t>
  </si>
  <si>
    <t>528860102</t>
  </si>
  <si>
    <t>OS 05</t>
  </si>
  <si>
    <t>-1557227446</t>
  </si>
  <si>
    <t>49</t>
  </si>
  <si>
    <t>OS 06</t>
  </si>
  <si>
    <t>grafické označení dveří</t>
  </si>
  <si>
    <t>-1345097227</t>
  </si>
  <si>
    <t>OS 07</t>
  </si>
  <si>
    <t>prostorové pylony</t>
  </si>
  <si>
    <t>-867971844</t>
  </si>
  <si>
    <t>51</t>
  </si>
  <si>
    <t>OS 08</t>
  </si>
  <si>
    <t>piktogram velký</t>
  </si>
  <si>
    <t>-93804054</t>
  </si>
  <si>
    <t>OS 09</t>
  </si>
  <si>
    <t>informační tabule kavárny</t>
  </si>
  <si>
    <t>-1289859603</t>
  </si>
  <si>
    <t>53</t>
  </si>
  <si>
    <t>OS 10</t>
  </si>
  <si>
    <t>název kavárny</t>
  </si>
  <si>
    <t>616088577</t>
  </si>
  <si>
    <t>V</t>
  </si>
  <si>
    <t>Truhlářské výrobky</t>
  </si>
  <si>
    <t>V 01</t>
  </si>
  <si>
    <t>studentská lavice dvojmístná</t>
  </si>
  <si>
    <t>-1716550548</t>
  </si>
  <si>
    <t>55</t>
  </si>
  <si>
    <t>V 02</t>
  </si>
  <si>
    <t>lektorská katedra</t>
  </si>
  <si>
    <t>-1624095747</t>
  </si>
  <si>
    <t>V 03</t>
  </si>
  <si>
    <t>projekční a popis. tabule</t>
  </si>
  <si>
    <t>722045450</t>
  </si>
  <si>
    <t>57</t>
  </si>
  <si>
    <t>V 04</t>
  </si>
  <si>
    <t>kuchyně v denní místnosti</t>
  </si>
  <si>
    <t>-1391118541</t>
  </si>
  <si>
    <t>V 05</t>
  </si>
  <si>
    <t>jídelní stůl</t>
  </si>
  <si>
    <t>-1555833868</t>
  </si>
  <si>
    <t>59</t>
  </si>
  <si>
    <t>V 06</t>
  </si>
  <si>
    <t>kancelářská skříň šatní pravá</t>
  </si>
  <si>
    <t>-1186245750</t>
  </si>
  <si>
    <t>V 07</t>
  </si>
  <si>
    <t>kancelářská skříň levá</t>
  </si>
  <si>
    <t>840563294</t>
  </si>
  <si>
    <t>61</t>
  </si>
  <si>
    <t>V 08</t>
  </si>
  <si>
    <t>otevřená policová skříň</t>
  </si>
  <si>
    <t>-238265545</t>
  </si>
  <si>
    <t>V 09</t>
  </si>
  <si>
    <t>kancelářský stůl</t>
  </si>
  <si>
    <t>303987902</t>
  </si>
  <si>
    <t>63</t>
  </si>
  <si>
    <t>V 10</t>
  </si>
  <si>
    <t>kontejner ke stolu</t>
  </si>
  <si>
    <t>253982658</t>
  </si>
  <si>
    <t>V 11</t>
  </si>
  <si>
    <t>nástěnná police</t>
  </si>
  <si>
    <t>267639631</t>
  </si>
  <si>
    <t>65</t>
  </si>
  <si>
    <t>V 12</t>
  </si>
  <si>
    <t>nástěnka za stolem</t>
  </si>
  <si>
    <t>-836510261</t>
  </si>
  <si>
    <t>V 13</t>
  </si>
  <si>
    <t>tvarovaná lavice s květináčem</t>
  </si>
  <si>
    <t>1182054553</t>
  </si>
  <si>
    <t>67</t>
  </si>
  <si>
    <t>V 14</t>
  </si>
  <si>
    <t>pódium se sezením</t>
  </si>
  <si>
    <t>1011512644</t>
  </si>
  <si>
    <t>V 15</t>
  </si>
  <si>
    <t>akustická zasedací místnost</t>
  </si>
  <si>
    <t>1423907781</t>
  </si>
  <si>
    <t>69</t>
  </si>
  <si>
    <t>V 16</t>
  </si>
  <si>
    <t>bar s vybavením</t>
  </si>
  <si>
    <t>-1402279102</t>
  </si>
  <si>
    <t>V 17</t>
  </si>
  <si>
    <t>dělící prvek pro chill out zónu</t>
  </si>
  <si>
    <t>1999030372</t>
  </si>
  <si>
    <t>71</t>
  </si>
  <si>
    <t>V 18</t>
  </si>
  <si>
    <t>studentská lavice jednomístná</t>
  </si>
  <si>
    <t>195375430</t>
  </si>
  <si>
    <t>V 19</t>
  </si>
  <si>
    <t>nástěnné stolky</t>
  </si>
  <si>
    <t>-623526899</t>
  </si>
  <si>
    <t>73</t>
  </si>
  <si>
    <t>V 20</t>
  </si>
  <si>
    <t>kuchyně s vybavením</t>
  </si>
  <si>
    <t>2020618092</t>
  </si>
  <si>
    <t>V 21</t>
  </si>
  <si>
    <t>stůl do učeben</t>
  </si>
  <si>
    <t>-18235589</t>
  </si>
  <si>
    <t>75</t>
  </si>
  <si>
    <t>V 22</t>
  </si>
  <si>
    <t>šatní skříň</t>
  </si>
  <si>
    <t>320328169</t>
  </si>
  <si>
    <t>V 23</t>
  </si>
  <si>
    <t>odsazené zrcadlo pro skryté zásobníky</t>
  </si>
  <si>
    <t>2107765660</t>
  </si>
  <si>
    <t>77</t>
  </si>
  <si>
    <t>V 24</t>
  </si>
  <si>
    <t>čtyřdílná šatní skříňka</t>
  </si>
  <si>
    <t>-224401361</t>
  </si>
  <si>
    <t>V 25</t>
  </si>
  <si>
    <t>trojdílná šatní skříňka</t>
  </si>
  <si>
    <t>-2058573911</t>
  </si>
  <si>
    <t>79</t>
  </si>
  <si>
    <t>V 26</t>
  </si>
  <si>
    <t>trojdílná šatní skříňka zaoblená</t>
  </si>
  <si>
    <t>-1404047111</t>
  </si>
  <si>
    <t>80</t>
  </si>
  <si>
    <t>V 27</t>
  </si>
  <si>
    <t>obklad magnetický popisovatelný</t>
  </si>
  <si>
    <t>1092865010</t>
  </si>
  <si>
    <t>81</t>
  </si>
  <si>
    <t>V 28</t>
  </si>
  <si>
    <t>1324630246</t>
  </si>
  <si>
    <t>82</t>
  </si>
  <si>
    <t>V 29</t>
  </si>
  <si>
    <t>593038624</t>
  </si>
  <si>
    <t>83</t>
  </si>
  <si>
    <t>V 30</t>
  </si>
  <si>
    <t>pracovní stůl</t>
  </si>
  <si>
    <t>-1461671646</t>
  </si>
  <si>
    <t>84</t>
  </si>
  <si>
    <t>V 31</t>
  </si>
  <si>
    <t>-13199031</t>
  </si>
  <si>
    <t>85</t>
  </si>
  <si>
    <t>V 32</t>
  </si>
  <si>
    <t>-1565532808</t>
  </si>
  <si>
    <t>86</t>
  </si>
  <si>
    <t>V 33</t>
  </si>
  <si>
    <t>závěsná skříňka s košem pod umyvadla</t>
  </si>
  <si>
    <t>-2051374015</t>
  </si>
  <si>
    <t>87</t>
  </si>
  <si>
    <t>V 34</t>
  </si>
  <si>
    <t>-491281428</t>
  </si>
  <si>
    <t>88</t>
  </si>
  <si>
    <t>V 35</t>
  </si>
  <si>
    <t>503161595</t>
  </si>
  <si>
    <t>89</t>
  </si>
  <si>
    <t>V 36</t>
  </si>
  <si>
    <t>1030522226</t>
  </si>
  <si>
    <t>90</t>
  </si>
  <si>
    <t>V 37</t>
  </si>
  <si>
    <t>2102464859</t>
  </si>
  <si>
    <t>91</t>
  </si>
  <si>
    <t>V 38</t>
  </si>
  <si>
    <t>tvarovaná sedačka</t>
  </si>
  <si>
    <t>-911683967</t>
  </si>
  <si>
    <t>92</t>
  </si>
  <si>
    <t>V 39</t>
  </si>
  <si>
    <t>tvarovaná sedačka s květináčem</t>
  </si>
  <si>
    <t>-2107173277</t>
  </si>
  <si>
    <t>93</t>
  </si>
  <si>
    <t>V 40</t>
  </si>
  <si>
    <t>úložná skřín s nikou pro tv</t>
  </si>
  <si>
    <t>1412151819</t>
  </si>
  <si>
    <t>94</t>
  </si>
  <si>
    <t>V 41</t>
  </si>
  <si>
    <t>jednací stůl</t>
  </si>
  <si>
    <t>1526490194</t>
  </si>
  <si>
    <t>95</t>
  </si>
  <si>
    <t>V 42</t>
  </si>
  <si>
    <t>-1119589872</t>
  </si>
  <si>
    <t>96</t>
  </si>
  <si>
    <t>V 43</t>
  </si>
  <si>
    <t>-1879995379</t>
  </si>
  <si>
    <t>97</t>
  </si>
  <si>
    <t>V 44</t>
  </si>
  <si>
    <t>332413570</t>
  </si>
  <si>
    <t>98</t>
  </si>
  <si>
    <t>V 45</t>
  </si>
  <si>
    <t>treláž</t>
  </si>
  <si>
    <t>2021363652</t>
  </si>
  <si>
    <t>99</t>
  </si>
  <si>
    <t>V 46</t>
  </si>
  <si>
    <t>jídelní pulty s odpadkovými koši</t>
  </si>
  <si>
    <t>-777835952</t>
  </si>
  <si>
    <t>100</t>
  </si>
  <si>
    <t>V 47</t>
  </si>
  <si>
    <t>barový stůl</t>
  </si>
  <si>
    <t>761334982</t>
  </si>
  <si>
    <t>101</t>
  </si>
  <si>
    <t>V 48</t>
  </si>
  <si>
    <t>stůl jednací s přípojným místem v desce</t>
  </si>
  <si>
    <t>-16632269</t>
  </si>
  <si>
    <t>102</t>
  </si>
  <si>
    <t>V 49</t>
  </si>
  <si>
    <t>otevřený policový díl vysoký</t>
  </si>
  <si>
    <t>-1411821336</t>
  </si>
  <si>
    <t>103</t>
  </si>
  <si>
    <t>V 50</t>
  </si>
  <si>
    <t>dvoudílná šatní skříňka</t>
  </si>
  <si>
    <t>-664228375</t>
  </si>
  <si>
    <t>104</t>
  </si>
  <si>
    <t>V 51</t>
  </si>
  <si>
    <t>univerzální stůl</t>
  </si>
  <si>
    <t>815717900</t>
  </si>
  <si>
    <t>105</t>
  </si>
  <si>
    <t>V 52</t>
  </si>
  <si>
    <t>závěsná skříňka pod umyvadla</t>
  </si>
  <si>
    <t>1090652419</t>
  </si>
  <si>
    <t>106</t>
  </si>
  <si>
    <t>V 53</t>
  </si>
  <si>
    <t>kompletační stůl</t>
  </si>
  <si>
    <t>882312972</t>
  </si>
  <si>
    <t>107</t>
  </si>
  <si>
    <t>V 54</t>
  </si>
  <si>
    <t>1937659399</t>
  </si>
  <si>
    <t>108</t>
  </si>
  <si>
    <t>V 55</t>
  </si>
  <si>
    <t>stolek kavárenský</t>
  </si>
  <si>
    <t>104835859</t>
  </si>
  <si>
    <t>109</t>
  </si>
  <si>
    <t>V 56</t>
  </si>
  <si>
    <t>prostorová oboustranná skříňka</t>
  </si>
  <si>
    <t>1823063847</t>
  </si>
  <si>
    <t>110</t>
  </si>
  <si>
    <t>V 57</t>
  </si>
  <si>
    <t>prostorová jednostranná skříňka</t>
  </si>
  <si>
    <t>120207728</t>
  </si>
  <si>
    <t>111</t>
  </si>
  <si>
    <t>V 58</t>
  </si>
  <si>
    <t>exteriérový stůl</t>
  </si>
  <si>
    <t>121828154</t>
  </si>
  <si>
    <t>112</t>
  </si>
  <si>
    <t>V 59</t>
  </si>
  <si>
    <t>zapláštění nad kuchyní</t>
  </si>
  <si>
    <t>-1730596316</t>
  </si>
  <si>
    <t>113</t>
  </si>
  <si>
    <t>V 60</t>
  </si>
  <si>
    <t>mobilní stůl pro pc</t>
  </si>
  <si>
    <t>-866688430</t>
  </si>
  <si>
    <t>114</t>
  </si>
  <si>
    <t>V 61</t>
  </si>
  <si>
    <t>1113846830</t>
  </si>
  <si>
    <t>AV</t>
  </si>
  <si>
    <t>AV technika</t>
  </si>
  <si>
    <t>115</t>
  </si>
  <si>
    <t>AV 01</t>
  </si>
  <si>
    <t>projektor</t>
  </si>
  <si>
    <t>-1761936792</t>
  </si>
  <si>
    <t>116</t>
  </si>
  <si>
    <t>AV 02</t>
  </si>
  <si>
    <t>televize</t>
  </si>
  <si>
    <t>-1102665755</t>
  </si>
  <si>
    <t>117</t>
  </si>
  <si>
    <t>AV 03</t>
  </si>
  <si>
    <t>monitor</t>
  </si>
  <si>
    <t>-648380802</t>
  </si>
  <si>
    <t>118</t>
  </si>
  <si>
    <t>AV 05</t>
  </si>
  <si>
    <t>projekční plátno</t>
  </si>
  <si>
    <t>1287055378</t>
  </si>
  <si>
    <t>119</t>
  </si>
  <si>
    <t>AV 06</t>
  </si>
  <si>
    <t>2106535985</t>
  </si>
  <si>
    <t>120</t>
  </si>
  <si>
    <t>AV 07</t>
  </si>
  <si>
    <t>-590352709</t>
  </si>
  <si>
    <t>121</t>
  </si>
  <si>
    <t>AV 08</t>
  </si>
  <si>
    <t>stolní počítač</t>
  </si>
  <si>
    <t>-1673716053</t>
  </si>
  <si>
    <t>122</t>
  </si>
  <si>
    <t>AV 09</t>
  </si>
  <si>
    <t>notebook</t>
  </si>
  <si>
    <t>420999304</t>
  </si>
  <si>
    <t>123</t>
  </si>
  <si>
    <t>AV 10</t>
  </si>
  <si>
    <t>tiskárna</t>
  </si>
  <si>
    <t>-981478407</t>
  </si>
  <si>
    <t>124</t>
  </si>
  <si>
    <t>AV 11</t>
  </si>
  <si>
    <t>interaktivní monitor</t>
  </si>
  <si>
    <t>2134689727</t>
  </si>
  <si>
    <t>125</t>
  </si>
  <si>
    <t>AV 12</t>
  </si>
  <si>
    <t>all in one PC</t>
  </si>
  <si>
    <t>-931739823</t>
  </si>
  <si>
    <t>126</t>
  </si>
  <si>
    <t>AV 13</t>
  </si>
  <si>
    <t>projektor s krátkou projekční vzdáleností</t>
  </si>
  <si>
    <t>76988331</t>
  </si>
  <si>
    <t>127</t>
  </si>
  <si>
    <t>AV 14</t>
  </si>
  <si>
    <t>-590090923</t>
  </si>
  <si>
    <t>Vedlejší a ostatní náklady pro interiér</t>
  </si>
  <si>
    <t>128</t>
  </si>
  <si>
    <t>VRN.PDI.01</t>
  </si>
  <si>
    <t>doprava</t>
  </si>
  <si>
    <t>-90964644</t>
  </si>
  <si>
    <t>129</t>
  </si>
  <si>
    <t>VRN.PDI.02</t>
  </si>
  <si>
    <t>montáž</t>
  </si>
  <si>
    <t>-1776869156</t>
  </si>
  <si>
    <t>130</t>
  </si>
  <si>
    <t>VRN.PDI.03</t>
  </si>
  <si>
    <t>výrobní dokumentace</t>
  </si>
  <si>
    <t>535289645</t>
  </si>
  <si>
    <t>131</t>
  </si>
  <si>
    <t>VRN.PDI.04</t>
  </si>
  <si>
    <t>vedlejší a ostatní náklady pro realizaci interiéru</t>
  </si>
  <si>
    <t>-517910919</t>
  </si>
  <si>
    <t>SEZNAM FIGUR</t>
  </si>
  <si>
    <t>Výměra</t>
  </si>
  <si>
    <t xml:space="preserve"> SO 00</t>
  </si>
  <si>
    <t>Použití figury:</t>
  </si>
  <si>
    <t>Odstranění podkladu živičného tl přes 100 do 150 mm strojně pl přes 200 m2</t>
  </si>
  <si>
    <t>Odkopávky a prokopávky nezapažené v hornině třídy těžitelnosti I skupiny 3 objem do 1000 m3 strojně</t>
  </si>
  <si>
    <t>Rozebrání dlažeb vozovek ze zámkové dlažby s ložem z kameniva strojně pl přes 50 do 200 m2</t>
  </si>
  <si>
    <t>Odstranění podkladu z kameniva drceného tl do 100 mm strojně pl přes 200 m2</t>
  </si>
  <si>
    <t xml:space="preserve"> SO 01/ D.1.1-2/ D.1.1-2.1</t>
  </si>
  <si>
    <t>Hloubení jam nezapažených v hornině třídy těžitelnosti I skupiny 3 objem do 5000 m3 strojně</t>
  </si>
  <si>
    <t>Vodorovné přemístění přes 50 do 500 m výkopku/sypaniny z horniny třídy těžitelnosti I skupiny 1 až 3</t>
  </si>
  <si>
    <t>Vodorovné přemístění přes 9 000 do 10000 m výkopku/sypaniny z horniny třídy těžitelnosti I skupiny 1 až 3</t>
  </si>
  <si>
    <t>Nakládání výkopku z hornin třídy těžitelnosti I skupiny 1 až 3 přes 100 m3</t>
  </si>
  <si>
    <t>Uložení sypaniny na skládky nebo meziskládky</t>
  </si>
  <si>
    <t>Odkopávky a prokopávky nezapažené v hornině třídy těžitelnosti I skupiny 3 objem do 5000 m3 strojně</t>
  </si>
  <si>
    <t>Základové desky ze ŽB pro konstrukce bílých van tř. C 30/37</t>
  </si>
  <si>
    <t>Výztuž základových desek betonářskou ocelí 10 505 (R)</t>
  </si>
  <si>
    <t>Základová zeď ze ŽB bez zvýšených nároků na prostředí tř. C 30/37 bez výztuže</t>
  </si>
  <si>
    <t>Výztuž základových zdí nosných betonářskou ocelí 10 505</t>
  </si>
  <si>
    <t>Základová zeď ze ŽB pro konstrukce bílých van tř. C 30/37</t>
  </si>
  <si>
    <t>Zásyp jam, šachet rýh nebo kolem objektů sypaninou se zhutněním</t>
  </si>
  <si>
    <t xml:space="preserve"> SO 01/ D.1.1-2/ D.1.1-2.2</t>
  </si>
  <si>
    <t>Schodišťová konstrukce a rampa ze ŽB tř. C 30/37</t>
  </si>
  <si>
    <t>Výztuž schodišťové konstrukce a rampy betonářskou ocelí 10 505</t>
  </si>
  <si>
    <t>Sloupy nebo pilíře ze ŽB tř. C 40/50 bez výztuže</t>
  </si>
  <si>
    <t>Výztuž sloupů hranatých betonářskou ocelí 10 505</t>
  </si>
  <si>
    <t>Nosná zeď ze ŽB odolného proti agresivnímu prostředí tř. C 30/37 bez výztuže</t>
  </si>
  <si>
    <t>Výztuž nosných zdí betonářskou ocelí 10 505</t>
  </si>
  <si>
    <t>Nosná zeď ze ŽB tř. C 40/50 bez výztuže</t>
  </si>
  <si>
    <t>Stropy deskové ze ŽB tř. C 30/37</t>
  </si>
  <si>
    <t>Výztuž stropů betonářskou ocelí 10 505</t>
  </si>
  <si>
    <t xml:space="preserve"> SO 01/ D.1.1-2/ D.1.1-2.5</t>
  </si>
  <si>
    <t>koberec vlněný ve čtvercích 500x500mm, vlákno 80% undyed wool/10% PA/10% PES, hm 1200g/m2, zátěž 32, hořlavost Cfl S1</t>
  </si>
  <si>
    <t>Vodou ředitelná penetrace savého podkladu povlakových podlah</t>
  </si>
  <si>
    <t>Krycí epoxidová stěrka tloušťky přes 2 do 3 mm dekorativní lité podlahy</t>
  </si>
  <si>
    <t>Penetrační epoxidový nátěr podlahy na suchý a vyzrálý podklad</t>
  </si>
  <si>
    <t>Krycí polyuretanová stěrka tloušťky do 3 mm dekorativní lité podlahy</t>
  </si>
  <si>
    <t>Penetrační polyuretanový nátěr podlahy na vlhký nebo nenasákavý podklad</t>
  </si>
  <si>
    <t>PVC vinyl heterogenní akustická tl 3.90mm nášlapná vrstva 0.70mm, hořlavost Bfl-s1, třída zátěže 34/42, útlum 19dB, bodová zátěž ≤ 0.10mm, protiskluznost R10</t>
  </si>
  <si>
    <t>PVC vinyl homogenní zátěžová elektrostaticky vodivé tl 2,00mm, R 0,05-1MΩ, třída zátěže 34/43, třída otěru P, hořlavost Bfl S1</t>
  </si>
  <si>
    <t xml:space="preserve"> SO 01/ D.1.1-2/ D.1.1-2.6</t>
  </si>
  <si>
    <t>Dvojnásobné bílé malby ze směsí za mokra výborně oděruvzdorných v místnostech v přes 3,80 do 5,00 m</t>
  </si>
  <si>
    <t>Základní akrylátová jednonásobná bezbarvá penetrace podkladu v místnostech v přes 3,80 do 5,00 m</t>
  </si>
  <si>
    <t>Cementový postřik vnitřních stěn nanášený celoplošně strojně</t>
  </si>
  <si>
    <t>Vápenocementová omítka hrubá jednovrstvá zatřená vnitřních stěn nanášená strojně</t>
  </si>
  <si>
    <t>Polymercementový spojovací můstek vnitřních stěn nanášený ručně</t>
  </si>
  <si>
    <t>Potažení vnitřních stěn sádrovým štukem tloušťky do 3 mm</t>
  </si>
  <si>
    <t>Příplatek k cenám 2x maleb ze směsí za mokra oděruvzdorných za barevnou malbu v světlém odstínu</t>
  </si>
  <si>
    <t>Dekorační technika imitace metalické efekty v místnostech v přes 3,80 do 5,00 m</t>
  </si>
  <si>
    <t xml:space="preserve"> SO 02/ D.2.1-2/ D.2.1-2.1</t>
  </si>
  <si>
    <t>Hloubení rýh nezapažených š do 800 mm v hornině třídy těžitelnosti I skupiny 3 objem do 50 m3 strojně</t>
  </si>
  <si>
    <t xml:space="preserve"> SO 02/ D.2.1-2/ D.2.1-2.2</t>
  </si>
  <si>
    <t>Stropy deskové ze ŽB pohledové</t>
  </si>
  <si>
    <t xml:space="preserve"> SO 02/ D.2.1-2/ D.2.1-2.5</t>
  </si>
  <si>
    <t xml:space="preserve"> SO 02/ D.2.1-2/ D.2.1-2.6</t>
  </si>
  <si>
    <t xml:space="preserve"> SO 05.1</t>
  </si>
  <si>
    <t xml:space="preserve"> SO 05.2</t>
  </si>
  <si>
    <t>Základy (dl * š * v) - předpoklad</t>
  </si>
  <si>
    <t>203,58*0,3*0,5</t>
  </si>
  <si>
    <t>Hloubení rýh nezapažených š do 800 mm v hornině třídy těžitelnosti I skupiny 3 objem do 100 m3 strojně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</si>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</sst>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41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31"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39" fillId="0" borderId="0" xfId="0" applyFont="1" applyAlignment="1" applyProtection="1">
      <alignment vertical="center" wrapText="1"/>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5" fillId="0" borderId="0" xfId="0" applyFont="1" applyAlignment="1">
      <alignment horizontal="left" vertical="center" wrapText="1"/>
    </xf>
    <xf numFmtId="0" fontId="42" fillId="0" borderId="14"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3" fillId="0" borderId="23" xfId="0" applyFont="1" applyBorder="1" applyAlignment="1">
      <alignment vertical="center" wrapText="1"/>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6" xfId="0" applyFont="1" applyBorder="1" applyAlignment="1">
      <alignment vertical="center" wrapText="1"/>
    </xf>
    <xf numFmtId="0" fontId="43"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3" fillId="0" borderId="28" xfId="0" applyFont="1" applyBorder="1" applyAlignment="1">
      <alignment vertical="center" wrapText="1"/>
    </xf>
    <xf numFmtId="0" fontId="47" fillId="0" borderId="29" xfId="0" applyFont="1" applyBorder="1" applyAlignment="1">
      <alignment vertical="center" wrapText="1"/>
    </xf>
    <xf numFmtId="0" fontId="43" fillId="0" borderId="30" xfId="0" applyFont="1" applyBorder="1" applyAlignment="1">
      <alignment vertical="center" wrapText="1"/>
    </xf>
    <xf numFmtId="0" fontId="43" fillId="0" borderId="0" xfId="0" applyFont="1" applyBorder="1" applyAlignment="1">
      <alignment vertical="top"/>
    </xf>
    <xf numFmtId="0" fontId="43" fillId="0" borderId="0" xfId="0" applyFont="1" applyAlignment="1">
      <alignment vertical="top"/>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8" fillId="0" borderId="29"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3" fillId="0" borderId="28" xfId="0" applyFont="1" applyBorder="1" applyAlignment="1">
      <alignment horizontal="left" vertical="center"/>
    </xf>
    <xf numFmtId="0" fontId="47"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9" xfId="0" applyFont="1" applyBorder="1" applyAlignment="1">
      <alignment horizontal="left" vertical="center"/>
    </xf>
    <xf numFmtId="0" fontId="43"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8" xfId="0" applyFont="1" applyBorder="1" applyAlignment="1">
      <alignment horizontal="left" vertical="center" wrapText="1"/>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8"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9" xfId="0" applyFont="1" applyBorder="1" applyAlignment="1">
      <alignment vertical="center"/>
    </xf>
    <xf numFmtId="0" fontId="45"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8" fillId="0" borderId="29" xfId="0" applyFont="1" applyBorder="1" applyAlignment="1">
      <alignment/>
    </xf>
    <xf numFmtId="0" fontId="43" fillId="0" borderId="26" xfId="0" applyFont="1" applyBorder="1" applyAlignment="1">
      <alignment vertical="top"/>
    </xf>
    <xf numFmtId="0" fontId="43" fillId="0" borderId="27" xfId="0" applyFont="1" applyBorder="1" applyAlignment="1">
      <alignment vertical="top"/>
    </xf>
    <xf numFmtId="0" fontId="43" fillId="0" borderId="28" xfId="0" applyFont="1" applyBorder="1" applyAlignment="1">
      <alignment vertical="top"/>
    </xf>
    <xf numFmtId="0" fontId="43" fillId="0" borderId="29" xfId="0" applyFont="1" applyBorder="1" applyAlignment="1">
      <alignment vertical="top"/>
    </xf>
    <xf numFmtId="0" fontId="43"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7"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21" fillId="0" borderId="0" xfId="0" applyFont="1" applyAlignment="1">
      <alignment horizontal="left" vertical="center"/>
    </xf>
    <xf numFmtId="0" fontId="21" fillId="0" borderId="0" xfId="0" applyFont="1" applyAlignment="1" applyProtection="1">
      <alignment horizontal="left" vertical="center"/>
      <protection/>
    </xf>
    <xf numFmtId="0" fontId="4" fillId="0" borderId="0" xfId="0" applyFont="1" applyAlignment="1">
      <alignment horizontal="left" vertical="top"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45"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5"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customXml" Target="../customXml/item1.xml" /><Relationship Id="rId46" Type="http://schemas.openxmlformats.org/officeDocument/2006/relationships/customXml" Target="../customXml/item2.xml" /><Relationship Id="rId47" Type="http://schemas.openxmlformats.org/officeDocument/2006/relationships/customXml" Target="../customXml/item3.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2/122251106" TargetMode="External" /><Relationship Id="rId2" Type="http://schemas.openxmlformats.org/officeDocument/2006/relationships/hyperlink" Target="https://podminky.urs.cz/item/CS_URS_2022_02/132251102" TargetMode="External" /><Relationship Id="rId3" Type="http://schemas.openxmlformats.org/officeDocument/2006/relationships/hyperlink" Target="https://podminky.urs.cz/item/CS_URS_2022_02/162351103" TargetMode="External" /><Relationship Id="rId4" Type="http://schemas.openxmlformats.org/officeDocument/2006/relationships/hyperlink" Target="https://podminky.urs.cz/item/CS_URS_2022_02/171251201" TargetMode="External" /><Relationship Id="rId5" Type="http://schemas.openxmlformats.org/officeDocument/2006/relationships/hyperlink" Target="https://podminky.urs.cz/item/CS_URS_2022_02/167151111" TargetMode="External" /><Relationship Id="rId6" Type="http://schemas.openxmlformats.org/officeDocument/2006/relationships/hyperlink" Target="https://podminky.urs.cz/item/CS_URS_2022_02/174151101" TargetMode="External" /><Relationship Id="rId7" Type="http://schemas.openxmlformats.org/officeDocument/2006/relationships/hyperlink" Target="https://podminky.urs.cz/item/CS_URS_2022_02/162751117" TargetMode="External" /><Relationship Id="rId8" Type="http://schemas.openxmlformats.org/officeDocument/2006/relationships/hyperlink" Target="https://podminky.urs.cz/item/CS_URS_2022_02/171201231" TargetMode="External" /><Relationship Id="rId9"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113106271" TargetMode="External" /><Relationship Id="rId2" Type="http://schemas.openxmlformats.org/officeDocument/2006/relationships/hyperlink" Target="https://podminky.urs.cz/item/CS_URS_2022_02/113107221" TargetMode="External" /><Relationship Id="rId3" Type="http://schemas.openxmlformats.org/officeDocument/2006/relationships/hyperlink" Target="https://podminky.urs.cz/item/CS_URS_2022_02/113107243" TargetMode="External" /><Relationship Id="rId4" Type="http://schemas.openxmlformats.org/officeDocument/2006/relationships/hyperlink" Target="https://podminky.urs.cz/item/CS_URS_2022_02/113202111" TargetMode="External" /><Relationship Id="rId5" Type="http://schemas.openxmlformats.org/officeDocument/2006/relationships/hyperlink" Target="https://podminky.urs.cz/item/CS_URS_2022_02/121151123" TargetMode="External" /><Relationship Id="rId6" Type="http://schemas.openxmlformats.org/officeDocument/2006/relationships/hyperlink" Target="https://podminky.urs.cz/item/CS_URS_2022_02/122251105" TargetMode="External" /><Relationship Id="rId7" Type="http://schemas.openxmlformats.org/officeDocument/2006/relationships/hyperlink" Target="https://podminky.urs.cz/item/CS_URS_2022_02/162751113"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961055111" TargetMode="External" /><Relationship Id="rId10" Type="http://schemas.openxmlformats.org/officeDocument/2006/relationships/hyperlink" Target="https://podminky.urs.cz/item/CS_URS_2022_02/962052211" TargetMode="External" /><Relationship Id="rId11" Type="http://schemas.openxmlformats.org/officeDocument/2006/relationships/hyperlink" Target="https://podminky.urs.cz/item/CS_URS_2022_02/981011112" TargetMode="External" /><Relationship Id="rId12" Type="http://schemas.openxmlformats.org/officeDocument/2006/relationships/hyperlink" Target="https://podminky.urs.cz/item/CS_URS_2022_02/997221551" TargetMode="External" /><Relationship Id="rId13" Type="http://schemas.openxmlformats.org/officeDocument/2006/relationships/hyperlink" Target="https://podminky.urs.cz/item/CS_URS_2022_02/997221559" TargetMode="External" /><Relationship Id="rId14" Type="http://schemas.openxmlformats.org/officeDocument/2006/relationships/hyperlink" Target="https://podminky.urs.cz/item/CS_URS_2022_02/997221861" TargetMode="External" /><Relationship Id="rId15" Type="http://schemas.openxmlformats.org/officeDocument/2006/relationships/hyperlink" Target="https://podminky.urs.cz/item/CS_URS_2022_02/997221873" TargetMode="External" /><Relationship Id="rId16" Type="http://schemas.openxmlformats.org/officeDocument/2006/relationships/hyperlink" Target="https://podminky.urs.cz/item/CS_URS_2022_02/997221875" TargetMode="External" /><Relationship Id="rId17" Type="http://schemas.openxmlformats.org/officeDocument/2006/relationships/hyperlink" Target="https://podminky.urs.cz/item/CS_URS_2022_02/997013871" TargetMode="External" /><Relationship Id="rId18"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2/311351121" TargetMode="External" /><Relationship Id="rId2" Type="http://schemas.openxmlformats.org/officeDocument/2006/relationships/hyperlink" Target="https://podminky.urs.cz/item/CS_URS_2022_02/311351122" TargetMode="External" /><Relationship Id="rId3" Type="http://schemas.openxmlformats.org/officeDocument/2006/relationships/hyperlink" Target="https://podminky.urs.cz/item/CS_URS_2022_02/311351911" TargetMode="External" /><Relationship Id="rId4" Type="http://schemas.openxmlformats.org/officeDocument/2006/relationships/hyperlink" Target="https://podminky.urs.cz/item/CS_URS_2022_02/311361821" TargetMode="External" /><Relationship Id="rId5" Type="http://schemas.openxmlformats.org/officeDocument/2006/relationships/hyperlink" Target="https://podminky.urs.cz/item/CS_URS_2022_02/411351011" TargetMode="External" /><Relationship Id="rId6" Type="http://schemas.openxmlformats.org/officeDocument/2006/relationships/hyperlink" Target="https://podminky.urs.cz/item/CS_URS_2022_02/411351012" TargetMode="External" /><Relationship Id="rId7" Type="http://schemas.openxmlformats.org/officeDocument/2006/relationships/hyperlink" Target="https://podminky.urs.cz/item/CS_URS_2022_02/411354313" TargetMode="External" /><Relationship Id="rId8" Type="http://schemas.openxmlformats.org/officeDocument/2006/relationships/hyperlink" Target="https://podminky.urs.cz/item/CS_URS_2022_02/411354314" TargetMode="External" /><Relationship Id="rId9" Type="http://schemas.openxmlformats.org/officeDocument/2006/relationships/hyperlink" Target="https://podminky.urs.cz/item/CS_URS_2022_02/411361821" TargetMode="External" /><Relationship Id="rId10" Type="http://schemas.openxmlformats.org/officeDocument/2006/relationships/hyperlink" Target="https://podminky.urs.cz/item/CS_URS_2022_02/998012023" TargetMode="External" /><Relationship Id="rId1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s://podminky.urs.cz/item/CS_URS_2022_02/612131301" TargetMode="External" /><Relationship Id="rId2" Type="http://schemas.openxmlformats.org/officeDocument/2006/relationships/hyperlink" Target="https://podminky.urs.cz/item/CS_URS_2022_02/612321311" TargetMode="External" /><Relationship Id="rId3" Type="http://schemas.openxmlformats.org/officeDocument/2006/relationships/hyperlink" Target="https://podminky.urs.cz/item/CS_URS_2022_02/998012023" TargetMode="External" /><Relationship Id="rId4"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22251106" TargetMode="External" /><Relationship Id="rId2" Type="http://schemas.openxmlformats.org/officeDocument/2006/relationships/hyperlink" Target="https://podminky.urs.cz/item/CS_URS_2022_02/131251106" TargetMode="External" /><Relationship Id="rId3" Type="http://schemas.openxmlformats.org/officeDocument/2006/relationships/hyperlink" Target="https://podminky.urs.cz/item/CS_URS_2022_02/162351103" TargetMode="External" /><Relationship Id="rId4" Type="http://schemas.openxmlformats.org/officeDocument/2006/relationships/hyperlink" Target="https://podminky.urs.cz/item/CS_URS_2022_02/171251201" TargetMode="External" /><Relationship Id="rId5" Type="http://schemas.openxmlformats.org/officeDocument/2006/relationships/hyperlink" Target="https://podminky.urs.cz/item/CS_URS_2022_02/167151111" TargetMode="External" /><Relationship Id="rId6" Type="http://schemas.openxmlformats.org/officeDocument/2006/relationships/hyperlink" Target="https://podminky.urs.cz/item/CS_URS_2022_02/174151101" TargetMode="External" /><Relationship Id="rId7" Type="http://schemas.openxmlformats.org/officeDocument/2006/relationships/hyperlink" Target="https://podminky.urs.cz/item/CS_URS_2022_02/162751117" TargetMode="External" /><Relationship Id="rId8" Type="http://schemas.openxmlformats.org/officeDocument/2006/relationships/hyperlink" Target="https://podminky.urs.cz/item/CS_URS_2022_02/171201231" TargetMode="External" /><Relationship Id="rId9" Type="http://schemas.openxmlformats.org/officeDocument/2006/relationships/hyperlink" Target="https://podminky.urs.cz/item/CS_URS_2022_02/273323611" TargetMode="External" /><Relationship Id="rId10" Type="http://schemas.openxmlformats.org/officeDocument/2006/relationships/hyperlink" Target="https://podminky.urs.cz/item/CS_URS_2022_02/273351121" TargetMode="External" /><Relationship Id="rId11" Type="http://schemas.openxmlformats.org/officeDocument/2006/relationships/hyperlink" Target="https://podminky.urs.cz/item/CS_URS_2022_02/273351122" TargetMode="External" /><Relationship Id="rId12" Type="http://schemas.openxmlformats.org/officeDocument/2006/relationships/hyperlink" Target="https://podminky.urs.cz/item/CS_URS_2022_02/273361821" TargetMode="External" /><Relationship Id="rId13" Type="http://schemas.openxmlformats.org/officeDocument/2006/relationships/hyperlink" Target="https://podminky.urs.cz/item/CS_URS_2022_02/279323112" TargetMode="External" /><Relationship Id="rId14" Type="http://schemas.openxmlformats.org/officeDocument/2006/relationships/hyperlink" Target="https://podminky.urs.cz/item/CS_URS_2022_02/279351121" TargetMode="External" /><Relationship Id="rId15" Type="http://schemas.openxmlformats.org/officeDocument/2006/relationships/hyperlink" Target="https://podminky.urs.cz/item/CS_URS_2022_02/279351122" TargetMode="External" /><Relationship Id="rId16" Type="http://schemas.openxmlformats.org/officeDocument/2006/relationships/hyperlink" Target="https://podminky.urs.cz/item/CS_URS_2022_02/279361821" TargetMode="External" /><Relationship Id="rId17" Type="http://schemas.openxmlformats.org/officeDocument/2006/relationships/hyperlink" Target="https://podminky.urs.cz/item/CS_URS_2022_02/998012023" TargetMode="External" /><Relationship Id="rId18"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hyperlink" Target="https://podminky.urs.cz/item/CS_URS_2022_02/132251102" TargetMode="External" /><Relationship Id="rId2" Type="http://schemas.openxmlformats.org/officeDocument/2006/relationships/hyperlink" Target="https://podminky.urs.cz/item/CS_URS_2022_02/162351103" TargetMode="External" /><Relationship Id="rId3" Type="http://schemas.openxmlformats.org/officeDocument/2006/relationships/hyperlink" Target="https://podminky.urs.cz/item/CS_URS_2022_02/162751117" TargetMode="External" /><Relationship Id="rId4" Type="http://schemas.openxmlformats.org/officeDocument/2006/relationships/hyperlink" Target="https://podminky.urs.cz/item/CS_URS_2022_02/171201231" TargetMode="External" /><Relationship Id="rId5" Type="http://schemas.openxmlformats.org/officeDocument/2006/relationships/hyperlink" Target="https://podminky.urs.cz/item/CS_URS_2022_02/167151111" TargetMode="External" /><Relationship Id="rId6" Type="http://schemas.openxmlformats.org/officeDocument/2006/relationships/hyperlink" Target="https://podminky.urs.cz/item/CS_URS_2022_02/171251201" TargetMode="External" /><Relationship Id="rId7" Type="http://schemas.openxmlformats.org/officeDocument/2006/relationships/hyperlink" Target="https://podminky.urs.cz/item/CS_URS_2022_02/174151101" TargetMode="External" /><Relationship Id="rId8"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hyperlink" Target="https://podminky.urs.cz/item/CS_URS_2022_02/122251106" TargetMode="External" /><Relationship Id="rId2" Type="http://schemas.openxmlformats.org/officeDocument/2006/relationships/hyperlink" Target="https://podminky.urs.cz/item/CS_URS_2022_02/132251103" TargetMode="External" /><Relationship Id="rId3" Type="http://schemas.openxmlformats.org/officeDocument/2006/relationships/hyperlink" Target="https://podminky.urs.cz/item/CS_URS_2022_02/162351103" TargetMode="External" /><Relationship Id="rId4" Type="http://schemas.openxmlformats.org/officeDocument/2006/relationships/hyperlink" Target="https://podminky.urs.cz/item/CS_URS_2022_02/162751117" TargetMode="External" /><Relationship Id="rId5" Type="http://schemas.openxmlformats.org/officeDocument/2006/relationships/hyperlink" Target="https://podminky.urs.cz/item/CS_URS_2022_02/171201231" TargetMode="External" /><Relationship Id="rId6" Type="http://schemas.openxmlformats.org/officeDocument/2006/relationships/hyperlink" Target="https://podminky.urs.cz/item/CS_URS_2022_02/167151111" TargetMode="External" /><Relationship Id="rId7" Type="http://schemas.openxmlformats.org/officeDocument/2006/relationships/hyperlink" Target="https://podminky.urs.cz/item/CS_URS_2022_02/171251201" TargetMode="External" /><Relationship Id="rId8"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311351121" TargetMode="External" /><Relationship Id="rId2" Type="http://schemas.openxmlformats.org/officeDocument/2006/relationships/hyperlink" Target="https://podminky.urs.cz/item/CS_URS_2022_02/311351122" TargetMode="External" /><Relationship Id="rId3" Type="http://schemas.openxmlformats.org/officeDocument/2006/relationships/hyperlink" Target="https://podminky.urs.cz/item/CS_URS_2022_02/311351511" TargetMode="External" /><Relationship Id="rId4" Type="http://schemas.openxmlformats.org/officeDocument/2006/relationships/hyperlink" Target="https://podminky.urs.cz/item/CS_URS_2022_02/311351512" TargetMode="External" /><Relationship Id="rId5" Type="http://schemas.openxmlformats.org/officeDocument/2006/relationships/hyperlink" Target="https://podminky.urs.cz/item/CS_URS_2022_02/311361821" TargetMode="External" /><Relationship Id="rId6" Type="http://schemas.openxmlformats.org/officeDocument/2006/relationships/hyperlink" Target="https://podminky.urs.cz/item/CS_URS_2022_02/330321810" TargetMode="External" /><Relationship Id="rId7" Type="http://schemas.openxmlformats.org/officeDocument/2006/relationships/hyperlink" Target="https://podminky.urs.cz/item/CS_URS_2022_02/331351321" TargetMode="External" /><Relationship Id="rId8" Type="http://schemas.openxmlformats.org/officeDocument/2006/relationships/hyperlink" Target="https://podminky.urs.cz/item/CS_URS_2022_02/331351322" TargetMode="External" /><Relationship Id="rId9" Type="http://schemas.openxmlformats.org/officeDocument/2006/relationships/hyperlink" Target="https://podminky.urs.cz/item/CS_URS_2022_02/331361821" TargetMode="External" /><Relationship Id="rId10" Type="http://schemas.openxmlformats.org/officeDocument/2006/relationships/hyperlink" Target="https://podminky.urs.cz/item/CS_URS_2022_02/411321616" TargetMode="External" /><Relationship Id="rId11" Type="http://schemas.openxmlformats.org/officeDocument/2006/relationships/hyperlink" Target="https://podminky.urs.cz/item/CS_URS_2022_02/411351011" TargetMode="External" /><Relationship Id="rId12" Type="http://schemas.openxmlformats.org/officeDocument/2006/relationships/hyperlink" Target="https://podminky.urs.cz/item/CS_URS_2022_02/411351012" TargetMode="External" /><Relationship Id="rId13" Type="http://schemas.openxmlformats.org/officeDocument/2006/relationships/hyperlink" Target="https://podminky.urs.cz/item/CS_URS_2022_02/411351021" TargetMode="External" /><Relationship Id="rId14" Type="http://schemas.openxmlformats.org/officeDocument/2006/relationships/hyperlink" Target="https://podminky.urs.cz/item/CS_URS_2022_02/411351022" TargetMode="External" /><Relationship Id="rId15" Type="http://schemas.openxmlformats.org/officeDocument/2006/relationships/hyperlink" Target="https://podminky.urs.cz/item/CS_URS_2022_02/411354311" TargetMode="External" /><Relationship Id="rId16" Type="http://schemas.openxmlformats.org/officeDocument/2006/relationships/hyperlink" Target="https://podminky.urs.cz/item/CS_URS_2022_02/411354312" TargetMode="External" /><Relationship Id="rId17" Type="http://schemas.openxmlformats.org/officeDocument/2006/relationships/hyperlink" Target="https://podminky.urs.cz/item/CS_URS_2022_02/411354335" TargetMode="External" /><Relationship Id="rId18" Type="http://schemas.openxmlformats.org/officeDocument/2006/relationships/hyperlink" Target="https://podminky.urs.cz/item/CS_URS_2022_02/411354336" TargetMode="External" /><Relationship Id="rId19" Type="http://schemas.openxmlformats.org/officeDocument/2006/relationships/hyperlink" Target="https://podminky.urs.cz/item/CS_URS_2022_02/411361821" TargetMode="External" /><Relationship Id="rId20" Type="http://schemas.openxmlformats.org/officeDocument/2006/relationships/hyperlink" Target="https://podminky.urs.cz/item/CS_URS_2022_02/430361821" TargetMode="External" /><Relationship Id="rId21" Type="http://schemas.openxmlformats.org/officeDocument/2006/relationships/hyperlink" Target="https://podminky.urs.cz/item/CS_URS_2022_02/431351122" TargetMode="External" /><Relationship Id="rId22" Type="http://schemas.openxmlformats.org/officeDocument/2006/relationships/hyperlink" Target="https://podminky.urs.cz/item/CS_URS_2022_02/434351142" TargetMode="External" /><Relationship Id="rId23" Type="http://schemas.openxmlformats.org/officeDocument/2006/relationships/hyperlink" Target="https://podminky.urs.cz/item/CS_URS_2022_02/998012023" TargetMode="External" /><Relationship Id="rId24"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776121112" TargetMode="External" /><Relationship Id="rId2" Type="http://schemas.openxmlformats.org/officeDocument/2006/relationships/hyperlink" Target="https://podminky.urs.cz/item/CS_URS_2022_02/776251111" TargetMode="External" /><Relationship Id="rId3" Type="http://schemas.openxmlformats.org/officeDocument/2006/relationships/hyperlink" Target="https://podminky.urs.cz/item/CS_URS_2022_02/776211211" TargetMode="External" /><Relationship Id="rId4" Type="http://schemas.openxmlformats.org/officeDocument/2006/relationships/hyperlink" Target="https://podminky.urs.cz/item/CS_URS_2022_02/776211111" TargetMode="External" /><Relationship Id="rId5" Type="http://schemas.openxmlformats.org/officeDocument/2006/relationships/hyperlink" Target="https://podminky.urs.cz/item/CS_URS_2022_02/776231111" TargetMode="External" /><Relationship Id="rId6" Type="http://schemas.openxmlformats.org/officeDocument/2006/relationships/hyperlink" Target="https://podminky.urs.cz/item/CS_URS_2022_02/776421111" TargetMode="External" /><Relationship Id="rId7" Type="http://schemas.openxmlformats.org/officeDocument/2006/relationships/hyperlink" Target="https://podminky.urs.cz/item/CS_URS_2022_02/776421711" TargetMode="External" /><Relationship Id="rId8" Type="http://schemas.openxmlformats.org/officeDocument/2006/relationships/hyperlink" Target="https://podminky.urs.cz/item/CS_URS_2022_02/998776103" TargetMode="External" /><Relationship Id="rId9" Type="http://schemas.openxmlformats.org/officeDocument/2006/relationships/hyperlink" Target="https://podminky.urs.cz/item/CS_URS_2022_02/777131101" TargetMode="External" /><Relationship Id="rId10" Type="http://schemas.openxmlformats.org/officeDocument/2006/relationships/hyperlink" Target="https://podminky.urs.cz/item/CS_URS_2022_02/777131113" TargetMode="External" /><Relationship Id="rId11" Type="http://schemas.openxmlformats.org/officeDocument/2006/relationships/hyperlink" Target="https://podminky.urs.cz/item/CS_URS_2022_02/998777103" TargetMode="External" /><Relationship Id="rId1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612131111" TargetMode="External" /><Relationship Id="rId2" Type="http://schemas.openxmlformats.org/officeDocument/2006/relationships/hyperlink" Target="https://podminky.urs.cz/item/CS_URS_2022_02/612131301" TargetMode="External" /><Relationship Id="rId3" Type="http://schemas.openxmlformats.org/officeDocument/2006/relationships/hyperlink" Target="https://podminky.urs.cz/item/CS_URS_2022_02/612321311" TargetMode="External" /><Relationship Id="rId4" Type="http://schemas.openxmlformats.org/officeDocument/2006/relationships/hyperlink" Target="https://podminky.urs.cz/item/CS_URS_2022_02/998012023" TargetMode="External" /><Relationship Id="rId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topLeftCell="A34">
      <selection activeCell="AN8" sqref="AN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 customHeight="1">
      <c r="AR2" s="367"/>
      <c r="AS2" s="367"/>
      <c r="AT2" s="367"/>
      <c r="AU2" s="367"/>
      <c r="AV2" s="367"/>
      <c r="AW2" s="367"/>
      <c r="AX2" s="367"/>
      <c r="AY2" s="367"/>
      <c r="AZ2" s="367"/>
      <c r="BA2" s="367"/>
      <c r="BB2" s="367"/>
      <c r="BC2" s="367"/>
      <c r="BD2" s="367"/>
      <c r="BE2" s="367"/>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51" t="s">
        <v>14</v>
      </c>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23"/>
      <c r="AQ5" s="23"/>
      <c r="AR5" s="21"/>
      <c r="BE5" s="348" t="s">
        <v>15</v>
      </c>
      <c r="BS5" s="18" t="s">
        <v>6</v>
      </c>
    </row>
    <row r="6" spans="2:71" s="1" customFormat="1" ht="36.9" customHeight="1">
      <c r="B6" s="22"/>
      <c r="C6" s="23"/>
      <c r="D6" s="29" t="s">
        <v>16</v>
      </c>
      <c r="E6" s="23"/>
      <c r="F6" s="23"/>
      <c r="G6" s="23"/>
      <c r="H6" s="23"/>
      <c r="I6" s="23"/>
      <c r="J6" s="23"/>
      <c r="K6" s="353" t="s">
        <v>17</v>
      </c>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23"/>
      <c r="AQ6" s="23"/>
      <c r="AR6" s="21"/>
      <c r="BE6" s="349"/>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49"/>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c r="AO8" s="23"/>
      <c r="AP8" s="23"/>
      <c r="AQ8" s="23"/>
      <c r="AR8" s="21"/>
      <c r="BE8" s="349"/>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49"/>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349"/>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29</v>
      </c>
      <c r="AO11" s="23"/>
      <c r="AP11" s="23"/>
      <c r="AQ11" s="23"/>
      <c r="AR11" s="21"/>
      <c r="BE11" s="349"/>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49"/>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31</v>
      </c>
      <c r="AO13" s="23"/>
      <c r="AP13" s="23"/>
      <c r="AQ13" s="23"/>
      <c r="AR13" s="21"/>
      <c r="BE13" s="349"/>
      <c r="BS13" s="18" t="s">
        <v>6</v>
      </c>
    </row>
    <row r="14" spans="2:71" ht="13.2">
      <c r="B14" s="22"/>
      <c r="C14" s="23"/>
      <c r="D14" s="23"/>
      <c r="E14" s="354" t="s">
        <v>31</v>
      </c>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0" t="s">
        <v>28</v>
      </c>
      <c r="AL14" s="23"/>
      <c r="AM14" s="23"/>
      <c r="AN14" s="32" t="s">
        <v>31</v>
      </c>
      <c r="AO14" s="23"/>
      <c r="AP14" s="23"/>
      <c r="AQ14" s="23"/>
      <c r="AR14" s="21"/>
      <c r="BE14" s="349"/>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49"/>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33</v>
      </c>
      <c r="AO16" s="23"/>
      <c r="AP16" s="23"/>
      <c r="AQ16" s="23"/>
      <c r="AR16" s="21"/>
      <c r="BE16" s="349"/>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35</v>
      </c>
      <c r="AO17" s="23"/>
      <c r="AP17" s="23"/>
      <c r="AQ17" s="23"/>
      <c r="AR17" s="21"/>
      <c r="BE17" s="349"/>
      <c r="BS17" s="18" t="s">
        <v>36</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49"/>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19</v>
      </c>
      <c r="AO19" s="23"/>
      <c r="AP19" s="23"/>
      <c r="AQ19" s="23"/>
      <c r="AR19" s="21"/>
      <c r="BE19" s="349"/>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49"/>
      <c r="BS20" s="18" t="s">
        <v>4</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49"/>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49"/>
    </row>
    <row r="23" spans="2:57" s="1" customFormat="1" ht="47.25" customHeight="1">
      <c r="B23" s="22"/>
      <c r="C23" s="23"/>
      <c r="D23" s="23"/>
      <c r="E23" s="356" t="s">
        <v>39</v>
      </c>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23"/>
      <c r="AP23" s="23"/>
      <c r="AQ23" s="23"/>
      <c r="AR23" s="21"/>
      <c r="BE23" s="349"/>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49"/>
    </row>
    <row r="25" spans="2:57" s="1" customFormat="1" ht="6.9"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49"/>
    </row>
    <row r="26" spans="1:57" s="2" customFormat="1" ht="25.95"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57">
        <f>ROUND(AG54,2)</f>
        <v>0</v>
      </c>
      <c r="AL26" s="358"/>
      <c r="AM26" s="358"/>
      <c r="AN26" s="358"/>
      <c r="AO26" s="358"/>
      <c r="AP26" s="37"/>
      <c r="AQ26" s="37"/>
      <c r="AR26" s="40"/>
      <c r="BE26" s="349"/>
    </row>
    <row r="27" spans="1:57" s="2" customFormat="1" ht="6.9"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49"/>
    </row>
    <row r="28" spans="1:57" s="2" customFormat="1" ht="13.2">
      <c r="A28" s="35"/>
      <c r="B28" s="36"/>
      <c r="C28" s="37"/>
      <c r="D28" s="37"/>
      <c r="E28" s="37"/>
      <c r="F28" s="37"/>
      <c r="G28" s="37"/>
      <c r="H28" s="37"/>
      <c r="I28" s="37"/>
      <c r="J28" s="37"/>
      <c r="K28" s="37"/>
      <c r="L28" s="359" t="s">
        <v>41</v>
      </c>
      <c r="M28" s="359"/>
      <c r="N28" s="359"/>
      <c r="O28" s="359"/>
      <c r="P28" s="359"/>
      <c r="Q28" s="37"/>
      <c r="R28" s="37"/>
      <c r="S28" s="37"/>
      <c r="T28" s="37"/>
      <c r="U28" s="37"/>
      <c r="V28" s="37"/>
      <c r="W28" s="359" t="s">
        <v>42</v>
      </c>
      <c r="X28" s="359"/>
      <c r="Y28" s="359"/>
      <c r="Z28" s="359"/>
      <c r="AA28" s="359"/>
      <c r="AB28" s="359"/>
      <c r="AC28" s="359"/>
      <c r="AD28" s="359"/>
      <c r="AE28" s="359"/>
      <c r="AF28" s="37"/>
      <c r="AG28" s="37"/>
      <c r="AH28" s="37"/>
      <c r="AI28" s="37"/>
      <c r="AJ28" s="37"/>
      <c r="AK28" s="359" t="s">
        <v>43</v>
      </c>
      <c r="AL28" s="359"/>
      <c r="AM28" s="359"/>
      <c r="AN28" s="359"/>
      <c r="AO28" s="359"/>
      <c r="AP28" s="37"/>
      <c r="AQ28" s="37"/>
      <c r="AR28" s="40"/>
      <c r="BE28" s="349"/>
    </row>
    <row r="29" spans="2:57" s="3" customFormat="1" ht="14.4" customHeight="1">
      <c r="B29" s="41"/>
      <c r="C29" s="42"/>
      <c r="D29" s="30" t="s">
        <v>44</v>
      </c>
      <c r="E29" s="42"/>
      <c r="F29" s="30" t="s">
        <v>45</v>
      </c>
      <c r="G29" s="42"/>
      <c r="H29" s="42"/>
      <c r="I29" s="42"/>
      <c r="J29" s="42"/>
      <c r="K29" s="42"/>
      <c r="L29" s="362">
        <v>0.21</v>
      </c>
      <c r="M29" s="361"/>
      <c r="N29" s="361"/>
      <c r="O29" s="361"/>
      <c r="P29" s="361"/>
      <c r="Q29" s="42"/>
      <c r="R29" s="42"/>
      <c r="S29" s="42"/>
      <c r="T29" s="42"/>
      <c r="U29" s="42"/>
      <c r="V29" s="42"/>
      <c r="W29" s="360">
        <f>ROUND(AZ54,2)</f>
        <v>0</v>
      </c>
      <c r="X29" s="361"/>
      <c r="Y29" s="361"/>
      <c r="Z29" s="361"/>
      <c r="AA29" s="361"/>
      <c r="AB29" s="361"/>
      <c r="AC29" s="361"/>
      <c r="AD29" s="361"/>
      <c r="AE29" s="361"/>
      <c r="AF29" s="42"/>
      <c r="AG29" s="42"/>
      <c r="AH29" s="42"/>
      <c r="AI29" s="42"/>
      <c r="AJ29" s="42"/>
      <c r="AK29" s="360">
        <f>ROUND(AV54,2)</f>
        <v>0</v>
      </c>
      <c r="AL29" s="361"/>
      <c r="AM29" s="361"/>
      <c r="AN29" s="361"/>
      <c r="AO29" s="361"/>
      <c r="AP29" s="42"/>
      <c r="AQ29" s="42"/>
      <c r="AR29" s="43"/>
      <c r="BE29" s="350"/>
    </row>
    <row r="30" spans="2:57" s="3" customFormat="1" ht="14.4" customHeight="1">
      <c r="B30" s="41"/>
      <c r="C30" s="42"/>
      <c r="D30" s="42"/>
      <c r="E30" s="42"/>
      <c r="F30" s="30" t="s">
        <v>46</v>
      </c>
      <c r="G30" s="42"/>
      <c r="H30" s="42"/>
      <c r="I30" s="42"/>
      <c r="J30" s="42"/>
      <c r="K30" s="42"/>
      <c r="L30" s="362">
        <v>0.15</v>
      </c>
      <c r="M30" s="361"/>
      <c r="N30" s="361"/>
      <c r="O30" s="361"/>
      <c r="P30" s="361"/>
      <c r="Q30" s="42"/>
      <c r="R30" s="42"/>
      <c r="S30" s="42"/>
      <c r="T30" s="42"/>
      <c r="U30" s="42"/>
      <c r="V30" s="42"/>
      <c r="W30" s="360">
        <f>ROUND(BA54,2)</f>
        <v>0</v>
      </c>
      <c r="X30" s="361"/>
      <c r="Y30" s="361"/>
      <c r="Z30" s="361"/>
      <c r="AA30" s="361"/>
      <c r="AB30" s="361"/>
      <c r="AC30" s="361"/>
      <c r="AD30" s="361"/>
      <c r="AE30" s="361"/>
      <c r="AF30" s="42"/>
      <c r="AG30" s="42"/>
      <c r="AH30" s="42"/>
      <c r="AI30" s="42"/>
      <c r="AJ30" s="42"/>
      <c r="AK30" s="360">
        <f>ROUND(AW54,2)</f>
        <v>0</v>
      </c>
      <c r="AL30" s="361"/>
      <c r="AM30" s="361"/>
      <c r="AN30" s="361"/>
      <c r="AO30" s="361"/>
      <c r="AP30" s="42"/>
      <c r="AQ30" s="42"/>
      <c r="AR30" s="43"/>
      <c r="BE30" s="350"/>
    </row>
    <row r="31" spans="2:57" s="3" customFormat="1" ht="14.4" customHeight="1" hidden="1">
      <c r="B31" s="41"/>
      <c r="C31" s="42"/>
      <c r="D31" s="42"/>
      <c r="E31" s="42"/>
      <c r="F31" s="30" t="s">
        <v>47</v>
      </c>
      <c r="G31" s="42"/>
      <c r="H31" s="42"/>
      <c r="I31" s="42"/>
      <c r="J31" s="42"/>
      <c r="K31" s="42"/>
      <c r="L31" s="362">
        <v>0.21</v>
      </c>
      <c r="M31" s="361"/>
      <c r="N31" s="361"/>
      <c r="O31" s="361"/>
      <c r="P31" s="361"/>
      <c r="Q31" s="42"/>
      <c r="R31" s="42"/>
      <c r="S31" s="42"/>
      <c r="T31" s="42"/>
      <c r="U31" s="42"/>
      <c r="V31" s="42"/>
      <c r="W31" s="360">
        <f>ROUND(BB54,2)</f>
        <v>0</v>
      </c>
      <c r="X31" s="361"/>
      <c r="Y31" s="361"/>
      <c r="Z31" s="361"/>
      <c r="AA31" s="361"/>
      <c r="AB31" s="361"/>
      <c r="AC31" s="361"/>
      <c r="AD31" s="361"/>
      <c r="AE31" s="361"/>
      <c r="AF31" s="42"/>
      <c r="AG31" s="42"/>
      <c r="AH31" s="42"/>
      <c r="AI31" s="42"/>
      <c r="AJ31" s="42"/>
      <c r="AK31" s="360">
        <v>0</v>
      </c>
      <c r="AL31" s="361"/>
      <c r="AM31" s="361"/>
      <c r="AN31" s="361"/>
      <c r="AO31" s="361"/>
      <c r="AP31" s="42"/>
      <c r="AQ31" s="42"/>
      <c r="AR31" s="43"/>
      <c r="BE31" s="350"/>
    </row>
    <row r="32" spans="2:57" s="3" customFormat="1" ht="14.4" customHeight="1" hidden="1">
      <c r="B32" s="41"/>
      <c r="C32" s="42"/>
      <c r="D32" s="42"/>
      <c r="E32" s="42"/>
      <c r="F32" s="30" t="s">
        <v>48</v>
      </c>
      <c r="G32" s="42"/>
      <c r="H32" s="42"/>
      <c r="I32" s="42"/>
      <c r="J32" s="42"/>
      <c r="K32" s="42"/>
      <c r="L32" s="362">
        <v>0.15</v>
      </c>
      <c r="M32" s="361"/>
      <c r="N32" s="361"/>
      <c r="O32" s="361"/>
      <c r="P32" s="361"/>
      <c r="Q32" s="42"/>
      <c r="R32" s="42"/>
      <c r="S32" s="42"/>
      <c r="T32" s="42"/>
      <c r="U32" s="42"/>
      <c r="V32" s="42"/>
      <c r="W32" s="360">
        <f>ROUND(BC54,2)</f>
        <v>0</v>
      </c>
      <c r="X32" s="361"/>
      <c r="Y32" s="361"/>
      <c r="Z32" s="361"/>
      <c r="AA32" s="361"/>
      <c r="AB32" s="361"/>
      <c r="AC32" s="361"/>
      <c r="AD32" s="361"/>
      <c r="AE32" s="361"/>
      <c r="AF32" s="42"/>
      <c r="AG32" s="42"/>
      <c r="AH32" s="42"/>
      <c r="AI32" s="42"/>
      <c r="AJ32" s="42"/>
      <c r="AK32" s="360">
        <v>0</v>
      </c>
      <c r="AL32" s="361"/>
      <c r="AM32" s="361"/>
      <c r="AN32" s="361"/>
      <c r="AO32" s="361"/>
      <c r="AP32" s="42"/>
      <c r="AQ32" s="42"/>
      <c r="AR32" s="43"/>
      <c r="BE32" s="350"/>
    </row>
    <row r="33" spans="2:44" s="3" customFormat="1" ht="14.4" customHeight="1" hidden="1">
      <c r="B33" s="41"/>
      <c r="C33" s="42"/>
      <c r="D33" s="42"/>
      <c r="E33" s="42"/>
      <c r="F33" s="30" t="s">
        <v>49</v>
      </c>
      <c r="G33" s="42"/>
      <c r="H33" s="42"/>
      <c r="I33" s="42"/>
      <c r="J33" s="42"/>
      <c r="K33" s="42"/>
      <c r="L33" s="362">
        <v>0</v>
      </c>
      <c r="M33" s="361"/>
      <c r="N33" s="361"/>
      <c r="O33" s="361"/>
      <c r="P33" s="361"/>
      <c r="Q33" s="42"/>
      <c r="R33" s="42"/>
      <c r="S33" s="42"/>
      <c r="T33" s="42"/>
      <c r="U33" s="42"/>
      <c r="V33" s="42"/>
      <c r="W33" s="360">
        <f>ROUND(BD54,2)</f>
        <v>0</v>
      </c>
      <c r="X33" s="361"/>
      <c r="Y33" s="361"/>
      <c r="Z33" s="361"/>
      <c r="AA33" s="361"/>
      <c r="AB33" s="361"/>
      <c r="AC33" s="361"/>
      <c r="AD33" s="361"/>
      <c r="AE33" s="361"/>
      <c r="AF33" s="42"/>
      <c r="AG33" s="42"/>
      <c r="AH33" s="42"/>
      <c r="AI33" s="42"/>
      <c r="AJ33" s="42"/>
      <c r="AK33" s="360">
        <v>0</v>
      </c>
      <c r="AL33" s="361"/>
      <c r="AM33" s="361"/>
      <c r="AN33" s="361"/>
      <c r="AO33" s="361"/>
      <c r="AP33" s="42"/>
      <c r="AQ33" s="42"/>
      <c r="AR33" s="43"/>
    </row>
    <row r="34" spans="1:57" s="2" customFormat="1" ht="6.9"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5" customHeight="1">
      <c r="A35" s="35"/>
      <c r="B35" s="36"/>
      <c r="C35" s="44"/>
      <c r="D35" s="45" t="s">
        <v>50</v>
      </c>
      <c r="E35" s="46"/>
      <c r="F35" s="46"/>
      <c r="G35" s="46"/>
      <c r="H35" s="46"/>
      <c r="I35" s="46"/>
      <c r="J35" s="46"/>
      <c r="K35" s="46"/>
      <c r="L35" s="46"/>
      <c r="M35" s="46"/>
      <c r="N35" s="46"/>
      <c r="O35" s="46"/>
      <c r="P35" s="46"/>
      <c r="Q35" s="46"/>
      <c r="R35" s="46"/>
      <c r="S35" s="46"/>
      <c r="T35" s="47" t="s">
        <v>51</v>
      </c>
      <c r="U35" s="46"/>
      <c r="V35" s="46"/>
      <c r="W35" s="46"/>
      <c r="X35" s="366" t="s">
        <v>52</v>
      </c>
      <c r="Y35" s="364"/>
      <c r="Z35" s="364"/>
      <c r="AA35" s="364"/>
      <c r="AB35" s="364"/>
      <c r="AC35" s="46"/>
      <c r="AD35" s="46"/>
      <c r="AE35" s="46"/>
      <c r="AF35" s="46"/>
      <c r="AG35" s="46"/>
      <c r="AH35" s="46"/>
      <c r="AI35" s="46"/>
      <c r="AJ35" s="46"/>
      <c r="AK35" s="363">
        <f>SUM(AK26:AK33)</f>
        <v>0</v>
      </c>
      <c r="AL35" s="364"/>
      <c r="AM35" s="364"/>
      <c r="AN35" s="364"/>
      <c r="AO35" s="365"/>
      <c r="AP35" s="44"/>
      <c r="AQ35" s="44"/>
      <c r="AR35" s="40"/>
      <c r="BE35" s="35"/>
    </row>
    <row r="36" spans="1:57" s="2" customFormat="1" ht="6.9"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 customHeight="1">
      <c r="A42" s="35"/>
      <c r="B42" s="36"/>
      <c r="C42" s="24" t="s">
        <v>53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1485</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374" t="str">
        <f>K6</f>
        <v>Novostavba CEPIS (Centre for Entrepreneurship, Professional and International Studies)</v>
      </c>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57"/>
      <c r="AQ45" s="57"/>
      <c r="AR45" s="58"/>
    </row>
    <row r="46" spans="1:57" s="2" customFormat="1" ht="6.9"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81" t="str">
        <f>IF(AN8="","",AN8)</f>
        <v/>
      </c>
      <c r="AN47" s="381"/>
      <c r="AO47" s="37"/>
      <c r="AP47" s="37"/>
      <c r="AQ47" s="37"/>
      <c r="AR47" s="40"/>
      <c r="BE47" s="35"/>
    </row>
    <row r="48" spans="1:57" s="2" customFormat="1" ht="6.9"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15" customHeight="1">
      <c r="A49" s="35"/>
      <c r="B49" s="36"/>
      <c r="C49" s="30" t="s">
        <v>24</v>
      </c>
      <c r="D49" s="37"/>
      <c r="E49" s="37"/>
      <c r="F49" s="37"/>
      <c r="G49" s="37"/>
      <c r="H49" s="37"/>
      <c r="I49" s="37"/>
      <c r="J49" s="37"/>
      <c r="K49" s="37"/>
      <c r="L49" s="53" t="str">
        <f>IF(E11="","",E11)</f>
        <v>Slezská univerzita v Opavě</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382" t="str">
        <f>IF(E17="","",E17)</f>
        <v>Ateliér Velehradský, s. r. o.</v>
      </c>
      <c r="AN49" s="383"/>
      <c r="AO49" s="383"/>
      <c r="AP49" s="383"/>
      <c r="AQ49" s="37"/>
      <c r="AR49" s="40"/>
      <c r="AS49" s="384" t="s">
        <v>54</v>
      </c>
      <c r="AT49" s="385"/>
      <c r="AU49" s="61"/>
      <c r="AV49" s="61"/>
      <c r="AW49" s="61"/>
      <c r="AX49" s="61"/>
      <c r="AY49" s="61"/>
      <c r="AZ49" s="61"/>
      <c r="BA49" s="61"/>
      <c r="BB49" s="61"/>
      <c r="BC49" s="61"/>
      <c r="BD49" s="62"/>
      <c r="BE49" s="35"/>
    </row>
    <row r="50" spans="1:57" s="2" customFormat="1" ht="15.15" customHeight="1">
      <c r="A50" s="35"/>
      <c r="B50" s="36"/>
      <c r="C50" s="30" t="s">
        <v>30</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382" t="str">
        <f>IF(E20="","",E20)</f>
        <v xml:space="preserve"> </v>
      </c>
      <c r="AN50" s="383"/>
      <c r="AO50" s="383"/>
      <c r="AP50" s="383"/>
      <c r="AQ50" s="37"/>
      <c r="AR50" s="40"/>
      <c r="AS50" s="386"/>
      <c r="AT50" s="387"/>
      <c r="AU50" s="63"/>
      <c r="AV50" s="63"/>
      <c r="AW50" s="63"/>
      <c r="AX50" s="63"/>
      <c r="AY50" s="63"/>
      <c r="AZ50" s="63"/>
      <c r="BA50" s="63"/>
      <c r="BB50" s="63"/>
      <c r="BC50" s="63"/>
      <c r="BD50" s="64"/>
      <c r="BE50" s="35"/>
    </row>
    <row r="51" spans="1:57" s="2" customFormat="1" ht="10.8"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88"/>
      <c r="AT51" s="389"/>
      <c r="AU51" s="65"/>
      <c r="AV51" s="65"/>
      <c r="AW51" s="65"/>
      <c r="AX51" s="65"/>
      <c r="AY51" s="65"/>
      <c r="AZ51" s="65"/>
      <c r="BA51" s="65"/>
      <c r="BB51" s="65"/>
      <c r="BC51" s="65"/>
      <c r="BD51" s="66"/>
      <c r="BE51" s="35"/>
    </row>
    <row r="52" spans="1:57" s="2" customFormat="1" ht="29.25" customHeight="1">
      <c r="A52" s="35"/>
      <c r="B52" s="36"/>
      <c r="C52" s="376" t="s">
        <v>55</v>
      </c>
      <c r="D52" s="377"/>
      <c r="E52" s="377"/>
      <c r="F52" s="377"/>
      <c r="G52" s="377"/>
      <c r="H52" s="67"/>
      <c r="I52" s="378" t="s">
        <v>56</v>
      </c>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90" t="s">
        <v>57</v>
      </c>
      <c r="AH52" s="377"/>
      <c r="AI52" s="377"/>
      <c r="AJ52" s="377"/>
      <c r="AK52" s="377"/>
      <c r="AL52" s="377"/>
      <c r="AM52" s="377"/>
      <c r="AN52" s="378" t="s">
        <v>58</v>
      </c>
      <c r="AO52" s="377"/>
      <c r="AP52" s="377"/>
      <c r="AQ52" s="68" t="s">
        <v>59</v>
      </c>
      <c r="AR52" s="40"/>
      <c r="AS52" s="69" t="s">
        <v>60</v>
      </c>
      <c r="AT52" s="70" t="s">
        <v>61</v>
      </c>
      <c r="AU52" s="70" t="s">
        <v>62</v>
      </c>
      <c r="AV52" s="70" t="s">
        <v>63</v>
      </c>
      <c r="AW52" s="70" t="s">
        <v>64</v>
      </c>
      <c r="AX52" s="70" t="s">
        <v>65</v>
      </c>
      <c r="AY52" s="70" t="s">
        <v>66</v>
      </c>
      <c r="AZ52" s="70" t="s">
        <v>67</v>
      </c>
      <c r="BA52" s="70" t="s">
        <v>68</v>
      </c>
      <c r="BB52" s="70" t="s">
        <v>69</v>
      </c>
      <c r="BC52" s="70" t="s">
        <v>70</v>
      </c>
      <c r="BD52" s="71" t="s">
        <v>71</v>
      </c>
      <c r="BE52" s="35"/>
    </row>
    <row r="53" spans="1:57" s="2" customFormat="1" ht="10.8"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 customHeight="1">
      <c r="B54" s="75"/>
      <c r="C54" s="76" t="s">
        <v>72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91">
        <f>ROUND(AG55+AG56+AG76+SUM(AG88:AG100),2)</f>
        <v>0</v>
      </c>
      <c r="AH54" s="391"/>
      <c r="AI54" s="391"/>
      <c r="AJ54" s="391"/>
      <c r="AK54" s="391"/>
      <c r="AL54" s="391"/>
      <c r="AM54" s="391"/>
      <c r="AN54" s="392">
        <f aca="true" t="shared" si="0" ref="AN54:AN100">SUM(AG54,AT54)</f>
        <v>0</v>
      </c>
      <c r="AO54" s="392"/>
      <c r="AP54" s="392"/>
      <c r="AQ54" s="79" t="s">
        <v>19</v>
      </c>
      <c r="AR54" s="80"/>
      <c r="AS54" s="81">
        <f>ROUND(AS55+AS56+AS76+SUM(AS88:AS100),2)</f>
        <v>0</v>
      </c>
      <c r="AT54" s="82">
        <f aca="true" t="shared" si="1" ref="AT54:AT100">ROUND(SUM(AV54:AW54),2)</f>
        <v>0</v>
      </c>
      <c r="AU54" s="83">
        <f>ROUND(AU55+AU56+AU76+SUM(AU88:AU100),5)</f>
        <v>0</v>
      </c>
      <c r="AV54" s="82">
        <f>ROUND(AZ54*L29,2)</f>
        <v>0</v>
      </c>
      <c r="AW54" s="82">
        <f>ROUND(BA54*L30,2)</f>
        <v>0</v>
      </c>
      <c r="AX54" s="82">
        <f>ROUND(BB54*L29,2)</f>
        <v>0</v>
      </c>
      <c r="AY54" s="82">
        <f>ROUND(BC54*L30,2)</f>
        <v>0</v>
      </c>
      <c r="AZ54" s="82">
        <f>ROUND(AZ55+AZ56+AZ76+SUM(AZ88:AZ100),2)</f>
        <v>0</v>
      </c>
      <c r="BA54" s="82">
        <f>ROUND(BA55+BA56+BA76+SUM(BA88:BA100),2)</f>
        <v>0</v>
      </c>
      <c r="BB54" s="82">
        <f>ROUND(BB55+BB56+BB76+SUM(BB88:BB100),2)</f>
        <v>0</v>
      </c>
      <c r="BC54" s="82">
        <f>ROUND(BC55+BC56+BC76+SUM(BC88:BC100),2)</f>
        <v>0</v>
      </c>
      <c r="BD54" s="84">
        <f>ROUND(BD55+BD56+BD76+SUM(BD88:BD100),2)</f>
        <v>0</v>
      </c>
      <c r="BS54" s="85" t="s">
        <v>73</v>
      </c>
      <c r="BT54" s="85" t="s">
        <v>74</v>
      </c>
      <c r="BU54" s="86" t="s">
        <v>75</v>
      </c>
      <c r="BV54" s="85" t="s">
        <v>76</v>
      </c>
      <c r="BW54" s="85" t="s">
        <v>5</v>
      </c>
      <c r="BX54" s="85" t="s">
        <v>77</v>
      </c>
      <c r="CL54" s="85" t="s">
        <v>19</v>
      </c>
    </row>
    <row r="55" spans="1:91" s="7" customFormat="1" ht="16.5" customHeight="1">
      <c r="A55" s="87" t="s">
        <v>78</v>
      </c>
      <c r="B55" s="88"/>
      <c r="C55" s="89"/>
      <c r="D55" s="379" t="s">
        <v>79</v>
      </c>
      <c r="E55" s="379"/>
      <c r="F55" s="379"/>
      <c r="G55" s="379"/>
      <c r="H55" s="379"/>
      <c r="I55" s="90"/>
      <c r="J55" s="379" t="s">
        <v>80</v>
      </c>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3">
        <f>'SO 00 - Příprava území'!J30</f>
        <v>0</v>
      </c>
      <c r="AH55" s="372"/>
      <c r="AI55" s="372"/>
      <c r="AJ55" s="372"/>
      <c r="AK55" s="372"/>
      <c r="AL55" s="372"/>
      <c r="AM55" s="372"/>
      <c r="AN55" s="373">
        <f t="shared" si="0"/>
        <v>0</v>
      </c>
      <c r="AO55" s="372"/>
      <c r="AP55" s="372"/>
      <c r="AQ55" s="91" t="s">
        <v>81</v>
      </c>
      <c r="AR55" s="92"/>
      <c r="AS55" s="93">
        <v>0</v>
      </c>
      <c r="AT55" s="94">
        <f t="shared" si="1"/>
        <v>0</v>
      </c>
      <c r="AU55" s="95">
        <f>'SO 00 - Příprava území'!P84</f>
        <v>0</v>
      </c>
      <c r="AV55" s="94">
        <f>'SO 00 - Příprava území'!J33</f>
        <v>0</v>
      </c>
      <c r="AW55" s="94">
        <f>'SO 00 - Příprava území'!J34</f>
        <v>0</v>
      </c>
      <c r="AX55" s="94">
        <f>'SO 00 - Příprava území'!J35</f>
        <v>0</v>
      </c>
      <c r="AY55" s="94">
        <f>'SO 00 - Příprava území'!J36</f>
        <v>0</v>
      </c>
      <c r="AZ55" s="94">
        <f>'SO 00 - Příprava území'!F33</f>
        <v>0</v>
      </c>
      <c r="BA55" s="94">
        <f>'SO 00 - Příprava území'!F34</f>
        <v>0</v>
      </c>
      <c r="BB55" s="94">
        <f>'SO 00 - Příprava území'!F35</f>
        <v>0</v>
      </c>
      <c r="BC55" s="94">
        <f>'SO 00 - Příprava území'!F36</f>
        <v>0</v>
      </c>
      <c r="BD55" s="96">
        <f>'SO 00 - Příprava území'!F37</f>
        <v>0</v>
      </c>
      <c r="BT55" s="97" t="s">
        <v>82</v>
      </c>
      <c r="BV55" s="97" t="s">
        <v>76</v>
      </c>
      <c r="BW55" s="97" t="s">
        <v>83</v>
      </c>
      <c r="BX55" s="97" t="s">
        <v>5</v>
      </c>
      <c r="CL55" s="97" t="s">
        <v>19</v>
      </c>
      <c r="CM55" s="97" t="s">
        <v>84</v>
      </c>
    </row>
    <row r="56" spans="2:91" s="7" customFormat="1" ht="16.5" customHeight="1">
      <c r="B56" s="88"/>
      <c r="C56" s="89"/>
      <c r="D56" s="379" t="s">
        <v>85</v>
      </c>
      <c r="E56" s="379"/>
      <c r="F56" s="379"/>
      <c r="G56" s="379"/>
      <c r="H56" s="379"/>
      <c r="I56" s="90"/>
      <c r="J56" s="379" t="s">
        <v>86</v>
      </c>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1">
        <f>ROUND(AG57+AG65,2)</f>
        <v>0</v>
      </c>
      <c r="AH56" s="372"/>
      <c r="AI56" s="372"/>
      <c r="AJ56" s="372"/>
      <c r="AK56" s="372"/>
      <c r="AL56" s="372"/>
      <c r="AM56" s="372"/>
      <c r="AN56" s="373">
        <f t="shared" si="0"/>
        <v>0</v>
      </c>
      <c r="AO56" s="372"/>
      <c r="AP56" s="372"/>
      <c r="AQ56" s="91" t="s">
        <v>81</v>
      </c>
      <c r="AR56" s="92"/>
      <c r="AS56" s="93">
        <f>ROUND(AS57+AS65,2)</f>
        <v>0</v>
      </c>
      <c r="AT56" s="94">
        <f t="shared" si="1"/>
        <v>0</v>
      </c>
      <c r="AU56" s="95">
        <f>ROUND(AU57+AU65,5)</f>
        <v>0</v>
      </c>
      <c r="AV56" s="94">
        <f>ROUND(AZ56*L29,2)</f>
        <v>0</v>
      </c>
      <c r="AW56" s="94">
        <f>ROUND(BA56*L30,2)</f>
        <v>0</v>
      </c>
      <c r="AX56" s="94">
        <f>ROUND(BB56*L29,2)</f>
        <v>0</v>
      </c>
      <c r="AY56" s="94">
        <f>ROUND(BC56*L30,2)</f>
        <v>0</v>
      </c>
      <c r="AZ56" s="94">
        <f>ROUND(AZ57+AZ65,2)</f>
        <v>0</v>
      </c>
      <c r="BA56" s="94">
        <f>ROUND(BA57+BA65,2)</f>
        <v>0</v>
      </c>
      <c r="BB56" s="94">
        <f>ROUND(BB57+BB65,2)</f>
        <v>0</v>
      </c>
      <c r="BC56" s="94">
        <f>ROUND(BC57+BC65,2)</f>
        <v>0</v>
      </c>
      <c r="BD56" s="96">
        <f>ROUND(BD57+BD65,2)</f>
        <v>0</v>
      </c>
      <c r="BS56" s="97" t="s">
        <v>73</v>
      </c>
      <c r="BT56" s="97" t="s">
        <v>82</v>
      </c>
      <c r="BU56" s="97" t="s">
        <v>75</v>
      </c>
      <c r="BV56" s="97" t="s">
        <v>76</v>
      </c>
      <c r="BW56" s="97" t="s">
        <v>87</v>
      </c>
      <c r="BX56" s="97" t="s">
        <v>5</v>
      </c>
      <c r="CL56" s="97" t="s">
        <v>19</v>
      </c>
      <c r="CM56" s="97" t="s">
        <v>84</v>
      </c>
    </row>
    <row r="57" spans="2:90" s="4" customFormat="1" ht="23.25" customHeight="1">
      <c r="B57" s="52"/>
      <c r="C57" s="98"/>
      <c r="D57" s="98"/>
      <c r="E57" s="380" t="s">
        <v>88</v>
      </c>
      <c r="F57" s="380"/>
      <c r="G57" s="380"/>
      <c r="H57" s="380"/>
      <c r="I57" s="380"/>
      <c r="J57" s="98"/>
      <c r="K57" s="380" t="s">
        <v>89</v>
      </c>
      <c r="L57" s="380"/>
      <c r="M57" s="380"/>
      <c r="N57" s="380"/>
      <c r="O57" s="380"/>
      <c r="P57" s="380"/>
      <c r="Q57" s="380"/>
      <c r="R57" s="380"/>
      <c r="S57" s="380"/>
      <c r="T57" s="380"/>
      <c r="U57" s="380"/>
      <c r="V57" s="380"/>
      <c r="W57" s="380"/>
      <c r="X57" s="380"/>
      <c r="Y57" s="380"/>
      <c r="Z57" s="380"/>
      <c r="AA57" s="380"/>
      <c r="AB57" s="380"/>
      <c r="AC57" s="380"/>
      <c r="AD57" s="380"/>
      <c r="AE57" s="380"/>
      <c r="AF57" s="380"/>
      <c r="AG57" s="370">
        <f>ROUND(SUM(AG58:AG64),2)</f>
        <v>0</v>
      </c>
      <c r="AH57" s="369"/>
      <c r="AI57" s="369"/>
      <c r="AJ57" s="369"/>
      <c r="AK57" s="369"/>
      <c r="AL57" s="369"/>
      <c r="AM57" s="369"/>
      <c r="AN57" s="368">
        <f t="shared" si="0"/>
        <v>0</v>
      </c>
      <c r="AO57" s="369"/>
      <c r="AP57" s="369"/>
      <c r="AQ57" s="99" t="s">
        <v>90</v>
      </c>
      <c r="AR57" s="54"/>
      <c r="AS57" s="100">
        <f>ROUND(SUM(AS58:AS64),2)</f>
        <v>0</v>
      </c>
      <c r="AT57" s="101">
        <f t="shared" si="1"/>
        <v>0</v>
      </c>
      <c r="AU57" s="102">
        <f>ROUND(SUM(AU58:AU64),5)</f>
        <v>0</v>
      </c>
      <c r="AV57" s="101">
        <f>ROUND(AZ57*L29,2)</f>
        <v>0</v>
      </c>
      <c r="AW57" s="101">
        <f>ROUND(BA57*L30,2)</f>
        <v>0</v>
      </c>
      <c r="AX57" s="101">
        <f>ROUND(BB57*L29,2)</f>
        <v>0</v>
      </c>
      <c r="AY57" s="101">
        <f>ROUND(BC57*L30,2)</f>
        <v>0</v>
      </c>
      <c r="AZ57" s="101">
        <f>ROUND(SUM(AZ58:AZ64),2)</f>
        <v>0</v>
      </c>
      <c r="BA57" s="101">
        <f>ROUND(SUM(BA58:BA64),2)</f>
        <v>0</v>
      </c>
      <c r="BB57" s="101">
        <f>ROUND(SUM(BB58:BB64),2)</f>
        <v>0</v>
      </c>
      <c r="BC57" s="101">
        <f>ROUND(SUM(BC58:BC64),2)</f>
        <v>0</v>
      </c>
      <c r="BD57" s="103">
        <f>ROUND(SUM(BD58:BD64),2)</f>
        <v>0</v>
      </c>
      <c r="BS57" s="104" t="s">
        <v>73</v>
      </c>
      <c r="BT57" s="104" t="s">
        <v>84</v>
      </c>
      <c r="BU57" s="104" t="s">
        <v>75</v>
      </c>
      <c r="BV57" s="104" t="s">
        <v>76</v>
      </c>
      <c r="BW57" s="104" t="s">
        <v>91</v>
      </c>
      <c r="BX57" s="104" t="s">
        <v>87</v>
      </c>
      <c r="CL57" s="104" t="s">
        <v>19</v>
      </c>
    </row>
    <row r="58" spans="1:90" s="4" customFormat="1" ht="16.5" customHeight="1">
      <c r="A58" s="87" t="s">
        <v>78</v>
      </c>
      <c r="B58" s="52"/>
      <c r="C58" s="98"/>
      <c r="D58" s="98"/>
      <c r="E58" s="98"/>
      <c r="F58" s="380" t="s">
        <v>92</v>
      </c>
      <c r="G58" s="380"/>
      <c r="H58" s="380"/>
      <c r="I58" s="380"/>
      <c r="J58" s="380"/>
      <c r="K58" s="98"/>
      <c r="L58" s="380" t="s">
        <v>93</v>
      </c>
      <c r="M58" s="380"/>
      <c r="N58" s="380"/>
      <c r="O58" s="380"/>
      <c r="P58" s="380"/>
      <c r="Q58" s="380"/>
      <c r="R58" s="380"/>
      <c r="S58" s="380"/>
      <c r="T58" s="380"/>
      <c r="U58" s="380"/>
      <c r="V58" s="380"/>
      <c r="W58" s="380"/>
      <c r="X58" s="380"/>
      <c r="Y58" s="380"/>
      <c r="Z58" s="380"/>
      <c r="AA58" s="380"/>
      <c r="AB58" s="380"/>
      <c r="AC58" s="380"/>
      <c r="AD58" s="380"/>
      <c r="AE58" s="380"/>
      <c r="AF58" s="380"/>
      <c r="AG58" s="368">
        <f>'D.1.1-2.1 - Základové kon...'!J34</f>
        <v>0</v>
      </c>
      <c r="AH58" s="369"/>
      <c r="AI58" s="369"/>
      <c r="AJ58" s="369"/>
      <c r="AK58" s="369"/>
      <c r="AL58" s="369"/>
      <c r="AM58" s="369"/>
      <c r="AN58" s="368">
        <f t="shared" si="0"/>
        <v>0</v>
      </c>
      <c r="AO58" s="369"/>
      <c r="AP58" s="369"/>
      <c r="AQ58" s="99" t="s">
        <v>90</v>
      </c>
      <c r="AR58" s="54"/>
      <c r="AS58" s="100">
        <v>0</v>
      </c>
      <c r="AT58" s="101">
        <f t="shared" si="1"/>
        <v>0</v>
      </c>
      <c r="AU58" s="102">
        <f>'D.1.1-2.1 - Základové kon...'!P100</f>
        <v>0</v>
      </c>
      <c r="AV58" s="101">
        <f>'D.1.1-2.1 - Základové kon...'!J37</f>
        <v>0</v>
      </c>
      <c r="AW58" s="101">
        <f>'D.1.1-2.1 - Základové kon...'!J38</f>
        <v>0</v>
      </c>
      <c r="AX58" s="101">
        <f>'D.1.1-2.1 - Základové kon...'!J39</f>
        <v>0</v>
      </c>
      <c r="AY58" s="101">
        <f>'D.1.1-2.1 - Základové kon...'!J40</f>
        <v>0</v>
      </c>
      <c r="AZ58" s="101">
        <f>'D.1.1-2.1 - Základové kon...'!F37</f>
        <v>0</v>
      </c>
      <c r="BA58" s="101">
        <f>'D.1.1-2.1 - Základové kon...'!F38</f>
        <v>0</v>
      </c>
      <c r="BB58" s="101">
        <f>'D.1.1-2.1 - Základové kon...'!F39</f>
        <v>0</v>
      </c>
      <c r="BC58" s="101">
        <f>'D.1.1-2.1 - Základové kon...'!F40</f>
        <v>0</v>
      </c>
      <c r="BD58" s="103">
        <f>'D.1.1-2.1 - Základové kon...'!F41</f>
        <v>0</v>
      </c>
      <c r="BT58" s="104" t="s">
        <v>94</v>
      </c>
      <c r="BV58" s="104" t="s">
        <v>76</v>
      </c>
      <c r="BW58" s="104" t="s">
        <v>95</v>
      </c>
      <c r="BX58" s="104" t="s">
        <v>91</v>
      </c>
      <c r="CL58" s="104" t="s">
        <v>19</v>
      </c>
    </row>
    <row r="59" spans="1:90" s="4" customFormat="1" ht="16.5" customHeight="1">
      <c r="A59" s="87" t="s">
        <v>78</v>
      </c>
      <c r="B59" s="52"/>
      <c r="C59" s="98"/>
      <c r="D59" s="98"/>
      <c r="E59" s="98"/>
      <c r="F59" s="380" t="s">
        <v>96</v>
      </c>
      <c r="G59" s="380"/>
      <c r="H59" s="380"/>
      <c r="I59" s="380"/>
      <c r="J59" s="380"/>
      <c r="K59" s="98"/>
      <c r="L59" s="380" t="s">
        <v>97</v>
      </c>
      <c r="M59" s="380"/>
      <c r="N59" s="380"/>
      <c r="O59" s="380"/>
      <c r="P59" s="380"/>
      <c r="Q59" s="380"/>
      <c r="R59" s="380"/>
      <c r="S59" s="380"/>
      <c r="T59" s="380"/>
      <c r="U59" s="380"/>
      <c r="V59" s="380"/>
      <c r="W59" s="380"/>
      <c r="X59" s="380"/>
      <c r="Y59" s="380"/>
      <c r="Z59" s="380"/>
      <c r="AA59" s="380"/>
      <c r="AB59" s="380"/>
      <c r="AC59" s="380"/>
      <c r="AD59" s="380"/>
      <c r="AE59" s="380"/>
      <c r="AF59" s="380"/>
      <c r="AG59" s="368">
        <f>'D.1.1-2.2 - Svislé a vodo...'!J34</f>
        <v>0</v>
      </c>
      <c r="AH59" s="369"/>
      <c r="AI59" s="369"/>
      <c r="AJ59" s="369"/>
      <c r="AK59" s="369"/>
      <c r="AL59" s="369"/>
      <c r="AM59" s="369"/>
      <c r="AN59" s="368">
        <f t="shared" si="0"/>
        <v>0</v>
      </c>
      <c r="AO59" s="369"/>
      <c r="AP59" s="369"/>
      <c r="AQ59" s="99" t="s">
        <v>90</v>
      </c>
      <c r="AR59" s="54"/>
      <c r="AS59" s="100">
        <v>0</v>
      </c>
      <c r="AT59" s="101">
        <f t="shared" si="1"/>
        <v>0</v>
      </c>
      <c r="AU59" s="102">
        <f>'D.1.1-2.2 - Svislé a vodo...'!P99</f>
        <v>0</v>
      </c>
      <c r="AV59" s="101">
        <f>'D.1.1-2.2 - Svislé a vodo...'!J37</f>
        <v>0</v>
      </c>
      <c r="AW59" s="101">
        <f>'D.1.1-2.2 - Svislé a vodo...'!J38</f>
        <v>0</v>
      </c>
      <c r="AX59" s="101">
        <f>'D.1.1-2.2 - Svislé a vodo...'!J39</f>
        <v>0</v>
      </c>
      <c r="AY59" s="101">
        <f>'D.1.1-2.2 - Svislé a vodo...'!J40</f>
        <v>0</v>
      </c>
      <c r="AZ59" s="101">
        <f>'D.1.1-2.2 - Svislé a vodo...'!F37</f>
        <v>0</v>
      </c>
      <c r="BA59" s="101">
        <f>'D.1.1-2.2 - Svislé a vodo...'!F38</f>
        <v>0</v>
      </c>
      <c r="BB59" s="101">
        <f>'D.1.1-2.2 - Svislé a vodo...'!F39</f>
        <v>0</v>
      </c>
      <c r="BC59" s="101">
        <f>'D.1.1-2.2 - Svislé a vodo...'!F40</f>
        <v>0</v>
      </c>
      <c r="BD59" s="103">
        <f>'D.1.1-2.2 - Svislé a vodo...'!F41</f>
        <v>0</v>
      </c>
      <c r="BT59" s="104" t="s">
        <v>94</v>
      </c>
      <c r="BV59" s="104" t="s">
        <v>76</v>
      </c>
      <c r="BW59" s="104" t="s">
        <v>98</v>
      </c>
      <c r="BX59" s="104" t="s">
        <v>91</v>
      </c>
      <c r="CL59" s="104" t="s">
        <v>19</v>
      </c>
    </row>
    <row r="60" spans="1:90" s="4" customFormat="1" ht="16.5" customHeight="1">
      <c r="A60" s="87" t="s">
        <v>78</v>
      </c>
      <c r="B60" s="52"/>
      <c r="C60" s="98"/>
      <c r="D60" s="98"/>
      <c r="E60" s="98"/>
      <c r="F60" s="380" t="s">
        <v>99</v>
      </c>
      <c r="G60" s="380"/>
      <c r="H60" s="380"/>
      <c r="I60" s="380"/>
      <c r="J60" s="380"/>
      <c r="K60" s="98"/>
      <c r="L60" s="380" t="s">
        <v>100</v>
      </c>
      <c r="M60" s="380"/>
      <c r="N60" s="380"/>
      <c r="O60" s="380"/>
      <c r="P60" s="380"/>
      <c r="Q60" s="380"/>
      <c r="R60" s="380"/>
      <c r="S60" s="380"/>
      <c r="T60" s="380"/>
      <c r="U60" s="380"/>
      <c r="V60" s="380"/>
      <c r="W60" s="380"/>
      <c r="X60" s="380"/>
      <c r="Y60" s="380"/>
      <c r="Z60" s="380"/>
      <c r="AA60" s="380"/>
      <c r="AB60" s="380"/>
      <c r="AC60" s="380"/>
      <c r="AD60" s="380"/>
      <c r="AE60" s="380"/>
      <c r="AF60" s="380"/>
      <c r="AG60" s="368">
        <f>'D.1.1-2.3 - Střechy'!J34</f>
        <v>0</v>
      </c>
      <c r="AH60" s="369"/>
      <c r="AI60" s="369"/>
      <c r="AJ60" s="369"/>
      <c r="AK60" s="369"/>
      <c r="AL60" s="369"/>
      <c r="AM60" s="369"/>
      <c r="AN60" s="368">
        <f t="shared" si="0"/>
        <v>0</v>
      </c>
      <c r="AO60" s="369"/>
      <c r="AP60" s="369"/>
      <c r="AQ60" s="99" t="s">
        <v>90</v>
      </c>
      <c r="AR60" s="54"/>
      <c r="AS60" s="100">
        <v>0</v>
      </c>
      <c r="AT60" s="101">
        <f t="shared" si="1"/>
        <v>0</v>
      </c>
      <c r="AU60" s="102">
        <f>'D.1.1-2.3 - Střechy'!P94</f>
        <v>0</v>
      </c>
      <c r="AV60" s="101">
        <f>'D.1.1-2.3 - Střechy'!J37</f>
        <v>0</v>
      </c>
      <c r="AW60" s="101">
        <f>'D.1.1-2.3 - Střechy'!J38</f>
        <v>0</v>
      </c>
      <c r="AX60" s="101">
        <f>'D.1.1-2.3 - Střechy'!J39</f>
        <v>0</v>
      </c>
      <c r="AY60" s="101">
        <f>'D.1.1-2.3 - Střechy'!J40</f>
        <v>0</v>
      </c>
      <c r="AZ60" s="101">
        <f>'D.1.1-2.3 - Střechy'!F37</f>
        <v>0</v>
      </c>
      <c r="BA60" s="101">
        <f>'D.1.1-2.3 - Střechy'!F38</f>
        <v>0</v>
      </c>
      <c r="BB60" s="101">
        <f>'D.1.1-2.3 - Střechy'!F39</f>
        <v>0</v>
      </c>
      <c r="BC60" s="101">
        <f>'D.1.1-2.3 - Střechy'!F40</f>
        <v>0</v>
      </c>
      <c r="BD60" s="103">
        <f>'D.1.1-2.3 - Střechy'!F41</f>
        <v>0</v>
      </c>
      <c r="BT60" s="104" t="s">
        <v>94</v>
      </c>
      <c r="BV60" s="104" t="s">
        <v>76</v>
      </c>
      <c r="BW60" s="104" t="s">
        <v>101</v>
      </c>
      <c r="BX60" s="104" t="s">
        <v>91</v>
      </c>
      <c r="CL60" s="104" t="s">
        <v>19</v>
      </c>
    </row>
    <row r="61" spans="1:90" s="4" customFormat="1" ht="16.5" customHeight="1">
      <c r="A61" s="87" t="s">
        <v>78</v>
      </c>
      <c r="B61" s="52"/>
      <c r="C61" s="98"/>
      <c r="D61" s="98"/>
      <c r="E61" s="98"/>
      <c r="F61" s="380" t="s">
        <v>102</v>
      </c>
      <c r="G61" s="380"/>
      <c r="H61" s="380"/>
      <c r="I61" s="380"/>
      <c r="J61" s="380"/>
      <c r="K61" s="98"/>
      <c r="L61" s="380" t="s">
        <v>103</v>
      </c>
      <c r="M61" s="380"/>
      <c r="N61" s="380"/>
      <c r="O61" s="380"/>
      <c r="P61" s="380"/>
      <c r="Q61" s="380"/>
      <c r="R61" s="380"/>
      <c r="S61" s="380"/>
      <c r="T61" s="380"/>
      <c r="U61" s="380"/>
      <c r="V61" s="380"/>
      <c r="W61" s="380"/>
      <c r="X61" s="380"/>
      <c r="Y61" s="380"/>
      <c r="Z61" s="380"/>
      <c r="AA61" s="380"/>
      <c r="AB61" s="380"/>
      <c r="AC61" s="380"/>
      <c r="AD61" s="380"/>
      <c r="AE61" s="380"/>
      <c r="AF61" s="380"/>
      <c r="AG61" s="368">
        <f>'D.1.1-2.4 - Fasáda'!J34</f>
        <v>0</v>
      </c>
      <c r="AH61" s="369"/>
      <c r="AI61" s="369"/>
      <c r="AJ61" s="369"/>
      <c r="AK61" s="369"/>
      <c r="AL61" s="369"/>
      <c r="AM61" s="369"/>
      <c r="AN61" s="368">
        <f t="shared" si="0"/>
        <v>0</v>
      </c>
      <c r="AO61" s="369"/>
      <c r="AP61" s="369"/>
      <c r="AQ61" s="99" t="s">
        <v>90</v>
      </c>
      <c r="AR61" s="54"/>
      <c r="AS61" s="100">
        <v>0</v>
      </c>
      <c r="AT61" s="101">
        <f t="shared" si="1"/>
        <v>0</v>
      </c>
      <c r="AU61" s="102">
        <f>'D.1.1-2.4 - Fasáda'!P93</f>
        <v>0</v>
      </c>
      <c r="AV61" s="101">
        <f>'D.1.1-2.4 - Fasáda'!J37</f>
        <v>0</v>
      </c>
      <c r="AW61" s="101">
        <f>'D.1.1-2.4 - Fasáda'!J38</f>
        <v>0</v>
      </c>
      <c r="AX61" s="101">
        <f>'D.1.1-2.4 - Fasáda'!J39</f>
        <v>0</v>
      </c>
      <c r="AY61" s="101">
        <f>'D.1.1-2.4 - Fasáda'!J40</f>
        <v>0</v>
      </c>
      <c r="AZ61" s="101">
        <f>'D.1.1-2.4 - Fasáda'!F37</f>
        <v>0</v>
      </c>
      <c r="BA61" s="101">
        <f>'D.1.1-2.4 - Fasáda'!F38</f>
        <v>0</v>
      </c>
      <c r="BB61" s="101">
        <f>'D.1.1-2.4 - Fasáda'!F39</f>
        <v>0</v>
      </c>
      <c r="BC61" s="101">
        <f>'D.1.1-2.4 - Fasáda'!F40</f>
        <v>0</v>
      </c>
      <c r="BD61" s="103">
        <f>'D.1.1-2.4 - Fasáda'!F41</f>
        <v>0</v>
      </c>
      <c r="BT61" s="104" t="s">
        <v>94</v>
      </c>
      <c r="BV61" s="104" t="s">
        <v>76</v>
      </c>
      <c r="BW61" s="104" t="s">
        <v>104</v>
      </c>
      <c r="BX61" s="104" t="s">
        <v>91</v>
      </c>
      <c r="CL61" s="104" t="s">
        <v>19</v>
      </c>
    </row>
    <row r="62" spans="1:90" s="4" customFormat="1" ht="16.5" customHeight="1">
      <c r="A62" s="87" t="s">
        <v>78</v>
      </c>
      <c r="B62" s="52"/>
      <c r="C62" s="98"/>
      <c r="D62" s="98"/>
      <c r="E62" s="98"/>
      <c r="F62" s="380" t="s">
        <v>105</v>
      </c>
      <c r="G62" s="380"/>
      <c r="H62" s="380"/>
      <c r="I62" s="380"/>
      <c r="J62" s="380"/>
      <c r="K62" s="98"/>
      <c r="L62" s="380" t="s">
        <v>106</v>
      </c>
      <c r="M62" s="380"/>
      <c r="N62" s="380"/>
      <c r="O62" s="380"/>
      <c r="P62" s="380"/>
      <c r="Q62" s="380"/>
      <c r="R62" s="380"/>
      <c r="S62" s="380"/>
      <c r="T62" s="380"/>
      <c r="U62" s="380"/>
      <c r="V62" s="380"/>
      <c r="W62" s="380"/>
      <c r="X62" s="380"/>
      <c r="Y62" s="380"/>
      <c r="Z62" s="380"/>
      <c r="AA62" s="380"/>
      <c r="AB62" s="380"/>
      <c r="AC62" s="380"/>
      <c r="AD62" s="380"/>
      <c r="AE62" s="380"/>
      <c r="AF62" s="380"/>
      <c r="AG62" s="368">
        <f>'D.1.1-2.5 - Podlahy'!J34</f>
        <v>0</v>
      </c>
      <c r="AH62" s="369"/>
      <c r="AI62" s="369"/>
      <c r="AJ62" s="369"/>
      <c r="AK62" s="369"/>
      <c r="AL62" s="369"/>
      <c r="AM62" s="369"/>
      <c r="AN62" s="368">
        <f t="shared" si="0"/>
        <v>0</v>
      </c>
      <c r="AO62" s="369"/>
      <c r="AP62" s="369"/>
      <c r="AQ62" s="99" t="s">
        <v>90</v>
      </c>
      <c r="AR62" s="54"/>
      <c r="AS62" s="100">
        <v>0</v>
      </c>
      <c r="AT62" s="101">
        <f t="shared" si="1"/>
        <v>0</v>
      </c>
      <c r="AU62" s="102">
        <f>'D.1.1-2.5 - Podlahy'!P98</f>
        <v>0</v>
      </c>
      <c r="AV62" s="101">
        <f>'D.1.1-2.5 - Podlahy'!J37</f>
        <v>0</v>
      </c>
      <c r="AW62" s="101">
        <f>'D.1.1-2.5 - Podlahy'!J38</f>
        <v>0</v>
      </c>
      <c r="AX62" s="101">
        <f>'D.1.1-2.5 - Podlahy'!J39</f>
        <v>0</v>
      </c>
      <c r="AY62" s="101">
        <f>'D.1.1-2.5 - Podlahy'!J40</f>
        <v>0</v>
      </c>
      <c r="AZ62" s="101">
        <f>'D.1.1-2.5 - Podlahy'!F37</f>
        <v>0</v>
      </c>
      <c r="BA62" s="101">
        <f>'D.1.1-2.5 - Podlahy'!F38</f>
        <v>0</v>
      </c>
      <c r="BB62" s="101">
        <f>'D.1.1-2.5 - Podlahy'!F39</f>
        <v>0</v>
      </c>
      <c r="BC62" s="101">
        <f>'D.1.1-2.5 - Podlahy'!F40</f>
        <v>0</v>
      </c>
      <c r="BD62" s="103">
        <f>'D.1.1-2.5 - Podlahy'!F41</f>
        <v>0</v>
      </c>
      <c r="BT62" s="104" t="s">
        <v>94</v>
      </c>
      <c r="BV62" s="104" t="s">
        <v>76</v>
      </c>
      <c r="BW62" s="104" t="s">
        <v>107</v>
      </c>
      <c r="BX62" s="104" t="s">
        <v>91</v>
      </c>
      <c r="CL62" s="104" t="s">
        <v>19</v>
      </c>
    </row>
    <row r="63" spans="1:90" s="4" customFormat="1" ht="16.5" customHeight="1">
      <c r="A63" s="87" t="s">
        <v>78</v>
      </c>
      <c r="B63" s="52"/>
      <c r="C63" s="98"/>
      <c r="D63" s="98"/>
      <c r="E63" s="98"/>
      <c r="F63" s="380" t="s">
        <v>108</v>
      </c>
      <c r="G63" s="380"/>
      <c r="H63" s="380"/>
      <c r="I63" s="380"/>
      <c r="J63" s="380"/>
      <c r="K63" s="98"/>
      <c r="L63" s="380" t="s">
        <v>109</v>
      </c>
      <c r="M63" s="380"/>
      <c r="N63" s="380"/>
      <c r="O63" s="380"/>
      <c r="P63" s="380"/>
      <c r="Q63" s="380"/>
      <c r="R63" s="380"/>
      <c r="S63" s="380"/>
      <c r="T63" s="380"/>
      <c r="U63" s="380"/>
      <c r="V63" s="380"/>
      <c r="W63" s="380"/>
      <c r="X63" s="380"/>
      <c r="Y63" s="380"/>
      <c r="Z63" s="380"/>
      <c r="AA63" s="380"/>
      <c r="AB63" s="380"/>
      <c r="AC63" s="380"/>
      <c r="AD63" s="380"/>
      <c r="AE63" s="380"/>
      <c r="AF63" s="380"/>
      <c r="AG63" s="368">
        <f>'D.1.1-2.6 - Úpravy stěn a...'!J34</f>
        <v>0</v>
      </c>
      <c r="AH63" s="369"/>
      <c r="AI63" s="369"/>
      <c r="AJ63" s="369"/>
      <c r="AK63" s="369"/>
      <c r="AL63" s="369"/>
      <c r="AM63" s="369"/>
      <c r="AN63" s="368">
        <f t="shared" si="0"/>
        <v>0</v>
      </c>
      <c r="AO63" s="369"/>
      <c r="AP63" s="369"/>
      <c r="AQ63" s="99" t="s">
        <v>90</v>
      </c>
      <c r="AR63" s="54"/>
      <c r="AS63" s="100">
        <v>0</v>
      </c>
      <c r="AT63" s="101">
        <f t="shared" si="1"/>
        <v>0</v>
      </c>
      <c r="AU63" s="102">
        <f>'D.1.1-2.6 - Úpravy stěn a...'!P98</f>
        <v>0</v>
      </c>
      <c r="AV63" s="101">
        <f>'D.1.1-2.6 - Úpravy stěn a...'!J37</f>
        <v>0</v>
      </c>
      <c r="AW63" s="101">
        <f>'D.1.1-2.6 - Úpravy stěn a...'!J38</f>
        <v>0</v>
      </c>
      <c r="AX63" s="101">
        <f>'D.1.1-2.6 - Úpravy stěn a...'!J39</f>
        <v>0</v>
      </c>
      <c r="AY63" s="101">
        <f>'D.1.1-2.6 - Úpravy stěn a...'!J40</f>
        <v>0</v>
      </c>
      <c r="AZ63" s="101">
        <f>'D.1.1-2.6 - Úpravy stěn a...'!F37</f>
        <v>0</v>
      </c>
      <c r="BA63" s="101">
        <f>'D.1.1-2.6 - Úpravy stěn a...'!F38</f>
        <v>0</v>
      </c>
      <c r="BB63" s="101">
        <f>'D.1.1-2.6 - Úpravy stěn a...'!F39</f>
        <v>0</v>
      </c>
      <c r="BC63" s="101">
        <f>'D.1.1-2.6 - Úpravy stěn a...'!F40</f>
        <v>0</v>
      </c>
      <c r="BD63" s="103">
        <f>'D.1.1-2.6 - Úpravy stěn a...'!F41</f>
        <v>0</v>
      </c>
      <c r="BT63" s="104" t="s">
        <v>94</v>
      </c>
      <c r="BV63" s="104" t="s">
        <v>76</v>
      </c>
      <c r="BW63" s="104" t="s">
        <v>110</v>
      </c>
      <c r="BX63" s="104" t="s">
        <v>91</v>
      </c>
      <c r="CL63" s="104" t="s">
        <v>19</v>
      </c>
    </row>
    <row r="64" spans="1:90" s="4" customFormat="1" ht="16.5" customHeight="1">
      <c r="A64" s="87" t="s">
        <v>78</v>
      </c>
      <c r="B64" s="52"/>
      <c r="C64" s="98"/>
      <c r="D64" s="98"/>
      <c r="E64" s="98"/>
      <c r="F64" s="380" t="s">
        <v>111</v>
      </c>
      <c r="G64" s="380"/>
      <c r="H64" s="380"/>
      <c r="I64" s="380"/>
      <c r="J64" s="380"/>
      <c r="K64" s="98"/>
      <c r="L64" s="380" t="s">
        <v>112</v>
      </c>
      <c r="M64" s="380"/>
      <c r="N64" s="380"/>
      <c r="O64" s="380"/>
      <c r="P64" s="380"/>
      <c r="Q64" s="380"/>
      <c r="R64" s="380"/>
      <c r="S64" s="380"/>
      <c r="T64" s="380"/>
      <c r="U64" s="380"/>
      <c r="V64" s="380"/>
      <c r="W64" s="380"/>
      <c r="X64" s="380"/>
      <c r="Y64" s="380"/>
      <c r="Z64" s="380"/>
      <c r="AA64" s="380"/>
      <c r="AB64" s="380"/>
      <c r="AC64" s="380"/>
      <c r="AD64" s="380"/>
      <c r="AE64" s="380"/>
      <c r="AF64" s="380"/>
      <c r="AG64" s="368">
        <f>'D.1.1-2.7 - Výpis prvků'!J34</f>
        <v>0</v>
      </c>
      <c r="AH64" s="369"/>
      <c r="AI64" s="369"/>
      <c r="AJ64" s="369"/>
      <c r="AK64" s="369"/>
      <c r="AL64" s="369"/>
      <c r="AM64" s="369"/>
      <c r="AN64" s="368">
        <f t="shared" si="0"/>
        <v>0</v>
      </c>
      <c r="AO64" s="369"/>
      <c r="AP64" s="369"/>
      <c r="AQ64" s="99" t="s">
        <v>90</v>
      </c>
      <c r="AR64" s="54"/>
      <c r="AS64" s="100">
        <v>0</v>
      </c>
      <c r="AT64" s="101">
        <f t="shared" si="1"/>
        <v>0</v>
      </c>
      <c r="AU64" s="102">
        <f>'D.1.1-2.7 - Výpis prvků'!P92</f>
        <v>0</v>
      </c>
      <c r="AV64" s="101">
        <f>'D.1.1-2.7 - Výpis prvků'!J37</f>
        <v>0</v>
      </c>
      <c r="AW64" s="101">
        <f>'D.1.1-2.7 - Výpis prvků'!J38</f>
        <v>0</v>
      </c>
      <c r="AX64" s="101">
        <f>'D.1.1-2.7 - Výpis prvků'!J39</f>
        <v>0</v>
      </c>
      <c r="AY64" s="101">
        <f>'D.1.1-2.7 - Výpis prvků'!J40</f>
        <v>0</v>
      </c>
      <c r="AZ64" s="101">
        <f>'D.1.1-2.7 - Výpis prvků'!F37</f>
        <v>0</v>
      </c>
      <c r="BA64" s="101">
        <f>'D.1.1-2.7 - Výpis prvků'!F38</f>
        <v>0</v>
      </c>
      <c r="BB64" s="101">
        <f>'D.1.1-2.7 - Výpis prvků'!F39</f>
        <v>0</v>
      </c>
      <c r="BC64" s="101">
        <f>'D.1.1-2.7 - Výpis prvků'!F40</f>
        <v>0</v>
      </c>
      <c r="BD64" s="103">
        <f>'D.1.1-2.7 - Výpis prvků'!F41</f>
        <v>0</v>
      </c>
      <c r="BT64" s="104" t="s">
        <v>94</v>
      </c>
      <c r="BV64" s="104" t="s">
        <v>76</v>
      </c>
      <c r="BW64" s="104" t="s">
        <v>113</v>
      </c>
      <c r="BX64" s="104" t="s">
        <v>91</v>
      </c>
      <c r="CL64" s="104" t="s">
        <v>19</v>
      </c>
    </row>
    <row r="65" spans="2:90" s="4" customFormat="1" ht="16.5" customHeight="1">
      <c r="B65" s="52"/>
      <c r="C65" s="98"/>
      <c r="D65" s="98"/>
      <c r="E65" s="380" t="s">
        <v>114</v>
      </c>
      <c r="F65" s="380"/>
      <c r="G65" s="380"/>
      <c r="H65" s="380"/>
      <c r="I65" s="380"/>
      <c r="J65" s="98"/>
      <c r="K65" s="380" t="s">
        <v>115</v>
      </c>
      <c r="L65" s="380"/>
      <c r="M65" s="380"/>
      <c r="N65" s="380"/>
      <c r="O65" s="380"/>
      <c r="P65" s="380"/>
      <c r="Q65" s="380"/>
      <c r="R65" s="380"/>
      <c r="S65" s="380"/>
      <c r="T65" s="380"/>
      <c r="U65" s="380"/>
      <c r="V65" s="380"/>
      <c r="W65" s="380"/>
      <c r="X65" s="380"/>
      <c r="Y65" s="380"/>
      <c r="Z65" s="380"/>
      <c r="AA65" s="380"/>
      <c r="AB65" s="380"/>
      <c r="AC65" s="380"/>
      <c r="AD65" s="380"/>
      <c r="AE65" s="380"/>
      <c r="AF65" s="380"/>
      <c r="AG65" s="370">
        <f>ROUND(AG66+SUM(AG67:AG69)+SUM(AG73:AG75),2)</f>
        <v>0</v>
      </c>
      <c r="AH65" s="369"/>
      <c r="AI65" s="369"/>
      <c r="AJ65" s="369"/>
      <c r="AK65" s="369"/>
      <c r="AL65" s="369"/>
      <c r="AM65" s="369"/>
      <c r="AN65" s="368">
        <f t="shared" si="0"/>
        <v>0</v>
      </c>
      <c r="AO65" s="369"/>
      <c r="AP65" s="369"/>
      <c r="AQ65" s="99" t="s">
        <v>90</v>
      </c>
      <c r="AR65" s="54"/>
      <c r="AS65" s="100">
        <f>ROUND(AS66+SUM(AS67:AS69)+SUM(AS73:AS75),2)</f>
        <v>0</v>
      </c>
      <c r="AT65" s="101">
        <f t="shared" si="1"/>
        <v>0</v>
      </c>
      <c r="AU65" s="102">
        <f>ROUND(AU66+SUM(AU67:AU69)+SUM(AU73:AU75),5)</f>
        <v>0</v>
      </c>
      <c r="AV65" s="101">
        <f>ROUND(AZ65*L29,2)</f>
        <v>0</v>
      </c>
      <c r="AW65" s="101">
        <f>ROUND(BA65*L30,2)</f>
        <v>0</v>
      </c>
      <c r="AX65" s="101">
        <f>ROUND(BB65*L29,2)</f>
        <v>0</v>
      </c>
      <c r="AY65" s="101">
        <f>ROUND(BC65*L30,2)</f>
        <v>0</v>
      </c>
      <c r="AZ65" s="101">
        <f>ROUND(AZ66+SUM(AZ67:AZ69)+SUM(AZ73:AZ75),2)</f>
        <v>0</v>
      </c>
      <c r="BA65" s="101">
        <f>ROUND(BA66+SUM(BA67:BA69)+SUM(BA73:BA75),2)</f>
        <v>0</v>
      </c>
      <c r="BB65" s="101">
        <f>ROUND(BB66+SUM(BB67:BB69)+SUM(BB73:BB75),2)</f>
        <v>0</v>
      </c>
      <c r="BC65" s="101">
        <f>ROUND(BC66+SUM(BC67:BC69)+SUM(BC73:BC75),2)</f>
        <v>0</v>
      </c>
      <c r="BD65" s="103">
        <f>ROUND(BD66+SUM(BD67:BD69)+SUM(BD73:BD75),2)</f>
        <v>0</v>
      </c>
      <c r="BS65" s="104" t="s">
        <v>73</v>
      </c>
      <c r="BT65" s="104" t="s">
        <v>84</v>
      </c>
      <c r="BU65" s="104" t="s">
        <v>75</v>
      </c>
      <c r="BV65" s="104" t="s">
        <v>76</v>
      </c>
      <c r="BW65" s="104" t="s">
        <v>116</v>
      </c>
      <c r="BX65" s="104" t="s">
        <v>87</v>
      </c>
      <c r="CL65" s="104" t="s">
        <v>19</v>
      </c>
    </row>
    <row r="66" spans="1:90" s="4" customFormat="1" ht="16.5" customHeight="1">
      <c r="A66" s="87" t="s">
        <v>78</v>
      </c>
      <c r="B66" s="52"/>
      <c r="C66" s="98"/>
      <c r="D66" s="98"/>
      <c r="E66" s="98"/>
      <c r="F66" s="380" t="s">
        <v>117</v>
      </c>
      <c r="G66" s="380"/>
      <c r="H66" s="380"/>
      <c r="I66" s="380"/>
      <c r="J66" s="380"/>
      <c r="K66" s="98"/>
      <c r="L66" s="380" t="s">
        <v>118</v>
      </c>
      <c r="M66" s="380"/>
      <c r="N66" s="380"/>
      <c r="O66" s="380"/>
      <c r="P66" s="380"/>
      <c r="Q66" s="380"/>
      <c r="R66" s="380"/>
      <c r="S66" s="380"/>
      <c r="T66" s="380"/>
      <c r="U66" s="380"/>
      <c r="V66" s="380"/>
      <c r="W66" s="380"/>
      <c r="X66" s="380"/>
      <c r="Y66" s="380"/>
      <c r="Z66" s="380"/>
      <c r="AA66" s="380"/>
      <c r="AB66" s="380"/>
      <c r="AC66" s="380"/>
      <c r="AD66" s="380"/>
      <c r="AE66" s="380"/>
      <c r="AF66" s="380"/>
      <c r="AG66" s="368">
        <f>'D.1.4.1 - Zdravotně techn...'!J34</f>
        <v>0</v>
      </c>
      <c r="AH66" s="369"/>
      <c r="AI66" s="369"/>
      <c r="AJ66" s="369"/>
      <c r="AK66" s="369"/>
      <c r="AL66" s="369"/>
      <c r="AM66" s="369"/>
      <c r="AN66" s="368">
        <f t="shared" si="0"/>
        <v>0</v>
      </c>
      <c r="AO66" s="369"/>
      <c r="AP66" s="369"/>
      <c r="AQ66" s="99" t="s">
        <v>90</v>
      </c>
      <c r="AR66" s="54"/>
      <c r="AS66" s="100">
        <v>0</v>
      </c>
      <c r="AT66" s="101">
        <f t="shared" si="1"/>
        <v>0</v>
      </c>
      <c r="AU66" s="102">
        <f>'D.1.4.1 - Zdravotně techn...'!P94</f>
        <v>0</v>
      </c>
      <c r="AV66" s="101">
        <f>'D.1.4.1 - Zdravotně techn...'!J37</f>
        <v>0</v>
      </c>
      <c r="AW66" s="101">
        <f>'D.1.4.1 - Zdravotně techn...'!J38</f>
        <v>0</v>
      </c>
      <c r="AX66" s="101">
        <f>'D.1.4.1 - Zdravotně techn...'!J39</f>
        <v>0</v>
      </c>
      <c r="AY66" s="101">
        <f>'D.1.4.1 - Zdravotně techn...'!J40</f>
        <v>0</v>
      </c>
      <c r="AZ66" s="101">
        <f>'D.1.4.1 - Zdravotně techn...'!F37</f>
        <v>0</v>
      </c>
      <c r="BA66" s="101">
        <f>'D.1.4.1 - Zdravotně techn...'!F38</f>
        <v>0</v>
      </c>
      <c r="BB66" s="101">
        <f>'D.1.4.1 - Zdravotně techn...'!F39</f>
        <v>0</v>
      </c>
      <c r="BC66" s="101">
        <f>'D.1.4.1 - Zdravotně techn...'!F40</f>
        <v>0</v>
      </c>
      <c r="BD66" s="103">
        <f>'D.1.4.1 - Zdravotně techn...'!F41</f>
        <v>0</v>
      </c>
      <c r="BT66" s="104" t="s">
        <v>94</v>
      </c>
      <c r="BV66" s="104" t="s">
        <v>76</v>
      </c>
      <c r="BW66" s="104" t="s">
        <v>119</v>
      </c>
      <c r="BX66" s="104" t="s">
        <v>116</v>
      </c>
      <c r="CL66" s="104" t="s">
        <v>19</v>
      </c>
    </row>
    <row r="67" spans="1:90" s="4" customFormat="1" ht="16.5" customHeight="1">
      <c r="A67" s="87" t="s">
        <v>78</v>
      </c>
      <c r="B67" s="52"/>
      <c r="C67" s="98"/>
      <c r="D67" s="98"/>
      <c r="E67" s="98"/>
      <c r="F67" s="380" t="s">
        <v>120</v>
      </c>
      <c r="G67" s="380"/>
      <c r="H67" s="380"/>
      <c r="I67" s="380"/>
      <c r="J67" s="380"/>
      <c r="K67" s="98"/>
      <c r="L67" s="380" t="s">
        <v>121</v>
      </c>
      <c r="M67" s="380"/>
      <c r="N67" s="380"/>
      <c r="O67" s="380"/>
      <c r="P67" s="380"/>
      <c r="Q67" s="380"/>
      <c r="R67" s="380"/>
      <c r="S67" s="380"/>
      <c r="T67" s="380"/>
      <c r="U67" s="380"/>
      <c r="V67" s="380"/>
      <c r="W67" s="380"/>
      <c r="X67" s="380"/>
      <c r="Y67" s="380"/>
      <c r="Z67" s="380"/>
      <c r="AA67" s="380"/>
      <c r="AB67" s="380"/>
      <c r="AC67" s="380"/>
      <c r="AD67" s="380"/>
      <c r="AE67" s="380"/>
      <c r="AF67" s="380"/>
      <c r="AG67" s="368">
        <f>'D.1.4.2 - Vzduchotechnika'!J34</f>
        <v>0</v>
      </c>
      <c r="AH67" s="369"/>
      <c r="AI67" s="369"/>
      <c r="AJ67" s="369"/>
      <c r="AK67" s="369"/>
      <c r="AL67" s="369"/>
      <c r="AM67" s="369"/>
      <c r="AN67" s="368">
        <f t="shared" si="0"/>
        <v>0</v>
      </c>
      <c r="AO67" s="369"/>
      <c r="AP67" s="369"/>
      <c r="AQ67" s="99" t="s">
        <v>90</v>
      </c>
      <c r="AR67" s="54"/>
      <c r="AS67" s="100">
        <v>0</v>
      </c>
      <c r="AT67" s="101">
        <f t="shared" si="1"/>
        <v>0</v>
      </c>
      <c r="AU67" s="102">
        <f>'D.1.4.2 - Vzduchotechnika'!P96</f>
        <v>0</v>
      </c>
      <c r="AV67" s="101">
        <f>'D.1.4.2 - Vzduchotechnika'!J37</f>
        <v>0</v>
      </c>
      <c r="AW67" s="101">
        <f>'D.1.4.2 - Vzduchotechnika'!J38</f>
        <v>0</v>
      </c>
      <c r="AX67" s="101">
        <f>'D.1.4.2 - Vzduchotechnika'!J39</f>
        <v>0</v>
      </c>
      <c r="AY67" s="101">
        <f>'D.1.4.2 - Vzduchotechnika'!J40</f>
        <v>0</v>
      </c>
      <c r="AZ67" s="101">
        <f>'D.1.4.2 - Vzduchotechnika'!F37</f>
        <v>0</v>
      </c>
      <c r="BA67" s="101">
        <f>'D.1.4.2 - Vzduchotechnika'!F38</f>
        <v>0</v>
      </c>
      <c r="BB67" s="101">
        <f>'D.1.4.2 - Vzduchotechnika'!F39</f>
        <v>0</v>
      </c>
      <c r="BC67" s="101">
        <f>'D.1.4.2 - Vzduchotechnika'!F40</f>
        <v>0</v>
      </c>
      <c r="BD67" s="103">
        <f>'D.1.4.2 - Vzduchotechnika'!F41</f>
        <v>0</v>
      </c>
      <c r="BT67" s="104" t="s">
        <v>94</v>
      </c>
      <c r="BV67" s="104" t="s">
        <v>76</v>
      </c>
      <c r="BW67" s="104" t="s">
        <v>122</v>
      </c>
      <c r="BX67" s="104" t="s">
        <v>116</v>
      </c>
      <c r="CL67" s="104" t="s">
        <v>19</v>
      </c>
    </row>
    <row r="68" spans="1:90" s="4" customFormat="1" ht="16.5" customHeight="1">
      <c r="A68" s="87" t="s">
        <v>78</v>
      </c>
      <c r="B68" s="52"/>
      <c r="C68" s="98"/>
      <c r="D68" s="98"/>
      <c r="E68" s="98"/>
      <c r="F68" s="380" t="s">
        <v>123</v>
      </c>
      <c r="G68" s="380"/>
      <c r="H68" s="380"/>
      <c r="I68" s="380"/>
      <c r="J68" s="380"/>
      <c r="K68" s="98"/>
      <c r="L68" s="380" t="s">
        <v>124</v>
      </c>
      <c r="M68" s="380"/>
      <c r="N68" s="380"/>
      <c r="O68" s="380"/>
      <c r="P68" s="380"/>
      <c r="Q68" s="380"/>
      <c r="R68" s="380"/>
      <c r="S68" s="380"/>
      <c r="T68" s="380"/>
      <c r="U68" s="380"/>
      <c r="V68" s="380"/>
      <c r="W68" s="380"/>
      <c r="X68" s="380"/>
      <c r="Y68" s="380"/>
      <c r="Z68" s="380"/>
      <c r="AA68" s="380"/>
      <c r="AB68" s="380"/>
      <c r="AC68" s="380"/>
      <c r="AD68" s="380"/>
      <c r="AE68" s="380"/>
      <c r="AF68" s="380"/>
      <c r="AG68" s="368">
        <f>'D.1.4.3 - Ústřední topení...'!J34</f>
        <v>0</v>
      </c>
      <c r="AH68" s="369"/>
      <c r="AI68" s="369"/>
      <c r="AJ68" s="369"/>
      <c r="AK68" s="369"/>
      <c r="AL68" s="369"/>
      <c r="AM68" s="369"/>
      <c r="AN68" s="368">
        <f t="shared" si="0"/>
        <v>0</v>
      </c>
      <c r="AO68" s="369"/>
      <c r="AP68" s="369"/>
      <c r="AQ68" s="99" t="s">
        <v>90</v>
      </c>
      <c r="AR68" s="54"/>
      <c r="AS68" s="100">
        <v>0</v>
      </c>
      <c r="AT68" s="101">
        <f t="shared" si="1"/>
        <v>0</v>
      </c>
      <c r="AU68" s="102">
        <f>'D.1.4.3 - Ústřední topení...'!P92</f>
        <v>0</v>
      </c>
      <c r="AV68" s="101">
        <f>'D.1.4.3 - Ústřední topení...'!J37</f>
        <v>0</v>
      </c>
      <c r="AW68" s="101">
        <f>'D.1.4.3 - Ústřední topení...'!J38</f>
        <v>0</v>
      </c>
      <c r="AX68" s="101">
        <f>'D.1.4.3 - Ústřední topení...'!J39</f>
        <v>0</v>
      </c>
      <c r="AY68" s="101">
        <f>'D.1.4.3 - Ústřední topení...'!J40</f>
        <v>0</v>
      </c>
      <c r="AZ68" s="101">
        <f>'D.1.4.3 - Ústřední topení...'!F37</f>
        <v>0</v>
      </c>
      <c r="BA68" s="101">
        <f>'D.1.4.3 - Ústřední topení...'!F38</f>
        <v>0</v>
      </c>
      <c r="BB68" s="101">
        <f>'D.1.4.3 - Ústřední topení...'!F39</f>
        <v>0</v>
      </c>
      <c r="BC68" s="101">
        <f>'D.1.4.3 - Ústřední topení...'!F40</f>
        <v>0</v>
      </c>
      <c r="BD68" s="103">
        <f>'D.1.4.3 - Ústřední topení...'!F41</f>
        <v>0</v>
      </c>
      <c r="BT68" s="104" t="s">
        <v>94</v>
      </c>
      <c r="BV68" s="104" t="s">
        <v>76</v>
      </c>
      <c r="BW68" s="104" t="s">
        <v>125</v>
      </c>
      <c r="BX68" s="104" t="s">
        <v>116</v>
      </c>
      <c r="CL68" s="104" t="s">
        <v>19</v>
      </c>
    </row>
    <row r="69" spans="2:90" s="4" customFormat="1" ht="16.5" customHeight="1">
      <c r="B69" s="52"/>
      <c r="C69" s="98"/>
      <c r="D69" s="98"/>
      <c r="E69" s="98"/>
      <c r="F69" s="380" t="s">
        <v>126</v>
      </c>
      <c r="G69" s="380"/>
      <c r="H69" s="380"/>
      <c r="I69" s="380"/>
      <c r="J69" s="380"/>
      <c r="K69" s="98"/>
      <c r="L69" s="380" t="s">
        <v>127</v>
      </c>
      <c r="M69" s="380"/>
      <c r="N69" s="380"/>
      <c r="O69" s="380"/>
      <c r="P69" s="380"/>
      <c r="Q69" s="380"/>
      <c r="R69" s="380"/>
      <c r="S69" s="380"/>
      <c r="T69" s="380"/>
      <c r="U69" s="380"/>
      <c r="V69" s="380"/>
      <c r="W69" s="380"/>
      <c r="X69" s="380"/>
      <c r="Y69" s="380"/>
      <c r="Z69" s="380"/>
      <c r="AA69" s="380"/>
      <c r="AB69" s="380"/>
      <c r="AC69" s="380"/>
      <c r="AD69" s="380"/>
      <c r="AE69" s="380"/>
      <c r="AF69" s="380"/>
      <c r="AG69" s="370">
        <f>ROUND(SUM(AG70:AG72),2)</f>
        <v>0</v>
      </c>
      <c r="AH69" s="369"/>
      <c r="AI69" s="369"/>
      <c r="AJ69" s="369"/>
      <c r="AK69" s="369"/>
      <c r="AL69" s="369"/>
      <c r="AM69" s="369"/>
      <c r="AN69" s="368">
        <f t="shared" si="0"/>
        <v>0</v>
      </c>
      <c r="AO69" s="369"/>
      <c r="AP69" s="369"/>
      <c r="AQ69" s="99" t="s">
        <v>90</v>
      </c>
      <c r="AR69" s="54"/>
      <c r="AS69" s="100">
        <f>ROUND(SUM(AS70:AS72),2)</f>
        <v>0</v>
      </c>
      <c r="AT69" s="101">
        <f t="shared" si="1"/>
        <v>0</v>
      </c>
      <c r="AU69" s="102">
        <f>ROUND(SUM(AU70:AU72),5)</f>
        <v>0</v>
      </c>
      <c r="AV69" s="101">
        <f>ROUND(AZ69*L29,2)</f>
        <v>0</v>
      </c>
      <c r="AW69" s="101">
        <f>ROUND(BA69*L30,2)</f>
        <v>0</v>
      </c>
      <c r="AX69" s="101">
        <f>ROUND(BB69*L29,2)</f>
        <v>0</v>
      </c>
      <c r="AY69" s="101">
        <f>ROUND(BC69*L30,2)</f>
        <v>0</v>
      </c>
      <c r="AZ69" s="101">
        <f>ROUND(SUM(AZ70:AZ72),2)</f>
        <v>0</v>
      </c>
      <c r="BA69" s="101">
        <f>ROUND(SUM(BA70:BA72),2)</f>
        <v>0</v>
      </c>
      <c r="BB69" s="101">
        <f>ROUND(SUM(BB70:BB72),2)</f>
        <v>0</v>
      </c>
      <c r="BC69" s="101">
        <f>ROUND(SUM(BC70:BC72),2)</f>
        <v>0</v>
      </c>
      <c r="BD69" s="103">
        <f>ROUND(SUM(BD70:BD72),2)</f>
        <v>0</v>
      </c>
      <c r="BS69" s="104" t="s">
        <v>73</v>
      </c>
      <c r="BT69" s="104" t="s">
        <v>94</v>
      </c>
      <c r="BU69" s="104" t="s">
        <v>75</v>
      </c>
      <c r="BV69" s="104" t="s">
        <v>76</v>
      </c>
      <c r="BW69" s="104" t="s">
        <v>128</v>
      </c>
      <c r="BX69" s="104" t="s">
        <v>116</v>
      </c>
      <c r="CL69" s="104" t="s">
        <v>19</v>
      </c>
    </row>
    <row r="70" spans="1:90" s="4" customFormat="1" ht="16.5" customHeight="1">
      <c r="A70" s="87" t="s">
        <v>78</v>
      </c>
      <c r="B70" s="52"/>
      <c r="C70" s="98"/>
      <c r="D70" s="98"/>
      <c r="E70" s="98"/>
      <c r="F70" s="98"/>
      <c r="G70" s="380" t="s">
        <v>129</v>
      </c>
      <c r="H70" s="380"/>
      <c r="I70" s="380"/>
      <c r="J70" s="380"/>
      <c r="K70" s="380"/>
      <c r="L70" s="98"/>
      <c r="M70" s="380" t="s">
        <v>130</v>
      </c>
      <c r="N70" s="380"/>
      <c r="O70" s="380"/>
      <c r="P70" s="380"/>
      <c r="Q70" s="380"/>
      <c r="R70" s="380"/>
      <c r="S70" s="380"/>
      <c r="T70" s="380"/>
      <c r="U70" s="380"/>
      <c r="V70" s="380"/>
      <c r="W70" s="380"/>
      <c r="X70" s="380"/>
      <c r="Y70" s="380"/>
      <c r="Z70" s="380"/>
      <c r="AA70" s="380"/>
      <c r="AB70" s="380"/>
      <c r="AC70" s="380"/>
      <c r="AD70" s="380"/>
      <c r="AE70" s="380"/>
      <c r="AF70" s="380"/>
      <c r="AG70" s="368">
        <f>'D.1.4.4.1 - Vnitřní rozvo...'!J34</f>
        <v>0</v>
      </c>
      <c r="AH70" s="369"/>
      <c r="AI70" s="369"/>
      <c r="AJ70" s="369"/>
      <c r="AK70" s="369"/>
      <c r="AL70" s="369"/>
      <c r="AM70" s="369"/>
      <c r="AN70" s="368">
        <f t="shared" si="0"/>
        <v>0</v>
      </c>
      <c r="AO70" s="369"/>
      <c r="AP70" s="369"/>
      <c r="AQ70" s="99" t="s">
        <v>90</v>
      </c>
      <c r="AR70" s="54"/>
      <c r="AS70" s="100">
        <v>0</v>
      </c>
      <c r="AT70" s="101">
        <f t="shared" si="1"/>
        <v>0</v>
      </c>
      <c r="AU70" s="102">
        <f>'D.1.4.4.1 - Vnitřní rozvo...'!P92</f>
        <v>0</v>
      </c>
      <c r="AV70" s="101">
        <f>'D.1.4.4.1 - Vnitřní rozvo...'!J37</f>
        <v>0</v>
      </c>
      <c r="AW70" s="101">
        <f>'D.1.4.4.1 - Vnitřní rozvo...'!J38</f>
        <v>0</v>
      </c>
      <c r="AX70" s="101">
        <f>'D.1.4.4.1 - Vnitřní rozvo...'!J39</f>
        <v>0</v>
      </c>
      <c r="AY70" s="101">
        <f>'D.1.4.4.1 - Vnitřní rozvo...'!J40</f>
        <v>0</v>
      </c>
      <c r="AZ70" s="101">
        <f>'D.1.4.4.1 - Vnitřní rozvo...'!F37</f>
        <v>0</v>
      </c>
      <c r="BA70" s="101">
        <f>'D.1.4.4.1 - Vnitřní rozvo...'!F38</f>
        <v>0</v>
      </c>
      <c r="BB70" s="101">
        <f>'D.1.4.4.1 - Vnitřní rozvo...'!F39</f>
        <v>0</v>
      </c>
      <c r="BC70" s="101">
        <f>'D.1.4.4.1 - Vnitřní rozvo...'!F40</f>
        <v>0</v>
      </c>
      <c r="BD70" s="103">
        <f>'D.1.4.4.1 - Vnitřní rozvo...'!F41</f>
        <v>0</v>
      </c>
      <c r="BT70" s="104" t="s">
        <v>131</v>
      </c>
      <c r="BV70" s="104" t="s">
        <v>76</v>
      </c>
      <c r="BW70" s="104" t="s">
        <v>132</v>
      </c>
      <c r="BX70" s="104" t="s">
        <v>128</v>
      </c>
      <c r="CL70" s="104" t="s">
        <v>19</v>
      </c>
    </row>
    <row r="71" spans="1:90" s="4" customFormat="1" ht="23.25" customHeight="1">
      <c r="A71" s="87" t="s">
        <v>78</v>
      </c>
      <c r="B71" s="52"/>
      <c r="C71" s="98"/>
      <c r="D71" s="98"/>
      <c r="E71" s="98"/>
      <c r="F71" s="98"/>
      <c r="G71" s="380" t="s">
        <v>133</v>
      </c>
      <c r="H71" s="380"/>
      <c r="I71" s="380"/>
      <c r="J71" s="380"/>
      <c r="K71" s="380"/>
      <c r="L71" s="98"/>
      <c r="M71" s="380" t="s">
        <v>134</v>
      </c>
      <c r="N71" s="380"/>
      <c r="O71" s="380"/>
      <c r="P71" s="380"/>
      <c r="Q71" s="380"/>
      <c r="R71" s="380"/>
      <c r="S71" s="380"/>
      <c r="T71" s="380"/>
      <c r="U71" s="380"/>
      <c r="V71" s="380"/>
      <c r="W71" s="380"/>
      <c r="X71" s="380"/>
      <c r="Y71" s="380"/>
      <c r="Z71" s="380"/>
      <c r="AA71" s="380"/>
      <c r="AB71" s="380"/>
      <c r="AC71" s="380"/>
      <c r="AD71" s="380"/>
      <c r="AE71" s="380"/>
      <c r="AF71" s="380"/>
      <c r="AG71" s="368">
        <f>'D.1.4.4.2 - Úprava rozvod...'!J34</f>
        <v>0</v>
      </c>
      <c r="AH71" s="369"/>
      <c r="AI71" s="369"/>
      <c r="AJ71" s="369"/>
      <c r="AK71" s="369"/>
      <c r="AL71" s="369"/>
      <c r="AM71" s="369"/>
      <c r="AN71" s="368">
        <f t="shared" si="0"/>
        <v>0</v>
      </c>
      <c r="AO71" s="369"/>
      <c r="AP71" s="369"/>
      <c r="AQ71" s="99" t="s">
        <v>90</v>
      </c>
      <c r="AR71" s="54"/>
      <c r="AS71" s="100">
        <v>0</v>
      </c>
      <c r="AT71" s="101">
        <f t="shared" si="1"/>
        <v>0</v>
      </c>
      <c r="AU71" s="102">
        <f>'D.1.4.4.2 - Úprava rozvod...'!P92</f>
        <v>0</v>
      </c>
      <c r="AV71" s="101">
        <f>'D.1.4.4.2 - Úprava rozvod...'!J37</f>
        <v>0</v>
      </c>
      <c r="AW71" s="101">
        <f>'D.1.4.4.2 - Úprava rozvod...'!J38</f>
        <v>0</v>
      </c>
      <c r="AX71" s="101">
        <f>'D.1.4.4.2 - Úprava rozvod...'!J39</f>
        <v>0</v>
      </c>
      <c r="AY71" s="101">
        <f>'D.1.4.4.2 - Úprava rozvod...'!J40</f>
        <v>0</v>
      </c>
      <c r="AZ71" s="101">
        <f>'D.1.4.4.2 - Úprava rozvod...'!F37</f>
        <v>0</v>
      </c>
      <c r="BA71" s="101">
        <f>'D.1.4.4.2 - Úprava rozvod...'!F38</f>
        <v>0</v>
      </c>
      <c r="BB71" s="101">
        <f>'D.1.4.4.2 - Úprava rozvod...'!F39</f>
        <v>0</v>
      </c>
      <c r="BC71" s="101">
        <f>'D.1.4.4.2 - Úprava rozvod...'!F40</f>
        <v>0</v>
      </c>
      <c r="BD71" s="103">
        <f>'D.1.4.4.2 - Úprava rozvod...'!F41</f>
        <v>0</v>
      </c>
      <c r="BT71" s="104" t="s">
        <v>131</v>
      </c>
      <c r="BV71" s="104" t="s">
        <v>76</v>
      </c>
      <c r="BW71" s="104" t="s">
        <v>135</v>
      </c>
      <c r="BX71" s="104" t="s">
        <v>128</v>
      </c>
      <c r="CL71" s="104" t="s">
        <v>19</v>
      </c>
    </row>
    <row r="72" spans="1:90" s="4" customFormat="1" ht="16.5" customHeight="1">
      <c r="A72" s="87" t="s">
        <v>78</v>
      </c>
      <c r="B72" s="52"/>
      <c r="C72" s="98"/>
      <c r="D72" s="98"/>
      <c r="E72" s="98"/>
      <c r="F72" s="98"/>
      <c r="G72" s="380" t="s">
        <v>136</v>
      </c>
      <c r="H72" s="380"/>
      <c r="I72" s="380"/>
      <c r="J72" s="380"/>
      <c r="K72" s="380"/>
      <c r="L72" s="98"/>
      <c r="M72" s="380" t="s">
        <v>137</v>
      </c>
      <c r="N72" s="380"/>
      <c r="O72" s="380"/>
      <c r="P72" s="380"/>
      <c r="Q72" s="380"/>
      <c r="R72" s="380"/>
      <c r="S72" s="380"/>
      <c r="T72" s="380"/>
      <c r="U72" s="380"/>
      <c r="V72" s="380"/>
      <c r="W72" s="380"/>
      <c r="X72" s="380"/>
      <c r="Y72" s="380"/>
      <c r="Z72" s="380"/>
      <c r="AA72" s="380"/>
      <c r="AB72" s="380"/>
      <c r="AC72" s="380"/>
      <c r="AD72" s="380"/>
      <c r="AE72" s="380"/>
      <c r="AF72" s="380"/>
      <c r="AG72" s="368">
        <f>'D.1.4.4.3 - Fotovoltaická...'!J34</f>
        <v>0</v>
      </c>
      <c r="AH72" s="369"/>
      <c r="AI72" s="369"/>
      <c r="AJ72" s="369"/>
      <c r="AK72" s="369"/>
      <c r="AL72" s="369"/>
      <c r="AM72" s="369"/>
      <c r="AN72" s="368">
        <f t="shared" si="0"/>
        <v>0</v>
      </c>
      <c r="AO72" s="369"/>
      <c r="AP72" s="369"/>
      <c r="AQ72" s="99" t="s">
        <v>90</v>
      </c>
      <c r="AR72" s="54"/>
      <c r="AS72" s="100">
        <v>0</v>
      </c>
      <c r="AT72" s="101">
        <f t="shared" si="1"/>
        <v>0</v>
      </c>
      <c r="AU72" s="102">
        <f>'D.1.4.4.3 - Fotovoltaická...'!P94</f>
        <v>0</v>
      </c>
      <c r="AV72" s="101">
        <f>'D.1.4.4.3 - Fotovoltaická...'!J37</f>
        <v>0</v>
      </c>
      <c r="AW72" s="101">
        <f>'D.1.4.4.3 - Fotovoltaická...'!J38</f>
        <v>0</v>
      </c>
      <c r="AX72" s="101">
        <f>'D.1.4.4.3 - Fotovoltaická...'!J39</f>
        <v>0</v>
      </c>
      <c r="AY72" s="101">
        <f>'D.1.4.4.3 - Fotovoltaická...'!J40</f>
        <v>0</v>
      </c>
      <c r="AZ72" s="101">
        <f>'D.1.4.4.3 - Fotovoltaická...'!F37</f>
        <v>0</v>
      </c>
      <c r="BA72" s="101">
        <f>'D.1.4.4.3 - Fotovoltaická...'!F38</f>
        <v>0</v>
      </c>
      <c r="BB72" s="101">
        <f>'D.1.4.4.3 - Fotovoltaická...'!F39</f>
        <v>0</v>
      </c>
      <c r="BC72" s="101">
        <f>'D.1.4.4.3 - Fotovoltaická...'!F40</f>
        <v>0</v>
      </c>
      <c r="BD72" s="103">
        <f>'D.1.4.4.3 - Fotovoltaická...'!F41</f>
        <v>0</v>
      </c>
      <c r="BT72" s="104" t="s">
        <v>131</v>
      </c>
      <c r="BV72" s="104" t="s">
        <v>76</v>
      </c>
      <c r="BW72" s="104" t="s">
        <v>138</v>
      </c>
      <c r="BX72" s="104" t="s">
        <v>128</v>
      </c>
      <c r="CL72" s="104" t="s">
        <v>19</v>
      </c>
    </row>
    <row r="73" spans="1:90" s="4" customFormat="1" ht="16.5" customHeight="1">
      <c r="A73" s="87" t="s">
        <v>78</v>
      </c>
      <c r="B73" s="52"/>
      <c r="C73" s="98"/>
      <c r="D73" s="98"/>
      <c r="E73" s="98"/>
      <c r="F73" s="380" t="s">
        <v>139</v>
      </c>
      <c r="G73" s="380"/>
      <c r="H73" s="380"/>
      <c r="I73" s="380"/>
      <c r="J73" s="380"/>
      <c r="K73" s="98"/>
      <c r="L73" s="380" t="s">
        <v>140</v>
      </c>
      <c r="M73" s="380"/>
      <c r="N73" s="380"/>
      <c r="O73" s="380"/>
      <c r="P73" s="380"/>
      <c r="Q73" s="380"/>
      <c r="R73" s="380"/>
      <c r="S73" s="380"/>
      <c r="T73" s="380"/>
      <c r="U73" s="380"/>
      <c r="V73" s="380"/>
      <c r="W73" s="380"/>
      <c r="X73" s="380"/>
      <c r="Y73" s="380"/>
      <c r="Z73" s="380"/>
      <c r="AA73" s="380"/>
      <c r="AB73" s="380"/>
      <c r="AC73" s="380"/>
      <c r="AD73" s="380"/>
      <c r="AE73" s="380"/>
      <c r="AF73" s="380"/>
      <c r="AG73" s="368">
        <f>'D.1.4.5 - Slaboproudé ele...'!J34</f>
        <v>0</v>
      </c>
      <c r="AH73" s="369"/>
      <c r="AI73" s="369"/>
      <c r="AJ73" s="369"/>
      <c r="AK73" s="369"/>
      <c r="AL73" s="369"/>
      <c r="AM73" s="369"/>
      <c r="AN73" s="368">
        <f t="shared" si="0"/>
        <v>0</v>
      </c>
      <c r="AO73" s="369"/>
      <c r="AP73" s="369"/>
      <c r="AQ73" s="99" t="s">
        <v>90</v>
      </c>
      <c r="AR73" s="54"/>
      <c r="AS73" s="100">
        <v>0</v>
      </c>
      <c r="AT73" s="101">
        <f t="shared" si="1"/>
        <v>0</v>
      </c>
      <c r="AU73" s="102">
        <f>'D.1.4.5 - Slaboproudé ele...'!P100</f>
        <v>0</v>
      </c>
      <c r="AV73" s="101">
        <f>'D.1.4.5 - Slaboproudé ele...'!J37</f>
        <v>0</v>
      </c>
      <c r="AW73" s="101">
        <f>'D.1.4.5 - Slaboproudé ele...'!J38</f>
        <v>0</v>
      </c>
      <c r="AX73" s="101">
        <f>'D.1.4.5 - Slaboproudé ele...'!J39</f>
        <v>0</v>
      </c>
      <c r="AY73" s="101">
        <f>'D.1.4.5 - Slaboproudé ele...'!J40</f>
        <v>0</v>
      </c>
      <c r="AZ73" s="101">
        <f>'D.1.4.5 - Slaboproudé ele...'!F37</f>
        <v>0</v>
      </c>
      <c r="BA73" s="101">
        <f>'D.1.4.5 - Slaboproudé ele...'!F38</f>
        <v>0</v>
      </c>
      <c r="BB73" s="101">
        <f>'D.1.4.5 - Slaboproudé ele...'!F39</f>
        <v>0</v>
      </c>
      <c r="BC73" s="101">
        <f>'D.1.4.5 - Slaboproudé ele...'!F40</f>
        <v>0</v>
      </c>
      <c r="BD73" s="103">
        <f>'D.1.4.5 - Slaboproudé ele...'!F41</f>
        <v>0</v>
      </c>
      <c r="BT73" s="104" t="s">
        <v>94</v>
      </c>
      <c r="BV73" s="104" t="s">
        <v>76</v>
      </c>
      <c r="BW73" s="104" t="s">
        <v>141</v>
      </c>
      <c r="BX73" s="104" t="s">
        <v>116</v>
      </c>
      <c r="CL73" s="104" t="s">
        <v>19</v>
      </c>
    </row>
    <row r="74" spans="1:90" s="4" customFormat="1" ht="16.5" customHeight="1">
      <c r="A74" s="87" t="s">
        <v>78</v>
      </c>
      <c r="B74" s="52"/>
      <c r="C74" s="98"/>
      <c r="D74" s="98"/>
      <c r="E74" s="98"/>
      <c r="F74" s="380" t="s">
        <v>142</v>
      </c>
      <c r="G74" s="380"/>
      <c r="H74" s="380"/>
      <c r="I74" s="380"/>
      <c r="J74" s="380"/>
      <c r="K74" s="98"/>
      <c r="L74" s="380" t="s">
        <v>143</v>
      </c>
      <c r="M74" s="380"/>
      <c r="N74" s="380"/>
      <c r="O74" s="380"/>
      <c r="P74" s="380"/>
      <c r="Q74" s="380"/>
      <c r="R74" s="380"/>
      <c r="S74" s="380"/>
      <c r="T74" s="380"/>
      <c r="U74" s="380"/>
      <c r="V74" s="380"/>
      <c r="W74" s="380"/>
      <c r="X74" s="380"/>
      <c r="Y74" s="380"/>
      <c r="Z74" s="380"/>
      <c r="AA74" s="380"/>
      <c r="AB74" s="380"/>
      <c r="AC74" s="380"/>
      <c r="AD74" s="380"/>
      <c r="AE74" s="380"/>
      <c r="AF74" s="380"/>
      <c r="AG74" s="368">
        <f>'D.1.4.6 - Měření a regulace'!J34</f>
        <v>0</v>
      </c>
      <c r="AH74" s="369"/>
      <c r="AI74" s="369"/>
      <c r="AJ74" s="369"/>
      <c r="AK74" s="369"/>
      <c r="AL74" s="369"/>
      <c r="AM74" s="369"/>
      <c r="AN74" s="368">
        <f t="shared" si="0"/>
        <v>0</v>
      </c>
      <c r="AO74" s="369"/>
      <c r="AP74" s="369"/>
      <c r="AQ74" s="99" t="s">
        <v>90</v>
      </c>
      <c r="AR74" s="54"/>
      <c r="AS74" s="100">
        <v>0</v>
      </c>
      <c r="AT74" s="101">
        <f t="shared" si="1"/>
        <v>0</v>
      </c>
      <c r="AU74" s="102">
        <f>'D.1.4.6 - Měření a regulace'!P92</f>
        <v>0</v>
      </c>
      <c r="AV74" s="101">
        <f>'D.1.4.6 - Měření a regulace'!J37</f>
        <v>0</v>
      </c>
      <c r="AW74" s="101">
        <f>'D.1.4.6 - Měření a regulace'!J38</f>
        <v>0</v>
      </c>
      <c r="AX74" s="101">
        <f>'D.1.4.6 - Měření a regulace'!J39</f>
        <v>0</v>
      </c>
      <c r="AY74" s="101">
        <f>'D.1.4.6 - Měření a regulace'!J40</f>
        <v>0</v>
      </c>
      <c r="AZ74" s="101">
        <f>'D.1.4.6 - Měření a regulace'!F37</f>
        <v>0</v>
      </c>
      <c r="BA74" s="101">
        <f>'D.1.4.6 - Měření a regulace'!F38</f>
        <v>0</v>
      </c>
      <c r="BB74" s="101">
        <f>'D.1.4.6 - Měření a regulace'!F39</f>
        <v>0</v>
      </c>
      <c r="BC74" s="101">
        <f>'D.1.4.6 - Měření a regulace'!F40</f>
        <v>0</v>
      </c>
      <c r="BD74" s="103">
        <f>'D.1.4.6 - Měření a regulace'!F41</f>
        <v>0</v>
      </c>
      <c r="BT74" s="104" t="s">
        <v>94</v>
      </c>
      <c r="BV74" s="104" t="s">
        <v>76</v>
      </c>
      <c r="BW74" s="104" t="s">
        <v>144</v>
      </c>
      <c r="BX74" s="104" t="s">
        <v>116</v>
      </c>
      <c r="CL74" s="104" t="s">
        <v>19</v>
      </c>
    </row>
    <row r="75" spans="1:90" s="4" customFormat="1" ht="16.5" customHeight="1">
      <c r="A75" s="87" t="s">
        <v>78</v>
      </c>
      <c r="B75" s="52"/>
      <c r="C75" s="98"/>
      <c r="D75" s="98"/>
      <c r="E75" s="98"/>
      <c r="F75" s="380" t="s">
        <v>145</v>
      </c>
      <c r="G75" s="380"/>
      <c r="H75" s="380"/>
      <c r="I75" s="380"/>
      <c r="J75" s="380"/>
      <c r="K75" s="98"/>
      <c r="L75" s="380" t="s">
        <v>146</v>
      </c>
      <c r="M75" s="380"/>
      <c r="N75" s="380"/>
      <c r="O75" s="380"/>
      <c r="P75" s="380"/>
      <c r="Q75" s="380"/>
      <c r="R75" s="380"/>
      <c r="S75" s="380"/>
      <c r="T75" s="380"/>
      <c r="U75" s="380"/>
      <c r="V75" s="380"/>
      <c r="W75" s="380"/>
      <c r="X75" s="380"/>
      <c r="Y75" s="380"/>
      <c r="Z75" s="380"/>
      <c r="AA75" s="380"/>
      <c r="AB75" s="380"/>
      <c r="AC75" s="380"/>
      <c r="AD75" s="380"/>
      <c r="AE75" s="380"/>
      <c r="AF75" s="380"/>
      <c r="AG75" s="368">
        <f>'D.1.4.7 - SHZ a OTK'!J34</f>
        <v>0</v>
      </c>
      <c r="AH75" s="369"/>
      <c r="AI75" s="369"/>
      <c r="AJ75" s="369"/>
      <c r="AK75" s="369"/>
      <c r="AL75" s="369"/>
      <c r="AM75" s="369"/>
      <c r="AN75" s="368">
        <f t="shared" si="0"/>
        <v>0</v>
      </c>
      <c r="AO75" s="369"/>
      <c r="AP75" s="369"/>
      <c r="AQ75" s="99" t="s">
        <v>90</v>
      </c>
      <c r="AR75" s="54"/>
      <c r="AS75" s="100">
        <v>0</v>
      </c>
      <c r="AT75" s="101">
        <f t="shared" si="1"/>
        <v>0</v>
      </c>
      <c r="AU75" s="102">
        <f>'D.1.4.7 - SHZ a OTK'!P92</f>
        <v>0</v>
      </c>
      <c r="AV75" s="101">
        <f>'D.1.4.7 - SHZ a OTK'!J37</f>
        <v>0</v>
      </c>
      <c r="AW75" s="101">
        <f>'D.1.4.7 - SHZ a OTK'!J38</f>
        <v>0</v>
      </c>
      <c r="AX75" s="101">
        <f>'D.1.4.7 - SHZ a OTK'!J39</f>
        <v>0</v>
      </c>
      <c r="AY75" s="101">
        <f>'D.1.4.7 - SHZ a OTK'!J40</f>
        <v>0</v>
      </c>
      <c r="AZ75" s="101">
        <f>'D.1.4.7 - SHZ a OTK'!F37</f>
        <v>0</v>
      </c>
      <c r="BA75" s="101">
        <f>'D.1.4.7 - SHZ a OTK'!F38</f>
        <v>0</v>
      </c>
      <c r="BB75" s="101">
        <f>'D.1.4.7 - SHZ a OTK'!F39</f>
        <v>0</v>
      </c>
      <c r="BC75" s="101">
        <f>'D.1.4.7 - SHZ a OTK'!F40</f>
        <v>0</v>
      </c>
      <c r="BD75" s="103">
        <f>'D.1.4.7 - SHZ a OTK'!F41</f>
        <v>0</v>
      </c>
      <c r="BT75" s="104" t="s">
        <v>94</v>
      </c>
      <c r="BV75" s="104" t="s">
        <v>76</v>
      </c>
      <c r="BW75" s="104" t="s">
        <v>147</v>
      </c>
      <c r="BX75" s="104" t="s">
        <v>116</v>
      </c>
      <c r="CL75" s="104" t="s">
        <v>19</v>
      </c>
    </row>
    <row r="76" spans="2:91" s="7" customFormat="1" ht="24.75" customHeight="1">
      <c r="B76" s="88"/>
      <c r="C76" s="89"/>
      <c r="D76" s="379" t="s">
        <v>148</v>
      </c>
      <c r="E76" s="379"/>
      <c r="F76" s="379"/>
      <c r="G76" s="379"/>
      <c r="H76" s="379"/>
      <c r="I76" s="90"/>
      <c r="J76" s="379" t="s">
        <v>149</v>
      </c>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1">
        <f>ROUND(AG77+AG85,2)</f>
        <v>0</v>
      </c>
      <c r="AH76" s="372"/>
      <c r="AI76" s="372"/>
      <c r="AJ76" s="372"/>
      <c r="AK76" s="372"/>
      <c r="AL76" s="372"/>
      <c r="AM76" s="372"/>
      <c r="AN76" s="373">
        <f t="shared" si="0"/>
        <v>0</v>
      </c>
      <c r="AO76" s="372"/>
      <c r="AP76" s="372"/>
      <c r="AQ76" s="91" t="s">
        <v>81</v>
      </c>
      <c r="AR76" s="92"/>
      <c r="AS76" s="93">
        <f>ROUND(AS77+AS85,2)</f>
        <v>0</v>
      </c>
      <c r="AT76" s="94">
        <f t="shared" si="1"/>
        <v>0</v>
      </c>
      <c r="AU76" s="95">
        <f>ROUND(AU77+AU85,5)</f>
        <v>0</v>
      </c>
      <c r="AV76" s="94">
        <f>ROUND(AZ76*L29,2)</f>
        <v>0</v>
      </c>
      <c r="AW76" s="94">
        <f>ROUND(BA76*L30,2)</f>
        <v>0</v>
      </c>
      <c r="AX76" s="94">
        <f>ROUND(BB76*L29,2)</f>
        <v>0</v>
      </c>
      <c r="AY76" s="94">
        <f>ROUND(BC76*L30,2)</f>
        <v>0</v>
      </c>
      <c r="AZ76" s="94">
        <f>ROUND(AZ77+AZ85,2)</f>
        <v>0</v>
      </c>
      <c r="BA76" s="94">
        <f>ROUND(BA77+BA85,2)</f>
        <v>0</v>
      </c>
      <c r="BB76" s="94">
        <f>ROUND(BB77+BB85,2)</f>
        <v>0</v>
      </c>
      <c r="BC76" s="94">
        <f>ROUND(BC77+BC85,2)</f>
        <v>0</v>
      </c>
      <c r="BD76" s="96">
        <f>ROUND(BD77+BD85,2)</f>
        <v>0</v>
      </c>
      <c r="BS76" s="97" t="s">
        <v>73</v>
      </c>
      <c r="BT76" s="97" t="s">
        <v>82</v>
      </c>
      <c r="BU76" s="97" t="s">
        <v>75</v>
      </c>
      <c r="BV76" s="97" t="s">
        <v>76</v>
      </c>
      <c r="BW76" s="97" t="s">
        <v>150</v>
      </c>
      <c r="BX76" s="97" t="s">
        <v>5</v>
      </c>
      <c r="CL76" s="97" t="s">
        <v>19</v>
      </c>
      <c r="CM76" s="97" t="s">
        <v>84</v>
      </c>
    </row>
    <row r="77" spans="2:90" s="4" customFormat="1" ht="23.25" customHeight="1">
      <c r="B77" s="52"/>
      <c r="C77" s="98"/>
      <c r="D77" s="98"/>
      <c r="E77" s="380" t="s">
        <v>151</v>
      </c>
      <c r="F77" s="380"/>
      <c r="G77" s="380"/>
      <c r="H77" s="380"/>
      <c r="I77" s="380"/>
      <c r="J77" s="98"/>
      <c r="K77" s="380" t="s">
        <v>89</v>
      </c>
      <c r="L77" s="380"/>
      <c r="M77" s="380"/>
      <c r="N77" s="380"/>
      <c r="O77" s="380"/>
      <c r="P77" s="380"/>
      <c r="Q77" s="380"/>
      <c r="R77" s="380"/>
      <c r="S77" s="380"/>
      <c r="T77" s="380"/>
      <c r="U77" s="380"/>
      <c r="V77" s="380"/>
      <c r="W77" s="380"/>
      <c r="X77" s="380"/>
      <c r="Y77" s="380"/>
      <c r="Z77" s="380"/>
      <c r="AA77" s="380"/>
      <c r="AB77" s="380"/>
      <c r="AC77" s="380"/>
      <c r="AD77" s="380"/>
      <c r="AE77" s="380"/>
      <c r="AF77" s="380"/>
      <c r="AG77" s="370">
        <f>ROUND(SUM(AG78:AG84),2)</f>
        <v>0</v>
      </c>
      <c r="AH77" s="369"/>
      <c r="AI77" s="369"/>
      <c r="AJ77" s="369"/>
      <c r="AK77" s="369"/>
      <c r="AL77" s="369"/>
      <c r="AM77" s="369"/>
      <c r="AN77" s="368">
        <f t="shared" si="0"/>
        <v>0</v>
      </c>
      <c r="AO77" s="369"/>
      <c r="AP77" s="369"/>
      <c r="AQ77" s="99" t="s">
        <v>90</v>
      </c>
      <c r="AR77" s="54"/>
      <c r="AS77" s="100">
        <f>ROUND(SUM(AS78:AS84),2)</f>
        <v>0</v>
      </c>
      <c r="AT77" s="101">
        <f t="shared" si="1"/>
        <v>0</v>
      </c>
      <c r="AU77" s="102">
        <f>ROUND(SUM(AU78:AU84),5)</f>
        <v>0</v>
      </c>
      <c r="AV77" s="101">
        <f>ROUND(AZ77*L29,2)</f>
        <v>0</v>
      </c>
      <c r="AW77" s="101">
        <f>ROUND(BA77*L30,2)</f>
        <v>0</v>
      </c>
      <c r="AX77" s="101">
        <f>ROUND(BB77*L29,2)</f>
        <v>0</v>
      </c>
      <c r="AY77" s="101">
        <f>ROUND(BC77*L30,2)</f>
        <v>0</v>
      </c>
      <c r="AZ77" s="101">
        <f>ROUND(SUM(AZ78:AZ84),2)</f>
        <v>0</v>
      </c>
      <c r="BA77" s="101">
        <f>ROUND(SUM(BA78:BA84),2)</f>
        <v>0</v>
      </c>
      <c r="BB77" s="101">
        <f>ROUND(SUM(BB78:BB84),2)</f>
        <v>0</v>
      </c>
      <c r="BC77" s="101">
        <f>ROUND(SUM(BC78:BC84),2)</f>
        <v>0</v>
      </c>
      <c r="BD77" s="103">
        <f>ROUND(SUM(BD78:BD84),2)</f>
        <v>0</v>
      </c>
      <c r="BS77" s="104" t="s">
        <v>73</v>
      </c>
      <c r="BT77" s="104" t="s">
        <v>84</v>
      </c>
      <c r="BU77" s="104" t="s">
        <v>75</v>
      </c>
      <c r="BV77" s="104" t="s">
        <v>76</v>
      </c>
      <c r="BW77" s="104" t="s">
        <v>152</v>
      </c>
      <c r="BX77" s="104" t="s">
        <v>150</v>
      </c>
      <c r="CL77" s="104" t="s">
        <v>19</v>
      </c>
    </row>
    <row r="78" spans="1:90" s="4" customFormat="1" ht="16.5" customHeight="1">
      <c r="A78" s="87" t="s">
        <v>78</v>
      </c>
      <c r="B78" s="52"/>
      <c r="C78" s="98"/>
      <c r="D78" s="98"/>
      <c r="E78" s="98"/>
      <c r="F78" s="380" t="s">
        <v>153</v>
      </c>
      <c r="G78" s="380"/>
      <c r="H78" s="380"/>
      <c r="I78" s="380"/>
      <c r="J78" s="380"/>
      <c r="K78" s="98"/>
      <c r="L78" s="380" t="s">
        <v>93</v>
      </c>
      <c r="M78" s="380"/>
      <c r="N78" s="380"/>
      <c r="O78" s="380"/>
      <c r="P78" s="380"/>
      <c r="Q78" s="380"/>
      <c r="R78" s="380"/>
      <c r="S78" s="380"/>
      <c r="T78" s="380"/>
      <c r="U78" s="380"/>
      <c r="V78" s="380"/>
      <c r="W78" s="380"/>
      <c r="X78" s="380"/>
      <c r="Y78" s="380"/>
      <c r="Z78" s="380"/>
      <c r="AA78" s="380"/>
      <c r="AB78" s="380"/>
      <c r="AC78" s="380"/>
      <c r="AD78" s="380"/>
      <c r="AE78" s="380"/>
      <c r="AF78" s="380"/>
      <c r="AG78" s="368">
        <f>'D.2.1-2.1 - Základové kon...'!J34</f>
        <v>0</v>
      </c>
      <c r="AH78" s="369"/>
      <c r="AI78" s="369"/>
      <c r="AJ78" s="369"/>
      <c r="AK78" s="369"/>
      <c r="AL78" s="369"/>
      <c r="AM78" s="369"/>
      <c r="AN78" s="368">
        <f t="shared" si="0"/>
        <v>0</v>
      </c>
      <c r="AO78" s="369"/>
      <c r="AP78" s="369"/>
      <c r="AQ78" s="99" t="s">
        <v>90</v>
      </c>
      <c r="AR78" s="54"/>
      <c r="AS78" s="100">
        <v>0</v>
      </c>
      <c r="AT78" s="101">
        <f t="shared" si="1"/>
        <v>0</v>
      </c>
      <c r="AU78" s="102">
        <f>'D.2.1-2.1 - Základové kon...'!P96</f>
        <v>0</v>
      </c>
      <c r="AV78" s="101">
        <f>'D.2.1-2.1 - Základové kon...'!J37</f>
        <v>0</v>
      </c>
      <c r="AW78" s="101">
        <f>'D.2.1-2.1 - Základové kon...'!J38</f>
        <v>0</v>
      </c>
      <c r="AX78" s="101">
        <f>'D.2.1-2.1 - Základové kon...'!J39</f>
        <v>0</v>
      </c>
      <c r="AY78" s="101">
        <f>'D.2.1-2.1 - Základové kon...'!J40</f>
        <v>0</v>
      </c>
      <c r="AZ78" s="101">
        <f>'D.2.1-2.1 - Základové kon...'!F37</f>
        <v>0</v>
      </c>
      <c r="BA78" s="101">
        <f>'D.2.1-2.1 - Základové kon...'!F38</f>
        <v>0</v>
      </c>
      <c r="BB78" s="101">
        <f>'D.2.1-2.1 - Základové kon...'!F39</f>
        <v>0</v>
      </c>
      <c r="BC78" s="101">
        <f>'D.2.1-2.1 - Základové kon...'!F40</f>
        <v>0</v>
      </c>
      <c r="BD78" s="103">
        <f>'D.2.1-2.1 - Základové kon...'!F41</f>
        <v>0</v>
      </c>
      <c r="BT78" s="104" t="s">
        <v>94</v>
      </c>
      <c r="BV78" s="104" t="s">
        <v>76</v>
      </c>
      <c r="BW78" s="104" t="s">
        <v>154</v>
      </c>
      <c r="BX78" s="104" t="s">
        <v>152</v>
      </c>
      <c r="CL78" s="104" t="s">
        <v>19</v>
      </c>
    </row>
    <row r="79" spans="1:90" s="4" customFormat="1" ht="16.5" customHeight="1">
      <c r="A79" s="87" t="s">
        <v>78</v>
      </c>
      <c r="B79" s="52"/>
      <c r="C79" s="98"/>
      <c r="D79" s="98"/>
      <c r="E79" s="98"/>
      <c r="F79" s="380" t="s">
        <v>155</v>
      </c>
      <c r="G79" s="380"/>
      <c r="H79" s="380"/>
      <c r="I79" s="380"/>
      <c r="J79" s="380"/>
      <c r="K79" s="98"/>
      <c r="L79" s="380" t="s">
        <v>97</v>
      </c>
      <c r="M79" s="380"/>
      <c r="N79" s="380"/>
      <c r="O79" s="380"/>
      <c r="P79" s="380"/>
      <c r="Q79" s="380"/>
      <c r="R79" s="380"/>
      <c r="S79" s="380"/>
      <c r="T79" s="380"/>
      <c r="U79" s="380"/>
      <c r="V79" s="380"/>
      <c r="W79" s="380"/>
      <c r="X79" s="380"/>
      <c r="Y79" s="380"/>
      <c r="Z79" s="380"/>
      <c r="AA79" s="380"/>
      <c r="AB79" s="380"/>
      <c r="AC79" s="380"/>
      <c r="AD79" s="380"/>
      <c r="AE79" s="380"/>
      <c r="AF79" s="380"/>
      <c r="AG79" s="368">
        <f>'D.2.1-2.2 - Svislé a vodo...'!J34</f>
        <v>0</v>
      </c>
      <c r="AH79" s="369"/>
      <c r="AI79" s="369"/>
      <c r="AJ79" s="369"/>
      <c r="AK79" s="369"/>
      <c r="AL79" s="369"/>
      <c r="AM79" s="369"/>
      <c r="AN79" s="368">
        <f t="shared" si="0"/>
        <v>0</v>
      </c>
      <c r="AO79" s="369"/>
      <c r="AP79" s="369"/>
      <c r="AQ79" s="99" t="s">
        <v>90</v>
      </c>
      <c r="AR79" s="54"/>
      <c r="AS79" s="100">
        <v>0</v>
      </c>
      <c r="AT79" s="101">
        <f t="shared" si="1"/>
        <v>0</v>
      </c>
      <c r="AU79" s="102">
        <f>'D.2.1-2.2 - Svislé a vodo...'!P95</f>
        <v>0</v>
      </c>
      <c r="AV79" s="101">
        <f>'D.2.1-2.2 - Svislé a vodo...'!J37</f>
        <v>0</v>
      </c>
      <c r="AW79" s="101">
        <f>'D.2.1-2.2 - Svislé a vodo...'!J38</f>
        <v>0</v>
      </c>
      <c r="AX79" s="101">
        <f>'D.2.1-2.2 - Svislé a vodo...'!J39</f>
        <v>0</v>
      </c>
      <c r="AY79" s="101">
        <f>'D.2.1-2.2 - Svislé a vodo...'!J40</f>
        <v>0</v>
      </c>
      <c r="AZ79" s="101">
        <f>'D.2.1-2.2 - Svislé a vodo...'!F37</f>
        <v>0</v>
      </c>
      <c r="BA79" s="101">
        <f>'D.2.1-2.2 - Svislé a vodo...'!F38</f>
        <v>0</v>
      </c>
      <c r="BB79" s="101">
        <f>'D.2.1-2.2 - Svislé a vodo...'!F39</f>
        <v>0</v>
      </c>
      <c r="BC79" s="101">
        <f>'D.2.1-2.2 - Svislé a vodo...'!F40</f>
        <v>0</v>
      </c>
      <c r="BD79" s="103">
        <f>'D.2.1-2.2 - Svislé a vodo...'!F41</f>
        <v>0</v>
      </c>
      <c r="BT79" s="104" t="s">
        <v>94</v>
      </c>
      <c r="BV79" s="104" t="s">
        <v>76</v>
      </c>
      <c r="BW79" s="104" t="s">
        <v>156</v>
      </c>
      <c r="BX79" s="104" t="s">
        <v>152</v>
      </c>
      <c r="CL79" s="104" t="s">
        <v>19</v>
      </c>
    </row>
    <row r="80" spans="1:90" s="4" customFormat="1" ht="16.5" customHeight="1">
      <c r="A80" s="87" t="s">
        <v>78</v>
      </c>
      <c r="B80" s="52"/>
      <c r="C80" s="98"/>
      <c r="D80" s="98"/>
      <c r="E80" s="98"/>
      <c r="F80" s="380" t="s">
        <v>157</v>
      </c>
      <c r="G80" s="380"/>
      <c r="H80" s="380"/>
      <c r="I80" s="380"/>
      <c r="J80" s="380"/>
      <c r="K80" s="98"/>
      <c r="L80" s="380" t="s">
        <v>100</v>
      </c>
      <c r="M80" s="380"/>
      <c r="N80" s="380"/>
      <c r="O80" s="380"/>
      <c r="P80" s="380"/>
      <c r="Q80" s="380"/>
      <c r="R80" s="380"/>
      <c r="S80" s="380"/>
      <c r="T80" s="380"/>
      <c r="U80" s="380"/>
      <c r="V80" s="380"/>
      <c r="W80" s="380"/>
      <c r="X80" s="380"/>
      <c r="Y80" s="380"/>
      <c r="Z80" s="380"/>
      <c r="AA80" s="380"/>
      <c r="AB80" s="380"/>
      <c r="AC80" s="380"/>
      <c r="AD80" s="380"/>
      <c r="AE80" s="380"/>
      <c r="AF80" s="380"/>
      <c r="AG80" s="368">
        <f>'D.2.1-2.3 - Střechy'!J34</f>
        <v>0</v>
      </c>
      <c r="AH80" s="369"/>
      <c r="AI80" s="369"/>
      <c r="AJ80" s="369"/>
      <c r="AK80" s="369"/>
      <c r="AL80" s="369"/>
      <c r="AM80" s="369"/>
      <c r="AN80" s="368">
        <f t="shared" si="0"/>
        <v>0</v>
      </c>
      <c r="AO80" s="369"/>
      <c r="AP80" s="369"/>
      <c r="AQ80" s="99" t="s">
        <v>90</v>
      </c>
      <c r="AR80" s="54"/>
      <c r="AS80" s="100">
        <v>0</v>
      </c>
      <c r="AT80" s="101">
        <f t="shared" si="1"/>
        <v>0</v>
      </c>
      <c r="AU80" s="102">
        <f>'D.2.1-2.3 - Střechy'!P93</f>
        <v>0</v>
      </c>
      <c r="AV80" s="101">
        <f>'D.2.1-2.3 - Střechy'!J37</f>
        <v>0</v>
      </c>
      <c r="AW80" s="101">
        <f>'D.2.1-2.3 - Střechy'!J38</f>
        <v>0</v>
      </c>
      <c r="AX80" s="101">
        <f>'D.2.1-2.3 - Střechy'!J39</f>
        <v>0</v>
      </c>
      <c r="AY80" s="101">
        <f>'D.2.1-2.3 - Střechy'!J40</f>
        <v>0</v>
      </c>
      <c r="AZ80" s="101">
        <f>'D.2.1-2.3 - Střechy'!F37</f>
        <v>0</v>
      </c>
      <c r="BA80" s="101">
        <f>'D.2.1-2.3 - Střechy'!F38</f>
        <v>0</v>
      </c>
      <c r="BB80" s="101">
        <f>'D.2.1-2.3 - Střechy'!F39</f>
        <v>0</v>
      </c>
      <c r="BC80" s="101">
        <f>'D.2.1-2.3 - Střechy'!F40</f>
        <v>0</v>
      </c>
      <c r="BD80" s="103">
        <f>'D.2.1-2.3 - Střechy'!F41</f>
        <v>0</v>
      </c>
      <c r="BT80" s="104" t="s">
        <v>94</v>
      </c>
      <c r="BV80" s="104" t="s">
        <v>76</v>
      </c>
      <c r="BW80" s="104" t="s">
        <v>158</v>
      </c>
      <c r="BX80" s="104" t="s">
        <v>152</v>
      </c>
      <c r="CL80" s="104" t="s">
        <v>19</v>
      </c>
    </row>
    <row r="81" spans="1:90" s="4" customFormat="1" ht="16.5" customHeight="1">
      <c r="A81" s="87" t="s">
        <v>78</v>
      </c>
      <c r="B81" s="52"/>
      <c r="C81" s="98"/>
      <c r="D81" s="98"/>
      <c r="E81" s="98"/>
      <c r="F81" s="380" t="s">
        <v>159</v>
      </c>
      <c r="G81" s="380"/>
      <c r="H81" s="380"/>
      <c r="I81" s="380"/>
      <c r="J81" s="380"/>
      <c r="K81" s="98"/>
      <c r="L81" s="380" t="s">
        <v>103</v>
      </c>
      <c r="M81" s="380"/>
      <c r="N81" s="380"/>
      <c r="O81" s="380"/>
      <c r="P81" s="380"/>
      <c r="Q81" s="380"/>
      <c r="R81" s="380"/>
      <c r="S81" s="380"/>
      <c r="T81" s="380"/>
      <c r="U81" s="380"/>
      <c r="V81" s="380"/>
      <c r="W81" s="380"/>
      <c r="X81" s="380"/>
      <c r="Y81" s="380"/>
      <c r="Z81" s="380"/>
      <c r="AA81" s="380"/>
      <c r="AB81" s="380"/>
      <c r="AC81" s="380"/>
      <c r="AD81" s="380"/>
      <c r="AE81" s="380"/>
      <c r="AF81" s="380"/>
      <c r="AG81" s="368">
        <f>'D.2.1-2.4 - Fasáda'!J34</f>
        <v>0</v>
      </c>
      <c r="AH81" s="369"/>
      <c r="AI81" s="369"/>
      <c r="AJ81" s="369"/>
      <c r="AK81" s="369"/>
      <c r="AL81" s="369"/>
      <c r="AM81" s="369"/>
      <c r="AN81" s="368">
        <f t="shared" si="0"/>
        <v>0</v>
      </c>
      <c r="AO81" s="369"/>
      <c r="AP81" s="369"/>
      <c r="AQ81" s="99" t="s">
        <v>90</v>
      </c>
      <c r="AR81" s="54"/>
      <c r="AS81" s="100">
        <v>0</v>
      </c>
      <c r="AT81" s="101">
        <f t="shared" si="1"/>
        <v>0</v>
      </c>
      <c r="AU81" s="102">
        <f>'D.2.1-2.4 - Fasáda'!P93</f>
        <v>0</v>
      </c>
      <c r="AV81" s="101">
        <f>'D.2.1-2.4 - Fasáda'!J37</f>
        <v>0</v>
      </c>
      <c r="AW81" s="101">
        <f>'D.2.1-2.4 - Fasáda'!J38</f>
        <v>0</v>
      </c>
      <c r="AX81" s="101">
        <f>'D.2.1-2.4 - Fasáda'!J39</f>
        <v>0</v>
      </c>
      <c r="AY81" s="101">
        <f>'D.2.1-2.4 - Fasáda'!J40</f>
        <v>0</v>
      </c>
      <c r="AZ81" s="101">
        <f>'D.2.1-2.4 - Fasáda'!F37</f>
        <v>0</v>
      </c>
      <c r="BA81" s="101">
        <f>'D.2.1-2.4 - Fasáda'!F38</f>
        <v>0</v>
      </c>
      <c r="BB81" s="101">
        <f>'D.2.1-2.4 - Fasáda'!F39</f>
        <v>0</v>
      </c>
      <c r="BC81" s="101">
        <f>'D.2.1-2.4 - Fasáda'!F40</f>
        <v>0</v>
      </c>
      <c r="BD81" s="103">
        <f>'D.2.1-2.4 - Fasáda'!F41</f>
        <v>0</v>
      </c>
      <c r="BT81" s="104" t="s">
        <v>94</v>
      </c>
      <c r="BV81" s="104" t="s">
        <v>76</v>
      </c>
      <c r="BW81" s="104" t="s">
        <v>160</v>
      </c>
      <c r="BX81" s="104" t="s">
        <v>152</v>
      </c>
      <c r="CL81" s="104" t="s">
        <v>19</v>
      </c>
    </row>
    <row r="82" spans="1:90" s="4" customFormat="1" ht="16.5" customHeight="1">
      <c r="A82" s="87" t="s">
        <v>78</v>
      </c>
      <c r="B82" s="52"/>
      <c r="C82" s="98"/>
      <c r="D82" s="98"/>
      <c r="E82" s="98"/>
      <c r="F82" s="380" t="s">
        <v>161</v>
      </c>
      <c r="G82" s="380"/>
      <c r="H82" s="380"/>
      <c r="I82" s="380"/>
      <c r="J82" s="380"/>
      <c r="K82" s="98"/>
      <c r="L82" s="380" t="s">
        <v>106</v>
      </c>
      <c r="M82" s="380"/>
      <c r="N82" s="380"/>
      <c r="O82" s="380"/>
      <c r="P82" s="380"/>
      <c r="Q82" s="380"/>
      <c r="R82" s="380"/>
      <c r="S82" s="380"/>
      <c r="T82" s="380"/>
      <c r="U82" s="380"/>
      <c r="V82" s="380"/>
      <c r="W82" s="380"/>
      <c r="X82" s="380"/>
      <c r="Y82" s="380"/>
      <c r="Z82" s="380"/>
      <c r="AA82" s="380"/>
      <c r="AB82" s="380"/>
      <c r="AC82" s="380"/>
      <c r="AD82" s="380"/>
      <c r="AE82" s="380"/>
      <c r="AF82" s="380"/>
      <c r="AG82" s="368">
        <f>'D.2.1-2.5 - Podlahy'!J34</f>
        <v>0</v>
      </c>
      <c r="AH82" s="369"/>
      <c r="AI82" s="369"/>
      <c r="AJ82" s="369"/>
      <c r="AK82" s="369"/>
      <c r="AL82" s="369"/>
      <c r="AM82" s="369"/>
      <c r="AN82" s="368">
        <f t="shared" si="0"/>
        <v>0</v>
      </c>
      <c r="AO82" s="369"/>
      <c r="AP82" s="369"/>
      <c r="AQ82" s="99" t="s">
        <v>90</v>
      </c>
      <c r="AR82" s="54"/>
      <c r="AS82" s="100">
        <v>0</v>
      </c>
      <c r="AT82" s="101">
        <f t="shared" si="1"/>
        <v>0</v>
      </c>
      <c r="AU82" s="102">
        <f>'D.2.1-2.5 - Podlahy'!P94</f>
        <v>0</v>
      </c>
      <c r="AV82" s="101">
        <f>'D.2.1-2.5 - Podlahy'!J37</f>
        <v>0</v>
      </c>
      <c r="AW82" s="101">
        <f>'D.2.1-2.5 - Podlahy'!J38</f>
        <v>0</v>
      </c>
      <c r="AX82" s="101">
        <f>'D.2.1-2.5 - Podlahy'!J39</f>
        <v>0</v>
      </c>
      <c r="AY82" s="101">
        <f>'D.2.1-2.5 - Podlahy'!J40</f>
        <v>0</v>
      </c>
      <c r="AZ82" s="101">
        <f>'D.2.1-2.5 - Podlahy'!F37</f>
        <v>0</v>
      </c>
      <c r="BA82" s="101">
        <f>'D.2.1-2.5 - Podlahy'!F38</f>
        <v>0</v>
      </c>
      <c r="BB82" s="101">
        <f>'D.2.1-2.5 - Podlahy'!F39</f>
        <v>0</v>
      </c>
      <c r="BC82" s="101">
        <f>'D.2.1-2.5 - Podlahy'!F40</f>
        <v>0</v>
      </c>
      <c r="BD82" s="103">
        <f>'D.2.1-2.5 - Podlahy'!F41</f>
        <v>0</v>
      </c>
      <c r="BT82" s="104" t="s">
        <v>94</v>
      </c>
      <c r="BV82" s="104" t="s">
        <v>76</v>
      </c>
      <c r="BW82" s="104" t="s">
        <v>162</v>
      </c>
      <c r="BX82" s="104" t="s">
        <v>152</v>
      </c>
      <c r="CL82" s="104" t="s">
        <v>19</v>
      </c>
    </row>
    <row r="83" spans="1:90" s="4" customFormat="1" ht="16.5" customHeight="1">
      <c r="A83" s="87" t="s">
        <v>78</v>
      </c>
      <c r="B83" s="52"/>
      <c r="C83" s="98"/>
      <c r="D83" s="98"/>
      <c r="E83" s="98"/>
      <c r="F83" s="380" t="s">
        <v>163</v>
      </c>
      <c r="G83" s="380"/>
      <c r="H83" s="380"/>
      <c r="I83" s="380"/>
      <c r="J83" s="380"/>
      <c r="K83" s="98"/>
      <c r="L83" s="380" t="s">
        <v>109</v>
      </c>
      <c r="M83" s="380"/>
      <c r="N83" s="380"/>
      <c r="O83" s="380"/>
      <c r="P83" s="380"/>
      <c r="Q83" s="380"/>
      <c r="R83" s="380"/>
      <c r="S83" s="380"/>
      <c r="T83" s="380"/>
      <c r="U83" s="380"/>
      <c r="V83" s="380"/>
      <c r="W83" s="380"/>
      <c r="X83" s="380"/>
      <c r="Y83" s="380"/>
      <c r="Z83" s="380"/>
      <c r="AA83" s="380"/>
      <c r="AB83" s="380"/>
      <c r="AC83" s="380"/>
      <c r="AD83" s="380"/>
      <c r="AE83" s="380"/>
      <c r="AF83" s="380"/>
      <c r="AG83" s="368">
        <f>'D.2.1-2.6 - Úpravy stěn a...'!J34</f>
        <v>0</v>
      </c>
      <c r="AH83" s="369"/>
      <c r="AI83" s="369"/>
      <c r="AJ83" s="369"/>
      <c r="AK83" s="369"/>
      <c r="AL83" s="369"/>
      <c r="AM83" s="369"/>
      <c r="AN83" s="368">
        <f t="shared" si="0"/>
        <v>0</v>
      </c>
      <c r="AO83" s="369"/>
      <c r="AP83" s="369"/>
      <c r="AQ83" s="99" t="s">
        <v>90</v>
      </c>
      <c r="AR83" s="54"/>
      <c r="AS83" s="100">
        <v>0</v>
      </c>
      <c r="AT83" s="101">
        <f t="shared" si="1"/>
        <v>0</v>
      </c>
      <c r="AU83" s="102">
        <f>'D.2.1-2.6 - Úpravy stěn a...'!P97</f>
        <v>0</v>
      </c>
      <c r="AV83" s="101">
        <f>'D.2.1-2.6 - Úpravy stěn a...'!J37</f>
        <v>0</v>
      </c>
      <c r="AW83" s="101">
        <f>'D.2.1-2.6 - Úpravy stěn a...'!J38</f>
        <v>0</v>
      </c>
      <c r="AX83" s="101">
        <f>'D.2.1-2.6 - Úpravy stěn a...'!J39</f>
        <v>0</v>
      </c>
      <c r="AY83" s="101">
        <f>'D.2.1-2.6 - Úpravy stěn a...'!J40</f>
        <v>0</v>
      </c>
      <c r="AZ83" s="101">
        <f>'D.2.1-2.6 - Úpravy stěn a...'!F37</f>
        <v>0</v>
      </c>
      <c r="BA83" s="101">
        <f>'D.2.1-2.6 - Úpravy stěn a...'!F38</f>
        <v>0</v>
      </c>
      <c r="BB83" s="101">
        <f>'D.2.1-2.6 - Úpravy stěn a...'!F39</f>
        <v>0</v>
      </c>
      <c r="BC83" s="101">
        <f>'D.2.1-2.6 - Úpravy stěn a...'!F40</f>
        <v>0</v>
      </c>
      <c r="BD83" s="103">
        <f>'D.2.1-2.6 - Úpravy stěn a...'!F41</f>
        <v>0</v>
      </c>
      <c r="BT83" s="104" t="s">
        <v>94</v>
      </c>
      <c r="BV83" s="104" t="s">
        <v>76</v>
      </c>
      <c r="BW83" s="104" t="s">
        <v>164</v>
      </c>
      <c r="BX83" s="104" t="s">
        <v>152</v>
      </c>
      <c r="CL83" s="104" t="s">
        <v>19</v>
      </c>
    </row>
    <row r="84" spans="1:90" s="4" customFormat="1" ht="16.5" customHeight="1">
      <c r="A84" s="87" t="s">
        <v>78</v>
      </c>
      <c r="B84" s="52"/>
      <c r="C84" s="98"/>
      <c r="D84" s="98"/>
      <c r="E84" s="98"/>
      <c r="F84" s="380" t="s">
        <v>165</v>
      </c>
      <c r="G84" s="380"/>
      <c r="H84" s="380"/>
      <c r="I84" s="380"/>
      <c r="J84" s="380"/>
      <c r="K84" s="98"/>
      <c r="L84" s="380" t="s">
        <v>112</v>
      </c>
      <c r="M84" s="380"/>
      <c r="N84" s="380"/>
      <c r="O84" s="380"/>
      <c r="P84" s="380"/>
      <c r="Q84" s="380"/>
      <c r="R84" s="380"/>
      <c r="S84" s="380"/>
      <c r="T84" s="380"/>
      <c r="U84" s="380"/>
      <c r="V84" s="380"/>
      <c r="W84" s="380"/>
      <c r="X84" s="380"/>
      <c r="Y84" s="380"/>
      <c r="Z84" s="380"/>
      <c r="AA84" s="380"/>
      <c r="AB84" s="380"/>
      <c r="AC84" s="380"/>
      <c r="AD84" s="380"/>
      <c r="AE84" s="380"/>
      <c r="AF84" s="380"/>
      <c r="AG84" s="368">
        <f>'D.2.1-2.7 - Výpis prvků'!J34</f>
        <v>0</v>
      </c>
      <c r="AH84" s="369"/>
      <c r="AI84" s="369"/>
      <c r="AJ84" s="369"/>
      <c r="AK84" s="369"/>
      <c r="AL84" s="369"/>
      <c r="AM84" s="369"/>
      <c r="AN84" s="368">
        <f t="shared" si="0"/>
        <v>0</v>
      </c>
      <c r="AO84" s="369"/>
      <c r="AP84" s="369"/>
      <c r="AQ84" s="99" t="s">
        <v>90</v>
      </c>
      <c r="AR84" s="54"/>
      <c r="AS84" s="100">
        <v>0</v>
      </c>
      <c r="AT84" s="101">
        <f t="shared" si="1"/>
        <v>0</v>
      </c>
      <c r="AU84" s="102">
        <f>'D.2.1-2.7 - Výpis prvků'!P92</f>
        <v>0</v>
      </c>
      <c r="AV84" s="101">
        <f>'D.2.1-2.7 - Výpis prvků'!J37</f>
        <v>0</v>
      </c>
      <c r="AW84" s="101">
        <f>'D.2.1-2.7 - Výpis prvků'!J38</f>
        <v>0</v>
      </c>
      <c r="AX84" s="101">
        <f>'D.2.1-2.7 - Výpis prvků'!J39</f>
        <v>0</v>
      </c>
      <c r="AY84" s="101">
        <f>'D.2.1-2.7 - Výpis prvků'!J40</f>
        <v>0</v>
      </c>
      <c r="AZ84" s="101">
        <f>'D.2.1-2.7 - Výpis prvků'!F37</f>
        <v>0</v>
      </c>
      <c r="BA84" s="101">
        <f>'D.2.1-2.7 - Výpis prvků'!F38</f>
        <v>0</v>
      </c>
      <c r="BB84" s="101">
        <f>'D.2.1-2.7 - Výpis prvků'!F39</f>
        <v>0</v>
      </c>
      <c r="BC84" s="101">
        <f>'D.2.1-2.7 - Výpis prvků'!F40</f>
        <v>0</v>
      </c>
      <c r="BD84" s="103">
        <f>'D.2.1-2.7 - Výpis prvků'!F41</f>
        <v>0</v>
      </c>
      <c r="BT84" s="104" t="s">
        <v>94</v>
      </c>
      <c r="BV84" s="104" t="s">
        <v>76</v>
      </c>
      <c r="BW84" s="104" t="s">
        <v>166</v>
      </c>
      <c r="BX84" s="104" t="s">
        <v>152</v>
      </c>
      <c r="CL84" s="104" t="s">
        <v>19</v>
      </c>
    </row>
    <row r="85" spans="2:90" s="4" customFormat="1" ht="16.5" customHeight="1">
      <c r="B85" s="52"/>
      <c r="C85" s="98"/>
      <c r="D85" s="98"/>
      <c r="E85" s="380" t="s">
        <v>167</v>
      </c>
      <c r="F85" s="380"/>
      <c r="G85" s="380"/>
      <c r="H85" s="380"/>
      <c r="I85" s="380"/>
      <c r="J85" s="98"/>
      <c r="K85" s="380" t="s">
        <v>115</v>
      </c>
      <c r="L85" s="380"/>
      <c r="M85" s="380"/>
      <c r="N85" s="380"/>
      <c r="O85" s="380"/>
      <c r="P85" s="380"/>
      <c r="Q85" s="380"/>
      <c r="R85" s="380"/>
      <c r="S85" s="380"/>
      <c r="T85" s="380"/>
      <c r="U85" s="380"/>
      <c r="V85" s="380"/>
      <c r="W85" s="380"/>
      <c r="X85" s="380"/>
      <c r="Y85" s="380"/>
      <c r="Z85" s="380"/>
      <c r="AA85" s="380"/>
      <c r="AB85" s="380"/>
      <c r="AC85" s="380"/>
      <c r="AD85" s="380"/>
      <c r="AE85" s="380"/>
      <c r="AF85" s="380"/>
      <c r="AG85" s="370">
        <f>ROUND(SUM(AG86:AG87),2)</f>
        <v>0</v>
      </c>
      <c r="AH85" s="369"/>
      <c r="AI85" s="369"/>
      <c r="AJ85" s="369"/>
      <c r="AK85" s="369"/>
      <c r="AL85" s="369"/>
      <c r="AM85" s="369"/>
      <c r="AN85" s="368">
        <f t="shared" si="0"/>
        <v>0</v>
      </c>
      <c r="AO85" s="369"/>
      <c r="AP85" s="369"/>
      <c r="AQ85" s="99" t="s">
        <v>90</v>
      </c>
      <c r="AR85" s="54"/>
      <c r="AS85" s="100">
        <f>ROUND(SUM(AS86:AS87),2)</f>
        <v>0</v>
      </c>
      <c r="AT85" s="101">
        <f t="shared" si="1"/>
        <v>0</v>
      </c>
      <c r="AU85" s="102">
        <f>ROUND(SUM(AU86:AU87),5)</f>
        <v>0</v>
      </c>
      <c r="AV85" s="101">
        <f>ROUND(AZ85*L29,2)</f>
        <v>0</v>
      </c>
      <c r="AW85" s="101">
        <f>ROUND(BA85*L30,2)</f>
        <v>0</v>
      </c>
      <c r="AX85" s="101">
        <f>ROUND(BB85*L29,2)</f>
        <v>0</v>
      </c>
      <c r="AY85" s="101">
        <f>ROUND(BC85*L30,2)</f>
        <v>0</v>
      </c>
      <c r="AZ85" s="101">
        <f>ROUND(SUM(AZ86:AZ87),2)</f>
        <v>0</v>
      </c>
      <c r="BA85" s="101">
        <f>ROUND(SUM(BA86:BA87),2)</f>
        <v>0</v>
      </c>
      <c r="BB85" s="101">
        <f>ROUND(SUM(BB86:BB87),2)</f>
        <v>0</v>
      </c>
      <c r="BC85" s="101">
        <f>ROUND(SUM(BC86:BC87),2)</f>
        <v>0</v>
      </c>
      <c r="BD85" s="103">
        <f>ROUND(SUM(BD86:BD87),2)</f>
        <v>0</v>
      </c>
      <c r="BS85" s="104" t="s">
        <v>73</v>
      </c>
      <c r="BT85" s="104" t="s">
        <v>84</v>
      </c>
      <c r="BU85" s="104" t="s">
        <v>75</v>
      </c>
      <c r="BV85" s="104" t="s">
        <v>76</v>
      </c>
      <c r="BW85" s="104" t="s">
        <v>168</v>
      </c>
      <c r="BX85" s="104" t="s">
        <v>150</v>
      </c>
      <c r="CL85" s="104" t="s">
        <v>19</v>
      </c>
    </row>
    <row r="86" spans="1:90" s="4" customFormat="1" ht="16.5" customHeight="1">
      <c r="A86" s="87" t="s">
        <v>78</v>
      </c>
      <c r="B86" s="52"/>
      <c r="C86" s="98"/>
      <c r="D86" s="98"/>
      <c r="E86" s="98"/>
      <c r="F86" s="380" t="s">
        <v>169</v>
      </c>
      <c r="G86" s="380"/>
      <c r="H86" s="380"/>
      <c r="I86" s="380"/>
      <c r="J86" s="380"/>
      <c r="K86" s="98"/>
      <c r="L86" s="380" t="s">
        <v>118</v>
      </c>
      <c r="M86" s="380"/>
      <c r="N86" s="380"/>
      <c r="O86" s="380"/>
      <c r="P86" s="380"/>
      <c r="Q86" s="380"/>
      <c r="R86" s="380"/>
      <c r="S86" s="380"/>
      <c r="T86" s="380"/>
      <c r="U86" s="380"/>
      <c r="V86" s="380"/>
      <c r="W86" s="380"/>
      <c r="X86" s="380"/>
      <c r="Y86" s="380"/>
      <c r="Z86" s="380"/>
      <c r="AA86" s="380"/>
      <c r="AB86" s="380"/>
      <c r="AC86" s="380"/>
      <c r="AD86" s="380"/>
      <c r="AE86" s="380"/>
      <c r="AF86" s="380"/>
      <c r="AG86" s="368">
        <f>'D.2.4.1 - Zdravotně techn...'!J34</f>
        <v>0</v>
      </c>
      <c r="AH86" s="369"/>
      <c r="AI86" s="369"/>
      <c r="AJ86" s="369"/>
      <c r="AK86" s="369"/>
      <c r="AL86" s="369"/>
      <c r="AM86" s="369"/>
      <c r="AN86" s="368">
        <f t="shared" si="0"/>
        <v>0</v>
      </c>
      <c r="AO86" s="369"/>
      <c r="AP86" s="369"/>
      <c r="AQ86" s="99" t="s">
        <v>90</v>
      </c>
      <c r="AR86" s="54"/>
      <c r="AS86" s="100">
        <v>0</v>
      </c>
      <c r="AT86" s="101">
        <f t="shared" si="1"/>
        <v>0</v>
      </c>
      <c r="AU86" s="102">
        <f>'D.2.4.1 - Zdravotně techn...'!P92</f>
        <v>0</v>
      </c>
      <c r="AV86" s="101">
        <f>'D.2.4.1 - Zdravotně techn...'!J37</f>
        <v>0</v>
      </c>
      <c r="AW86" s="101">
        <f>'D.2.4.1 - Zdravotně techn...'!J38</f>
        <v>0</v>
      </c>
      <c r="AX86" s="101">
        <f>'D.2.4.1 - Zdravotně techn...'!J39</f>
        <v>0</v>
      </c>
      <c r="AY86" s="101">
        <f>'D.2.4.1 - Zdravotně techn...'!J40</f>
        <v>0</v>
      </c>
      <c r="AZ86" s="101">
        <f>'D.2.4.1 - Zdravotně techn...'!F37</f>
        <v>0</v>
      </c>
      <c r="BA86" s="101">
        <f>'D.2.4.1 - Zdravotně techn...'!F38</f>
        <v>0</v>
      </c>
      <c r="BB86" s="101">
        <f>'D.2.4.1 - Zdravotně techn...'!F39</f>
        <v>0</v>
      </c>
      <c r="BC86" s="101">
        <f>'D.2.4.1 - Zdravotně techn...'!F40</f>
        <v>0</v>
      </c>
      <c r="BD86" s="103">
        <f>'D.2.4.1 - Zdravotně techn...'!F41</f>
        <v>0</v>
      </c>
      <c r="BT86" s="104" t="s">
        <v>94</v>
      </c>
      <c r="BV86" s="104" t="s">
        <v>76</v>
      </c>
      <c r="BW86" s="104" t="s">
        <v>170</v>
      </c>
      <c r="BX86" s="104" t="s">
        <v>168</v>
      </c>
      <c r="CL86" s="104" t="s">
        <v>19</v>
      </c>
    </row>
    <row r="87" spans="1:90" s="4" customFormat="1" ht="16.5" customHeight="1">
      <c r="A87" s="87" t="s">
        <v>78</v>
      </c>
      <c r="B87" s="52"/>
      <c r="C87" s="98"/>
      <c r="D87" s="98"/>
      <c r="E87" s="98"/>
      <c r="F87" s="380" t="s">
        <v>171</v>
      </c>
      <c r="G87" s="380"/>
      <c r="H87" s="380"/>
      <c r="I87" s="380"/>
      <c r="J87" s="380"/>
      <c r="K87" s="98"/>
      <c r="L87" s="380" t="s">
        <v>127</v>
      </c>
      <c r="M87" s="380"/>
      <c r="N87" s="380"/>
      <c r="O87" s="380"/>
      <c r="P87" s="380"/>
      <c r="Q87" s="380"/>
      <c r="R87" s="380"/>
      <c r="S87" s="380"/>
      <c r="T87" s="380"/>
      <c r="U87" s="380"/>
      <c r="V87" s="380"/>
      <c r="W87" s="380"/>
      <c r="X87" s="380"/>
      <c r="Y87" s="380"/>
      <c r="Z87" s="380"/>
      <c r="AA87" s="380"/>
      <c r="AB87" s="380"/>
      <c r="AC87" s="380"/>
      <c r="AD87" s="380"/>
      <c r="AE87" s="380"/>
      <c r="AF87" s="380"/>
      <c r="AG87" s="368">
        <f>'D.2.4.4 - Silnoproudé ele...'!J34</f>
        <v>0</v>
      </c>
      <c r="AH87" s="369"/>
      <c r="AI87" s="369"/>
      <c r="AJ87" s="369"/>
      <c r="AK87" s="369"/>
      <c r="AL87" s="369"/>
      <c r="AM87" s="369"/>
      <c r="AN87" s="368">
        <f t="shared" si="0"/>
        <v>0</v>
      </c>
      <c r="AO87" s="369"/>
      <c r="AP87" s="369"/>
      <c r="AQ87" s="99" t="s">
        <v>90</v>
      </c>
      <c r="AR87" s="54"/>
      <c r="AS87" s="100">
        <v>0</v>
      </c>
      <c r="AT87" s="101">
        <f t="shared" si="1"/>
        <v>0</v>
      </c>
      <c r="AU87" s="102">
        <f>'D.2.4.4 - Silnoproudé ele...'!P92</f>
        <v>0</v>
      </c>
      <c r="AV87" s="101">
        <f>'D.2.4.4 - Silnoproudé ele...'!J37</f>
        <v>0</v>
      </c>
      <c r="AW87" s="101">
        <f>'D.2.4.4 - Silnoproudé ele...'!J38</f>
        <v>0</v>
      </c>
      <c r="AX87" s="101">
        <f>'D.2.4.4 - Silnoproudé ele...'!J39</f>
        <v>0</v>
      </c>
      <c r="AY87" s="101">
        <f>'D.2.4.4 - Silnoproudé ele...'!J40</f>
        <v>0</v>
      </c>
      <c r="AZ87" s="101">
        <f>'D.2.4.4 - Silnoproudé ele...'!F37</f>
        <v>0</v>
      </c>
      <c r="BA87" s="101">
        <f>'D.2.4.4 - Silnoproudé ele...'!F38</f>
        <v>0</v>
      </c>
      <c r="BB87" s="101">
        <f>'D.2.4.4 - Silnoproudé ele...'!F39</f>
        <v>0</v>
      </c>
      <c r="BC87" s="101">
        <f>'D.2.4.4 - Silnoproudé ele...'!F40</f>
        <v>0</v>
      </c>
      <c r="BD87" s="103">
        <f>'D.2.4.4 - Silnoproudé ele...'!F41</f>
        <v>0</v>
      </c>
      <c r="BT87" s="104" t="s">
        <v>94</v>
      </c>
      <c r="BV87" s="104" t="s">
        <v>76</v>
      </c>
      <c r="BW87" s="104" t="s">
        <v>172</v>
      </c>
      <c r="BX87" s="104" t="s">
        <v>168</v>
      </c>
      <c r="CL87" s="104" t="s">
        <v>19</v>
      </c>
    </row>
    <row r="88" spans="1:91" s="7" customFormat="1" ht="16.5" customHeight="1">
      <c r="A88" s="87" t="s">
        <v>78</v>
      </c>
      <c r="B88" s="88"/>
      <c r="C88" s="89"/>
      <c r="D88" s="379" t="s">
        <v>173</v>
      </c>
      <c r="E88" s="379"/>
      <c r="F88" s="379"/>
      <c r="G88" s="379"/>
      <c r="H88" s="379"/>
      <c r="I88" s="90"/>
      <c r="J88" s="379" t="s">
        <v>174</v>
      </c>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3">
        <f>'SO 03 - Drobný mobiliář a...'!J30</f>
        <v>0</v>
      </c>
      <c r="AH88" s="372"/>
      <c r="AI88" s="372"/>
      <c r="AJ88" s="372"/>
      <c r="AK88" s="372"/>
      <c r="AL88" s="372"/>
      <c r="AM88" s="372"/>
      <c r="AN88" s="373">
        <f t="shared" si="0"/>
        <v>0</v>
      </c>
      <c r="AO88" s="372"/>
      <c r="AP88" s="372"/>
      <c r="AQ88" s="91" t="s">
        <v>81</v>
      </c>
      <c r="AR88" s="92"/>
      <c r="AS88" s="93">
        <v>0</v>
      </c>
      <c r="AT88" s="94">
        <f t="shared" si="1"/>
        <v>0</v>
      </c>
      <c r="AU88" s="95">
        <f>'SO 03 - Drobný mobiliář a...'!P80</f>
        <v>0</v>
      </c>
      <c r="AV88" s="94">
        <f>'SO 03 - Drobný mobiliář a...'!J33</f>
        <v>0</v>
      </c>
      <c r="AW88" s="94">
        <f>'SO 03 - Drobný mobiliář a...'!J34</f>
        <v>0</v>
      </c>
      <c r="AX88" s="94">
        <f>'SO 03 - Drobný mobiliář a...'!J35</f>
        <v>0</v>
      </c>
      <c r="AY88" s="94">
        <f>'SO 03 - Drobný mobiliář a...'!J36</f>
        <v>0</v>
      </c>
      <c r="AZ88" s="94">
        <f>'SO 03 - Drobný mobiliář a...'!F33</f>
        <v>0</v>
      </c>
      <c r="BA88" s="94">
        <f>'SO 03 - Drobný mobiliář a...'!F34</f>
        <v>0</v>
      </c>
      <c r="BB88" s="94">
        <f>'SO 03 - Drobný mobiliář a...'!F35</f>
        <v>0</v>
      </c>
      <c r="BC88" s="94">
        <f>'SO 03 - Drobný mobiliář a...'!F36</f>
        <v>0</v>
      </c>
      <c r="BD88" s="96">
        <f>'SO 03 - Drobný mobiliář a...'!F37</f>
        <v>0</v>
      </c>
      <c r="BT88" s="97" t="s">
        <v>82</v>
      </c>
      <c r="BV88" s="97" t="s">
        <v>76</v>
      </c>
      <c r="BW88" s="97" t="s">
        <v>175</v>
      </c>
      <c r="BX88" s="97" t="s">
        <v>5</v>
      </c>
      <c r="CL88" s="97" t="s">
        <v>19</v>
      </c>
      <c r="CM88" s="97" t="s">
        <v>84</v>
      </c>
    </row>
    <row r="89" spans="1:91" s="7" customFormat="1" ht="16.5" customHeight="1">
      <c r="A89" s="87" t="s">
        <v>78</v>
      </c>
      <c r="B89" s="88"/>
      <c r="C89" s="89"/>
      <c r="D89" s="379" t="s">
        <v>176</v>
      </c>
      <c r="E89" s="379"/>
      <c r="F89" s="379"/>
      <c r="G89" s="379"/>
      <c r="H89" s="379"/>
      <c r="I89" s="90"/>
      <c r="J89" s="379" t="s">
        <v>177</v>
      </c>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3">
        <f>'SO 04 - Zpevněné plochy'!J30</f>
        <v>0</v>
      </c>
      <c r="AH89" s="372"/>
      <c r="AI89" s="372"/>
      <c r="AJ89" s="372"/>
      <c r="AK89" s="372"/>
      <c r="AL89" s="372"/>
      <c r="AM89" s="372"/>
      <c r="AN89" s="373">
        <f t="shared" si="0"/>
        <v>0</v>
      </c>
      <c r="AO89" s="372"/>
      <c r="AP89" s="372"/>
      <c r="AQ89" s="91" t="s">
        <v>81</v>
      </c>
      <c r="AR89" s="92"/>
      <c r="AS89" s="93">
        <v>0</v>
      </c>
      <c r="AT89" s="94">
        <f t="shared" si="1"/>
        <v>0</v>
      </c>
      <c r="AU89" s="95">
        <f>'SO 04 - Zpevněné plochy'!P81</f>
        <v>0</v>
      </c>
      <c r="AV89" s="94">
        <f>'SO 04 - Zpevněné plochy'!J33</f>
        <v>0</v>
      </c>
      <c r="AW89" s="94">
        <f>'SO 04 - Zpevněné plochy'!J34</f>
        <v>0</v>
      </c>
      <c r="AX89" s="94">
        <f>'SO 04 - Zpevněné plochy'!J35</f>
        <v>0</v>
      </c>
      <c r="AY89" s="94">
        <f>'SO 04 - Zpevněné plochy'!J36</f>
        <v>0</v>
      </c>
      <c r="AZ89" s="94">
        <f>'SO 04 - Zpevněné plochy'!F33</f>
        <v>0</v>
      </c>
      <c r="BA89" s="94">
        <f>'SO 04 - Zpevněné plochy'!F34</f>
        <v>0</v>
      </c>
      <c r="BB89" s="94">
        <f>'SO 04 - Zpevněné plochy'!F35</f>
        <v>0</v>
      </c>
      <c r="BC89" s="94">
        <f>'SO 04 - Zpevněné plochy'!F36</f>
        <v>0</v>
      </c>
      <c r="BD89" s="96">
        <f>'SO 04 - Zpevněné plochy'!F37</f>
        <v>0</v>
      </c>
      <c r="BT89" s="97" t="s">
        <v>82</v>
      </c>
      <c r="BV89" s="97" t="s">
        <v>76</v>
      </c>
      <c r="BW89" s="97" t="s">
        <v>178</v>
      </c>
      <c r="BX89" s="97" t="s">
        <v>5</v>
      </c>
      <c r="CL89" s="97" t="s">
        <v>19</v>
      </c>
      <c r="CM89" s="97" t="s">
        <v>84</v>
      </c>
    </row>
    <row r="90" spans="1:91" s="7" customFormat="1" ht="24.75" customHeight="1">
      <c r="A90" s="87" t="s">
        <v>78</v>
      </c>
      <c r="B90" s="88"/>
      <c r="C90" s="89"/>
      <c r="D90" s="379" t="s">
        <v>179</v>
      </c>
      <c r="E90" s="379"/>
      <c r="F90" s="379"/>
      <c r="G90" s="379"/>
      <c r="H90" s="379"/>
      <c r="I90" s="90"/>
      <c r="J90" s="379" t="s">
        <v>180</v>
      </c>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3">
        <f>'SO 05.1 - Retenční jezírk...'!J30</f>
        <v>0</v>
      </c>
      <c r="AH90" s="372"/>
      <c r="AI90" s="372"/>
      <c r="AJ90" s="372"/>
      <c r="AK90" s="372"/>
      <c r="AL90" s="372"/>
      <c r="AM90" s="372"/>
      <c r="AN90" s="373">
        <f t="shared" si="0"/>
        <v>0</v>
      </c>
      <c r="AO90" s="372"/>
      <c r="AP90" s="372"/>
      <c r="AQ90" s="91" t="s">
        <v>81</v>
      </c>
      <c r="AR90" s="92"/>
      <c r="AS90" s="93">
        <v>0</v>
      </c>
      <c r="AT90" s="94">
        <f t="shared" si="1"/>
        <v>0</v>
      </c>
      <c r="AU90" s="95">
        <f>'SO 05.1 - Retenční jezírk...'!P85</f>
        <v>0</v>
      </c>
      <c r="AV90" s="94">
        <f>'SO 05.1 - Retenční jezírk...'!J33</f>
        <v>0</v>
      </c>
      <c r="AW90" s="94">
        <f>'SO 05.1 - Retenční jezírk...'!J34</f>
        <v>0</v>
      </c>
      <c r="AX90" s="94">
        <f>'SO 05.1 - Retenční jezírk...'!J35</f>
        <v>0</v>
      </c>
      <c r="AY90" s="94">
        <f>'SO 05.1 - Retenční jezírk...'!J36</f>
        <v>0</v>
      </c>
      <c r="AZ90" s="94">
        <f>'SO 05.1 - Retenční jezírk...'!F33</f>
        <v>0</v>
      </c>
      <c r="BA90" s="94">
        <f>'SO 05.1 - Retenční jezírk...'!F34</f>
        <v>0</v>
      </c>
      <c r="BB90" s="94">
        <f>'SO 05.1 - Retenční jezírk...'!F35</f>
        <v>0</v>
      </c>
      <c r="BC90" s="94">
        <f>'SO 05.1 - Retenční jezírk...'!F36</f>
        <v>0</v>
      </c>
      <c r="BD90" s="96">
        <f>'SO 05.1 - Retenční jezírk...'!F37</f>
        <v>0</v>
      </c>
      <c r="BT90" s="97" t="s">
        <v>82</v>
      </c>
      <c r="BV90" s="97" t="s">
        <v>76</v>
      </c>
      <c r="BW90" s="97" t="s">
        <v>181</v>
      </c>
      <c r="BX90" s="97" t="s">
        <v>5</v>
      </c>
      <c r="CL90" s="97" t="s">
        <v>19</v>
      </c>
      <c r="CM90" s="97" t="s">
        <v>84</v>
      </c>
    </row>
    <row r="91" spans="1:91" s="7" customFormat="1" ht="24.75" customHeight="1">
      <c r="A91" s="87" t="s">
        <v>78</v>
      </c>
      <c r="B91" s="88"/>
      <c r="C91" s="89"/>
      <c r="D91" s="379" t="s">
        <v>182</v>
      </c>
      <c r="E91" s="379"/>
      <c r="F91" s="379"/>
      <c r="G91" s="379"/>
      <c r="H91" s="379"/>
      <c r="I91" s="90"/>
      <c r="J91" s="379" t="s">
        <v>183</v>
      </c>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3">
        <f>'SO 05.2 - Retenční jezírko'!J30</f>
        <v>0</v>
      </c>
      <c r="AH91" s="372"/>
      <c r="AI91" s="372"/>
      <c r="AJ91" s="372"/>
      <c r="AK91" s="372"/>
      <c r="AL91" s="372"/>
      <c r="AM91" s="372"/>
      <c r="AN91" s="373">
        <f t="shared" si="0"/>
        <v>0</v>
      </c>
      <c r="AO91" s="372"/>
      <c r="AP91" s="372"/>
      <c r="AQ91" s="91" t="s">
        <v>81</v>
      </c>
      <c r="AR91" s="92"/>
      <c r="AS91" s="93">
        <v>0</v>
      </c>
      <c r="AT91" s="94">
        <f t="shared" si="1"/>
        <v>0</v>
      </c>
      <c r="AU91" s="95">
        <f>'SO 05.2 - Retenční jezírko'!P84</f>
        <v>0</v>
      </c>
      <c r="AV91" s="94">
        <f>'SO 05.2 - Retenční jezírko'!J33</f>
        <v>0</v>
      </c>
      <c r="AW91" s="94">
        <f>'SO 05.2 - Retenční jezírko'!J34</f>
        <v>0</v>
      </c>
      <c r="AX91" s="94">
        <f>'SO 05.2 - Retenční jezírko'!J35</f>
        <v>0</v>
      </c>
      <c r="AY91" s="94">
        <f>'SO 05.2 - Retenční jezírko'!J36</f>
        <v>0</v>
      </c>
      <c r="AZ91" s="94">
        <f>'SO 05.2 - Retenční jezírko'!F33</f>
        <v>0</v>
      </c>
      <c r="BA91" s="94">
        <f>'SO 05.2 - Retenční jezírko'!F34</f>
        <v>0</v>
      </c>
      <c r="BB91" s="94">
        <f>'SO 05.2 - Retenční jezírko'!F35</f>
        <v>0</v>
      </c>
      <c r="BC91" s="94">
        <f>'SO 05.2 - Retenční jezírko'!F36</f>
        <v>0</v>
      </c>
      <c r="BD91" s="96">
        <f>'SO 05.2 - Retenční jezírko'!F37</f>
        <v>0</v>
      </c>
      <c r="BT91" s="97" t="s">
        <v>82</v>
      </c>
      <c r="BV91" s="97" t="s">
        <v>76</v>
      </c>
      <c r="BW91" s="97" t="s">
        <v>184</v>
      </c>
      <c r="BX91" s="97" t="s">
        <v>5</v>
      </c>
      <c r="CL91" s="97" t="s">
        <v>19</v>
      </c>
      <c r="CM91" s="97" t="s">
        <v>84</v>
      </c>
    </row>
    <row r="92" spans="1:91" s="7" customFormat="1" ht="16.5" customHeight="1">
      <c r="A92" s="87" t="s">
        <v>78</v>
      </c>
      <c r="B92" s="88"/>
      <c r="C92" s="89"/>
      <c r="D92" s="379" t="s">
        <v>185</v>
      </c>
      <c r="E92" s="379"/>
      <c r="F92" s="379"/>
      <c r="G92" s="379"/>
      <c r="H92" s="379"/>
      <c r="I92" s="90"/>
      <c r="J92" s="379" t="s">
        <v>186</v>
      </c>
      <c r="K92" s="379"/>
      <c r="L92" s="379"/>
      <c r="M92" s="379"/>
      <c r="N92" s="379"/>
      <c r="O92" s="379"/>
      <c r="P92" s="379"/>
      <c r="Q92" s="379"/>
      <c r="R92" s="379"/>
      <c r="S92" s="379"/>
      <c r="T92" s="379"/>
      <c r="U92" s="379"/>
      <c r="V92" s="379"/>
      <c r="W92" s="379"/>
      <c r="X92" s="379"/>
      <c r="Y92" s="379"/>
      <c r="Z92" s="379"/>
      <c r="AA92" s="379"/>
      <c r="AB92" s="379"/>
      <c r="AC92" s="379"/>
      <c r="AD92" s="379"/>
      <c r="AE92" s="379"/>
      <c r="AF92" s="379"/>
      <c r="AG92" s="373">
        <f>'SO 06 - Sadové úpravy'!J30</f>
        <v>0</v>
      </c>
      <c r="AH92" s="372"/>
      <c r="AI92" s="372"/>
      <c r="AJ92" s="372"/>
      <c r="AK92" s="372"/>
      <c r="AL92" s="372"/>
      <c r="AM92" s="372"/>
      <c r="AN92" s="373">
        <f t="shared" si="0"/>
        <v>0</v>
      </c>
      <c r="AO92" s="372"/>
      <c r="AP92" s="372"/>
      <c r="AQ92" s="91" t="s">
        <v>81</v>
      </c>
      <c r="AR92" s="92"/>
      <c r="AS92" s="93">
        <v>0</v>
      </c>
      <c r="AT92" s="94">
        <f t="shared" si="1"/>
        <v>0</v>
      </c>
      <c r="AU92" s="95">
        <f>'SO 06 - Sadové úpravy'!P80</f>
        <v>0</v>
      </c>
      <c r="AV92" s="94">
        <f>'SO 06 - Sadové úpravy'!J33</f>
        <v>0</v>
      </c>
      <c r="AW92" s="94">
        <f>'SO 06 - Sadové úpravy'!J34</f>
        <v>0</v>
      </c>
      <c r="AX92" s="94">
        <f>'SO 06 - Sadové úpravy'!J35</f>
        <v>0</v>
      </c>
      <c r="AY92" s="94">
        <f>'SO 06 - Sadové úpravy'!J36</f>
        <v>0</v>
      </c>
      <c r="AZ92" s="94">
        <f>'SO 06 - Sadové úpravy'!F33</f>
        <v>0</v>
      </c>
      <c r="BA92" s="94">
        <f>'SO 06 - Sadové úpravy'!F34</f>
        <v>0</v>
      </c>
      <c r="BB92" s="94">
        <f>'SO 06 - Sadové úpravy'!F35</f>
        <v>0</v>
      </c>
      <c r="BC92" s="94">
        <f>'SO 06 - Sadové úpravy'!F36</f>
        <v>0</v>
      </c>
      <c r="BD92" s="96">
        <f>'SO 06 - Sadové úpravy'!F37</f>
        <v>0</v>
      </c>
      <c r="BT92" s="97" t="s">
        <v>82</v>
      </c>
      <c r="BV92" s="97" t="s">
        <v>76</v>
      </c>
      <c r="BW92" s="97" t="s">
        <v>187</v>
      </c>
      <c r="BX92" s="97" t="s">
        <v>5</v>
      </c>
      <c r="CL92" s="97" t="s">
        <v>19</v>
      </c>
      <c r="CM92" s="97" t="s">
        <v>84</v>
      </c>
    </row>
    <row r="93" spans="1:91" s="7" customFormat="1" ht="24.75" customHeight="1">
      <c r="A93" s="87" t="s">
        <v>78</v>
      </c>
      <c r="B93" s="88"/>
      <c r="C93" s="89"/>
      <c r="D93" s="379" t="s">
        <v>188</v>
      </c>
      <c r="E93" s="379"/>
      <c r="F93" s="379"/>
      <c r="G93" s="379"/>
      <c r="H93" s="379"/>
      <c r="I93" s="90"/>
      <c r="J93" s="379" t="s">
        <v>189</v>
      </c>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3">
        <f>'IO 01-IO 02 - Vodovodní p...'!J30</f>
        <v>0</v>
      </c>
      <c r="AH93" s="372"/>
      <c r="AI93" s="372"/>
      <c r="AJ93" s="372"/>
      <c r="AK93" s="372"/>
      <c r="AL93" s="372"/>
      <c r="AM93" s="372"/>
      <c r="AN93" s="373">
        <f t="shared" si="0"/>
        <v>0</v>
      </c>
      <c r="AO93" s="372"/>
      <c r="AP93" s="372"/>
      <c r="AQ93" s="91" t="s">
        <v>81</v>
      </c>
      <c r="AR93" s="92"/>
      <c r="AS93" s="93">
        <v>0</v>
      </c>
      <c r="AT93" s="94">
        <f t="shared" si="1"/>
        <v>0</v>
      </c>
      <c r="AU93" s="95">
        <f>'IO 01-IO 02 - Vodovodní p...'!P80</f>
        <v>0</v>
      </c>
      <c r="AV93" s="94">
        <f>'IO 01-IO 02 - Vodovodní p...'!J33</f>
        <v>0</v>
      </c>
      <c r="AW93" s="94">
        <f>'IO 01-IO 02 - Vodovodní p...'!J34</f>
        <v>0</v>
      </c>
      <c r="AX93" s="94">
        <f>'IO 01-IO 02 - Vodovodní p...'!J35</f>
        <v>0</v>
      </c>
      <c r="AY93" s="94">
        <f>'IO 01-IO 02 - Vodovodní p...'!J36</f>
        <v>0</v>
      </c>
      <c r="AZ93" s="94">
        <f>'IO 01-IO 02 - Vodovodní p...'!F33</f>
        <v>0</v>
      </c>
      <c r="BA93" s="94">
        <f>'IO 01-IO 02 - Vodovodní p...'!F34</f>
        <v>0</v>
      </c>
      <c r="BB93" s="94">
        <f>'IO 01-IO 02 - Vodovodní p...'!F35</f>
        <v>0</v>
      </c>
      <c r="BC93" s="94">
        <f>'IO 01-IO 02 - Vodovodní p...'!F36</f>
        <v>0</v>
      </c>
      <c r="BD93" s="96">
        <f>'IO 01-IO 02 - Vodovodní p...'!F37</f>
        <v>0</v>
      </c>
      <c r="BT93" s="97" t="s">
        <v>82</v>
      </c>
      <c r="BV93" s="97" t="s">
        <v>76</v>
      </c>
      <c r="BW93" s="97" t="s">
        <v>190</v>
      </c>
      <c r="BX93" s="97" t="s">
        <v>5</v>
      </c>
      <c r="CL93" s="97" t="s">
        <v>19</v>
      </c>
      <c r="CM93" s="97" t="s">
        <v>84</v>
      </c>
    </row>
    <row r="94" spans="1:91" s="7" customFormat="1" ht="37.5" customHeight="1">
      <c r="A94" s="87" t="s">
        <v>78</v>
      </c>
      <c r="B94" s="88"/>
      <c r="C94" s="89"/>
      <c r="D94" s="379" t="s">
        <v>191</v>
      </c>
      <c r="E94" s="379"/>
      <c r="F94" s="379"/>
      <c r="G94" s="379"/>
      <c r="H94" s="379"/>
      <c r="I94" s="90"/>
      <c r="J94" s="379" t="s">
        <v>192</v>
      </c>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3">
        <f>'IO 03-IO 07 - Přípojky sp...'!J30</f>
        <v>0</v>
      </c>
      <c r="AH94" s="372"/>
      <c r="AI94" s="372"/>
      <c r="AJ94" s="372"/>
      <c r="AK94" s="372"/>
      <c r="AL94" s="372"/>
      <c r="AM94" s="372"/>
      <c r="AN94" s="373">
        <f t="shared" si="0"/>
        <v>0</v>
      </c>
      <c r="AO94" s="372"/>
      <c r="AP94" s="372"/>
      <c r="AQ94" s="91" t="s">
        <v>81</v>
      </c>
      <c r="AR94" s="92"/>
      <c r="AS94" s="93">
        <v>0</v>
      </c>
      <c r="AT94" s="94">
        <f t="shared" si="1"/>
        <v>0</v>
      </c>
      <c r="AU94" s="95">
        <f>'IO 03-IO 07 - Přípojky sp...'!P81</f>
        <v>0</v>
      </c>
      <c r="AV94" s="94">
        <f>'IO 03-IO 07 - Přípojky sp...'!J33</f>
        <v>0</v>
      </c>
      <c r="AW94" s="94">
        <f>'IO 03-IO 07 - Přípojky sp...'!J34</f>
        <v>0</v>
      </c>
      <c r="AX94" s="94">
        <f>'IO 03-IO 07 - Přípojky sp...'!J35</f>
        <v>0</v>
      </c>
      <c r="AY94" s="94">
        <f>'IO 03-IO 07 - Přípojky sp...'!J36</f>
        <v>0</v>
      </c>
      <c r="AZ94" s="94">
        <f>'IO 03-IO 07 - Přípojky sp...'!F33</f>
        <v>0</v>
      </c>
      <c r="BA94" s="94">
        <f>'IO 03-IO 07 - Přípojky sp...'!F34</f>
        <v>0</v>
      </c>
      <c r="BB94" s="94">
        <f>'IO 03-IO 07 - Přípojky sp...'!F35</f>
        <v>0</v>
      </c>
      <c r="BC94" s="94">
        <f>'IO 03-IO 07 - Přípojky sp...'!F36</f>
        <v>0</v>
      </c>
      <c r="BD94" s="96">
        <f>'IO 03-IO 07 - Přípojky sp...'!F37</f>
        <v>0</v>
      </c>
      <c r="BT94" s="97" t="s">
        <v>82</v>
      </c>
      <c r="BV94" s="97" t="s">
        <v>76</v>
      </c>
      <c r="BW94" s="97" t="s">
        <v>193</v>
      </c>
      <c r="BX94" s="97" t="s">
        <v>5</v>
      </c>
      <c r="CL94" s="97" t="s">
        <v>19</v>
      </c>
      <c r="CM94" s="97" t="s">
        <v>84</v>
      </c>
    </row>
    <row r="95" spans="1:91" s="7" customFormat="1" ht="37.5" customHeight="1">
      <c r="A95" s="87" t="s">
        <v>78</v>
      </c>
      <c r="B95" s="88"/>
      <c r="C95" s="89"/>
      <c r="D95" s="379" t="s">
        <v>194</v>
      </c>
      <c r="E95" s="379"/>
      <c r="F95" s="379"/>
      <c r="G95" s="379"/>
      <c r="H95" s="379"/>
      <c r="I95" s="90"/>
      <c r="J95" s="379" t="s">
        <v>195</v>
      </c>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3">
        <f>'IO 08-IO 13 - Silnoproudé...'!J30</f>
        <v>0</v>
      </c>
      <c r="AH95" s="372"/>
      <c r="AI95" s="372"/>
      <c r="AJ95" s="372"/>
      <c r="AK95" s="372"/>
      <c r="AL95" s="372"/>
      <c r="AM95" s="372"/>
      <c r="AN95" s="373">
        <f t="shared" si="0"/>
        <v>0</v>
      </c>
      <c r="AO95" s="372"/>
      <c r="AP95" s="372"/>
      <c r="AQ95" s="91" t="s">
        <v>81</v>
      </c>
      <c r="AR95" s="92"/>
      <c r="AS95" s="93">
        <v>0</v>
      </c>
      <c r="AT95" s="94">
        <f t="shared" si="1"/>
        <v>0</v>
      </c>
      <c r="AU95" s="95">
        <f>'IO 08-IO 13 - Silnoproudé...'!P87</f>
        <v>0</v>
      </c>
      <c r="AV95" s="94">
        <f>'IO 08-IO 13 - Silnoproudé...'!J33</f>
        <v>0</v>
      </c>
      <c r="AW95" s="94">
        <f>'IO 08-IO 13 - Silnoproudé...'!J34</f>
        <v>0</v>
      </c>
      <c r="AX95" s="94">
        <f>'IO 08-IO 13 - Silnoproudé...'!J35</f>
        <v>0</v>
      </c>
      <c r="AY95" s="94">
        <f>'IO 08-IO 13 - Silnoproudé...'!J36</f>
        <v>0</v>
      </c>
      <c r="AZ95" s="94">
        <f>'IO 08-IO 13 - Silnoproudé...'!F33</f>
        <v>0</v>
      </c>
      <c r="BA95" s="94">
        <f>'IO 08-IO 13 - Silnoproudé...'!F34</f>
        <v>0</v>
      </c>
      <c r="BB95" s="94">
        <f>'IO 08-IO 13 - Silnoproudé...'!F35</f>
        <v>0</v>
      </c>
      <c r="BC95" s="94">
        <f>'IO 08-IO 13 - Silnoproudé...'!F36</f>
        <v>0</v>
      </c>
      <c r="BD95" s="96">
        <f>'IO 08-IO 13 - Silnoproudé...'!F37</f>
        <v>0</v>
      </c>
      <c r="BT95" s="97" t="s">
        <v>82</v>
      </c>
      <c r="BV95" s="97" t="s">
        <v>76</v>
      </c>
      <c r="BW95" s="97" t="s">
        <v>196</v>
      </c>
      <c r="BX95" s="97" t="s">
        <v>5</v>
      </c>
      <c r="CL95" s="97" t="s">
        <v>19</v>
      </c>
      <c r="CM95" s="97" t="s">
        <v>84</v>
      </c>
    </row>
    <row r="96" spans="1:91" s="7" customFormat="1" ht="16.5" customHeight="1">
      <c r="A96" s="87" t="s">
        <v>78</v>
      </c>
      <c r="B96" s="88"/>
      <c r="C96" s="89"/>
      <c r="D96" s="379" t="s">
        <v>197</v>
      </c>
      <c r="E96" s="379"/>
      <c r="F96" s="379"/>
      <c r="G96" s="379"/>
      <c r="H96" s="379"/>
      <c r="I96" s="90"/>
      <c r="J96" s="379" t="s">
        <v>198</v>
      </c>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3">
        <f>'IO 14 - Rozvody TČ země-voda'!J30</f>
        <v>0</v>
      </c>
      <c r="AH96" s="372"/>
      <c r="AI96" s="372"/>
      <c r="AJ96" s="372"/>
      <c r="AK96" s="372"/>
      <c r="AL96" s="372"/>
      <c r="AM96" s="372"/>
      <c r="AN96" s="373">
        <f t="shared" si="0"/>
        <v>0</v>
      </c>
      <c r="AO96" s="372"/>
      <c r="AP96" s="372"/>
      <c r="AQ96" s="91" t="s">
        <v>81</v>
      </c>
      <c r="AR96" s="92"/>
      <c r="AS96" s="93">
        <v>0</v>
      </c>
      <c r="AT96" s="94">
        <f t="shared" si="1"/>
        <v>0</v>
      </c>
      <c r="AU96" s="95">
        <f>'IO 14 - Rozvody TČ země-voda'!P80</f>
        <v>0</v>
      </c>
      <c r="AV96" s="94">
        <f>'IO 14 - Rozvody TČ země-voda'!J33</f>
        <v>0</v>
      </c>
      <c r="AW96" s="94">
        <f>'IO 14 - Rozvody TČ země-voda'!J34</f>
        <v>0</v>
      </c>
      <c r="AX96" s="94">
        <f>'IO 14 - Rozvody TČ země-voda'!J35</f>
        <v>0</v>
      </c>
      <c r="AY96" s="94">
        <f>'IO 14 - Rozvody TČ země-voda'!J36</f>
        <v>0</v>
      </c>
      <c r="AZ96" s="94">
        <f>'IO 14 - Rozvody TČ země-voda'!F33</f>
        <v>0</v>
      </c>
      <c r="BA96" s="94">
        <f>'IO 14 - Rozvody TČ země-voda'!F34</f>
        <v>0</v>
      </c>
      <c r="BB96" s="94">
        <f>'IO 14 - Rozvody TČ země-voda'!F35</f>
        <v>0</v>
      </c>
      <c r="BC96" s="94">
        <f>'IO 14 - Rozvody TČ země-voda'!F36</f>
        <v>0</v>
      </c>
      <c r="BD96" s="96">
        <f>'IO 14 - Rozvody TČ země-voda'!F37</f>
        <v>0</v>
      </c>
      <c r="BT96" s="97" t="s">
        <v>82</v>
      </c>
      <c r="BV96" s="97" t="s">
        <v>76</v>
      </c>
      <c r="BW96" s="97" t="s">
        <v>199</v>
      </c>
      <c r="BX96" s="97" t="s">
        <v>5</v>
      </c>
      <c r="CL96" s="97" t="s">
        <v>19</v>
      </c>
      <c r="CM96" s="97" t="s">
        <v>84</v>
      </c>
    </row>
    <row r="97" spans="1:91" s="7" customFormat="1" ht="16.5" customHeight="1">
      <c r="A97" s="87" t="s">
        <v>78</v>
      </c>
      <c r="B97" s="88"/>
      <c r="C97" s="89"/>
      <c r="D97" s="379" t="s">
        <v>200</v>
      </c>
      <c r="E97" s="379"/>
      <c r="F97" s="379"/>
      <c r="G97" s="379"/>
      <c r="H97" s="379"/>
      <c r="I97" s="90"/>
      <c r="J97" s="379" t="s">
        <v>201</v>
      </c>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3">
        <f>'IO 15 - Diesel agregát'!J30</f>
        <v>0</v>
      </c>
      <c r="AH97" s="372"/>
      <c r="AI97" s="372"/>
      <c r="AJ97" s="372"/>
      <c r="AK97" s="372"/>
      <c r="AL97" s="372"/>
      <c r="AM97" s="372"/>
      <c r="AN97" s="373">
        <f t="shared" si="0"/>
        <v>0</v>
      </c>
      <c r="AO97" s="372"/>
      <c r="AP97" s="372"/>
      <c r="AQ97" s="91" t="s">
        <v>81</v>
      </c>
      <c r="AR97" s="92"/>
      <c r="AS97" s="93">
        <v>0</v>
      </c>
      <c r="AT97" s="94">
        <f t="shared" si="1"/>
        <v>0</v>
      </c>
      <c r="AU97" s="95">
        <f>'IO 15 - Diesel agregát'!P80</f>
        <v>0</v>
      </c>
      <c r="AV97" s="94">
        <f>'IO 15 - Diesel agregát'!J33</f>
        <v>0</v>
      </c>
      <c r="AW97" s="94">
        <f>'IO 15 - Diesel agregát'!J34</f>
        <v>0</v>
      </c>
      <c r="AX97" s="94">
        <f>'IO 15 - Diesel agregát'!J35</f>
        <v>0</v>
      </c>
      <c r="AY97" s="94">
        <f>'IO 15 - Diesel agregát'!J36</f>
        <v>0</v>
      </c>
      <c r="AZ97" s="94">
        <f>'IO 15 - Diesel agregát'!F33</f>
        <v>0</v>
      </c>
      <c r="BA97" s="94">
        <f>'IO 15 - Diesel agregát'!F34</f>
        <v>0</v>
      </c>
      <c r="BB97" s="94">
        <f>'IO 15 - Diesel agregát'!F35</f>
        <v>0</v>
      </c>
      <c r="BC97" s="94">
        <f>'IO 15 - Diesel agregát'!F36</f>
        <v>0</v>
      </c>
      <c r="BD97" s="96">
        <f>'IO 15 - Diesel agregát'!F37</f>
        <v>0</v>
      </c>
      <c r="BT97" s="97" t="s">
        <v>82</v>
      </c>
      <c r="BV97" s="97" t="s">
        <v>76</v>
      </c>
      <c r="BW97" s="97" t="s">
        <v>202</v>
      </c>
      <c r="BX97" s="97" t="s">
        <v>5</v>
      </c>
      <c r="CL97" s="97" t="s">
        <v>19</v>
      </c>
      <c r="CM97" s="97" t="s">
        <v>84</v>
      </c>
    </row>
    <row r="98" spans="1:91" s="7" customFormat="1" ht="24.75" customHeight="1">
      <c r="A98" s="87" t="s">
        <v>78</v>
      </c>
      <c r="B98" s="88"/>
      <c r="C98" s="89"/>
      <c r="D98" s="379" t="s">
        <v>203</v>
      </c>
      <c r="E98" s="379"/>
      <c r="F98" s="379"/>
      <c r="G98" s="379"/>
      <c r="H98" s="379"/>
      <c r="I98" s="90"/>
      <c r="J98" s="379" t="s">
        <v>204</v>
      </c>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3">
        <f>'VRN a ON - Vedlejší a ost...'!J30</f>
        <v>0</v>
      </c>
      <c r="AH98" s="372"/>
      <c r="AI98" s="372"/>
      <c r="AJ98" s="372"/>
      <c r="AK98" s="372"/>
      <c r="AL98" s="372"/>
      <c r="AM98" s="372"/>
      <c r="AN98" s="373">
        <f t="shared" si="0"/>
        <v>0</v>
      </c>
      <c r="AO98" s="372"/>
      <c r="AP98" s="372"/>
      <c r="AQ98" s="91" t="s">
        <v>81</v>
      </c>
      <c r="AR98" s="92"/>
      <c r="AS98" s="93">
        <v>0</v>
      </c>
      <c r="AT98" s="94">
        <f t="shared" si="1"/>
        <v>0</v>
      </c>
      <c r="AU98" s="95">
        <f>'VRN a ON - Vedlejší a ost...'!P80</f>
        <v>0</v>
      </c>
      <c r="AV98" s="94">
        <f>'VRN a ON - Vedlejší a ost...'!J33</f>
        <v>0</v>
      </c>
      <c r="AW98" s="94">
        <f>'VRN a ON - Vedlejší a ost...'!J34</f>
        <v>0</v>
      </c>
      <c r="AX98" s="94">
        <f>'VRN a ON - Vedlejší a ost...'!J35</f>
        <v>0</v>
      </c>
      <c r="AY98" s="94">
        <f>'VRN a ON - Vedlejší a ost...'!J36</f>
        <v>0</v>
      </c>
      <c r="AZ98" s="94">
        <f>'VRN a ON - Vedlejší a ost...'!F33</f>
        <v>0</v>
      </c>
      <c r="BA98" s="94">
        <f>'VRN a ON - Vedlejší a ost...'!F34</f>
        <v>0</v>
      </c>
      <c r="BB98" s="94">
        <f>'VRN a ON - Vedlejší a ost...'!F35</f>
        <v>0</v>
      </c>
      <c r="BC98" s="94">
        <f>'VRN a ON - Vedlejší a ost...'!F36</f>
        <v>0</v>
      </c>
      <c r="BD98" s="96">
        <f>'VRN a ON - Vedlejší a ost...'!F37</f>
        <v>0</v>
      </c>
      <c r="BT98" s="97" t="s">
        <v>82</v>
      </c>
      <c r="BV98" s="97" t="s">
        <v>76</v>
      </c>
      <c r="BW98" s="97" t="s">
        <v>205</v>
      </c>
      <c r="BX98" s="97" t="s">
        <v>5</v>
      </c>
      <c r="CL98" s="97" t="s">
        <v>19</v>
      </c>
      <c r="CM98" s="97" t="s">
        <v>84</v>
      </c>
    </row>
    <row r="99" spans="1:91" s="7" customFormat="1" ht="16.5" customHeight="1">
      <c r="A99" s="87" t="s">
        <v>78</v>
      </c>
      <c r="B99" s="88"/>
      <c r="C99" s="89"/>
      <c r="D99" s="379" t="s">
        <v>206</v>
      </c>
      <c r="E99" s="379"/>
      <c r="F99" s="379"/>
      <c r="G99" s="379"/>
      <c r="H99" s="379"/>
      <c r="I99" s="90"/>
      <c r="J99" s="379" t="s">
        <v>207</v>
      </c>
      <c r="K99" s="379"/>
      <c r="L99" s="379"/>
      <c r="M99" s="379"/>
      <c r="N99" s="379"/>
      <c r="O99" s="379"/>
      <c r="P99" s="379"/>
      <c r="Q99" s="379"/>
      <c r="R99" s="379"/>
      <c r="S99" s="379"/>
      <c r="T99" s="379"/>
      <c r="U99" s="379"/>
      <c r="V99" s="379"/>
      <c r="W99" s="379"/>
      <c r="X99" s="379"/>
      <c r="Y99" s="379"/>
      <c r="Z99" s="379"/>
      <c r="AA99" s="379"/>
      <c r="AB99" s="379"/>
      <c r="AC99" s="379"/>
      <c r="AD99" s="379"/>
      <c r="AE99" s="379"/>
      <c r="AF99" s="379"/>
      <c r="AG99" s="373">
        <f>'INV - Náklady investora'!J30</f>
        <v>0</v>
      </c>
      <c r="AH99" s="372"/>
      <c r="AI99" s="372"/>
      <c r="AJ99" s="372"/>
      <c r="AK99" s="372"/>
      <c r="AL99" s="372"/>
      <c r="AM99" s="372"/>
      <c r="AN99" s="373">
        <f t="shared" si="0"/>
        <v>0</v>
      </c>
      <c r="AO99" s="372"/>
      <c r="AP99" s="372"/>
      <c r="AQ99" s="91" t="s">
        <v>81</v>
      </c>
      <c r="AR99" s="92"/>
      <c r="AS99" s="93">
        <v>0</v>
      </c>
      <c r="AT99" s="94">
        <f t="shared" si="1"/>
        <v>0</v>
      </c>
      <c r="AU99" s="95">
        <f>'INV - Náklady investora'!P80</f>
        <v>0</v>
      </c>
      <c r="AV99" s="94">
        <f>'INV - Náklady investora'!J33</f>
        <v>0</v>
      </c>
      <c r="AW99" s="94">
        <f>'INV - Náklady investora'!J34</f>
        <v>0</v>
      </c>
      <c r="AX99" s="94">
        <f>'INV - Náklady investora'!J35</f>
        <v>0</v>
      </c>
      <c r="AY99" s="94">
        <f>'INV - Náklady investora'!J36</f>
        <v>0</v>
      </c>
      <c r="AZ99" s="94">
        <f>'INV - Náklady investora'!F33</f>
        <v>0</v>
      </c>
      <c r="BA99" s="94">
        <f>'INV - Náklady investora'!F34</f>
        <v>0</v>
      </c>
      <c r="BB99" s="94">
        <f>'INV - Náklady investora'!F35</f>
        <v>0</v>
      </c>
      <c r="BC99" s="94">
        <f>'INV - Náklady investora'!F36</f>
        <v>0</v>
      </c>
      <c r="BD99" s="96">
        <f>'INV - Náklady investora'!F37</f>
        <v>0</v>
      </c>
      <c r="BT99" s="97" t="s">
        <v>82</v>
      </c>
      <c r="BV99" s="97" t="s">
        <v>76</v>
      </c>
      <c r="BW99" s="97" t="s">
        <v>208</v>
      </c>
      <c r="BX99" s="97" t="s">
        <v>5</v>
      </c>
      <c r="CL99" s="97" t="s">
        <v>19</v>
      </c>
      <c r="CM99" s="97" t="s">
        <v>84</v>
      </c>
    </row>
    <row r="100" spans="1:91" s="7" customFormat="1" ht="16.5" customHeight="1">
      <c r="A100" s="87" t="s">
        <v>78</v>
      </c>
      <c r="B100" s="88"/>
      <c r="C100" s="89"/>
      <c r="D100" s="379" t="s">
        <v>209</v>
      </c>
      <c r="E100" s="379"/>
      <c r="F100" s="379"/>
      <c r="G100" s="379"/>
      <c r="H100" s="379"/>
      <c r="I100" s="90"/>
      <c r="J100" s="379" t="s">
        <v>210</v>
      </c>
      <c r="K100" s="379"/>
      <c r="L100" s="379"/>
      <c r="M100" s="379"/>
      <c r="N100" s="379"/>
      <c r="O100" s="379"/>
      <c r="P100" s="379"/>
      <c r="Q100" s="379"/>
      <c r="R100" s="379"/>
      <c r="S100" s="379"/>
      <c r="T100" s="379"/>
      <c r="U100" s="379"/>
      <c r="V100" s="379"/>
      <c r="W100" s="379"/>
      <c r="X100" s="379"/>
      <c r="Y100" s="379"/>
      <c r="Z100" s="379"/>
      <c r="AA100" s="379"/>
      <c r="AB100" s="379"/>
      <c r="AC100" s="379"/>
      <c r="AD100" s="379"/>
      <c r="AE100" s="379"/>
      <c r="AF100" s="379"/>
      <c r="AG100" s="373">
        <f>'PDI - Interiéry_nevyplňovat'!J30</f>
        <v>0</v>
      </c>
      <c r="AH100" s="372"/>
      <c r="AI100" s="372"/>
      <c r="AJ100" s="372"/>
      <c r="AK100" s="372"/>
      <c r="AL100" s="372"/>
      <c r="AM100" s="372"/>
      <c r="AN100" s="373">
        <f t="shared" si="0"/>
        <v>0</v>
      </c>
      <c r="AO100" s="372"/>
      <c r="AP100" s="372"/>
      <c r="AQ100" s="91" t="s">
        <v>81</v>
      </c>
      <c r="AR100" s="92"/>
      <c r="AS100" s="105">
        <v>0</v>
      </c>
      <c r="AT100" s="106">
        <f t="shared" si="1"/>
        <v>0</v>
      </c>
      <c r="AU100" s="107">
        <f>'PDI - Interiéry_nevyplňovat'!P84</f>
        <v>0</v>
      </c>
      <c r="AV100" s="106">
        <f>'PDI - Interiéry_nevyplňovat'!J33</f>
        <v>0</v>
      </c>
      <c r="AW100" s="106">
        <f>'PDI - Interiéry_nevyplňovat'!J34</f>
        <v>0</v>
      </c>
      <c r="AX100" s="106">
        <f>'PDI - Interiéry_nevyplňovat'!J35</f>
        <v>0</v>
      </c>
      <c r="AY100" s="106">
        <f>'PDI - Interiéry_nevyplňovat'!J36</f>
        <v>0</v>
      </c>
      <c r="AZ100" s="106">
        <f>'PDI - Interiéry_nevyplňovat'!F33</f>
        <v>0</v>
      </c>
      <c r="BA100" s="106">
        <f>'PDI - Interiéry_nevyplňovat'!F34</f>
        <v>0</v>
      </c>
      <c r="BB100" s="106">
        <f>'PDI - Interiéry_nevyplňovat'!F35</f>
        <v>0</v>
      </c>
      <c r="BC100" s="106">
        <f>'PDI - Interiéry_nevyplňovat'!F36</f>
        <v>0</v>
      </c>
      <c r="BD100" s="108">
        <f>'PDI - Interiéry_nevyplňovat'!F37</f>
        <v>0</v>
      </c>
      <c r="BT100" s="97" t="s">
        <v>82</v>
      </c>
      <c r="BV100" s="97" t="s">
        <v>76</v>
      </c>
      <c r="BW100" s="97" t="s">
        <v>211</v>
      </c>
      <c r="BX100" s="97" t="s">
        <v>5</v>
      </c>
      <c r="CL100" s="97" t="s">
        <v>19</v>
      </c>
      <c r="CM100" s="97" t="s">
        <v>84</v>
      </c>
    </row>
    <row r="101" spans="1:57" s="2" customFormat="1" ht="30" customHeight="1">
      <c r="A101" s="35"/>
      <c r="B101" s="36"/>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40"/>
      <c r="AS101" s="35"/>
      <c r="AT101" s="35"/>
      <c r="AU101" s="35"/>
      <c r="AV101" s="35"/>
      <c r="AW101" s="35"/>
      <c r="AX101" s="35"/>
      <c r="AY101" s="35"/>
      <c r="AZ101" s="35"/>
      <c r="BA101" s="35"/>
      <c r="BB101" s="35"/>
      <c r="BC101" s="35"/>
      <c r="BD101" s="35"/>
      <c r="BE101" s="35"/>
    </row>
    <row r="102" spans="1:57" s="2" customFormat="1" ht="6.9" customHeight="1">
      <c r="A102" s="35"/>
      <c r="B102" s="48"/>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0"/>
      <c r="AS102" s="35"/>
      <c r="AT102" s="35"/>
      <c r="AU102" s="35"/>
      <c r="AV102" s="35"/>
      <c r="AW102" s="35"/>
      <c r="AX102" s="35"/>
      <c r="AY102" s="35"/>
      <c r="AZ102" s="35"/>
      <c r="BA102" s="35"/>
      <c r="BB102" s="35"/>
      <c r="BC102" s="35"/>
      <c r="BD102" s="35"/>
      <c r="BE102" s="35"/>
    </row>
  </sheetData>
  <sheetProtection algorithmName="SHA-512" hashValue="KF3bfbbXh7b8UvP6lBoMzi65HV485TIat0vMQRRfateqTbSQiuoLGcSHtqworQIuDCLVQ3Xvik3IelA2A8oOKw==" saltValue="gX+2s1zAnqslIGhp+YqZXGB7aHR4UY3//cgaBfixVUm2o7s1lfWrDE7vSiIJE1aKqma0URCZXhydgUdLo7C/jA==" spinCount="100000" sheet="1" objects="1" scenarios="1" formatColumns="0" formatRows="0"/>
  <mergeCells count="222">
    <mergeCell ref="D99:H99"/>
    <mergeCell ref="J99:AF99"/>
    <mergeCell ref="D100:H100"/>
    <mergeCell ref="J100:AF100"/>
    <mergeCell ref="D94:H94"/>
    <mergeCell ref="J94:AF94"/>
    <mergeCell ref="D95:H95"/>
    <mergeCell ref="J95:AF95"/>
    <mergeCell ref="D96:H96"/>
    <mergeCell ref="J96:AF96"/>
    <mergeCell ref="D97:H97"/>
    <mergeCell ref="J97:AF97"/>
    <mergeCell ref="D98:H98"/>
    <mergeCell ref="J98:AF98"/>
    <mergeCell ref="D89:H89"/>
    <mergeCell ref="J89:AF89"/>
    <mergeCell ref="D90:H90"/>
    <mergeCell ref="J90:AF90"/>
    <mergeCell ref="D91:H91"/>
    <mergeCell ref="J91:AF91"/>
    <mergeCell ref="D92:H92"/>
    <mergeCell ref="J92:AF92"/>
    <mergeCell ref="D93:H93"/>
    <mergeCell ref="J93:AF93"/>
    <mergeCell ref="L84:AF84"/>
    <mergeCell ref="F84:J84"/>
    <mergeCell ref="E85:I85"/>
    <mergeCell ref="K85:AF85"/>
    <mergeCell ref="L86:AF86"/>
    <mergeCell ref="F86:J86"/>
    <mergeCell ref="F87:J87"/>
    <mergeCell ref="L87:AF87"/>
    <mergeCell ref="D88:H88"/>
    <mergeCell ref="J88:AF88"/>
    <mergeCell ref="F79:J79"/>
    <mergeCell ref="L79:AF79"/>
    <mergeCell ref="F80:J80"/>
    <mergeCell ref="L80:AF80"/>
    <mergeCell ref="L81:AF81"/>
    <mergeCell ref="F81:J81"/>
    <mergeCell ref="L82:AF82"/>
    <mergeCell ref="F82:J82"/>
    <mergeCell ref="L83:AF83"/>
    <mergeCell ref="F83:J83"/>
    <mergeCell ref="L74:AF74"/>
    <mergeCell ref="F74:J74"/>
    <mergeCell ref="L75:AF75"/>
    <mergeCell ref="F75:J75"/>
    <mergeCell ref="D76:H76"/>
    <mergeCell ref="J76:AF76"/>
    <mergeCell ref="E77:I77"/>
    <mergeCell ref="K77:AF77"/>
    <mergeCell ref="L78:AF78"/>
    <mergeCell ref="F78:J78"/>
    <mergeCell ref="L69:AF69"/>
    <mergeCell ref="F69:J69"/>
    <mergeCell ref="M70:AF70"/>
    <mergeCell ref="G70:K70"/>
    <mergeCell ref="M71:AF71"/>
    <mergeCell ref="G71:K71"/>
    <mergeCell ref="G72:K72"/>
    <mergeCell ref="M72:AF72"/>
    <mergeCell ref="L73:AF73"/>
    <mergeCell ref="F73:J73"/>
    <mergeCell ref="F64:J64"/>
    <mergeCell ref="L64:AF64"/>
    <mergeCell ref="E65:I65"/>
    <mergeCell ref="K65:AF65"/>
    <mergeCell ref="L66:AF66"/>
    <mergeCell ref="F66:J66"/>
    <mergeCell ref="L67:AF67"/>
    <mergeCell ref="F67:J67"/>
    <mergeCell ref="L68:AF68"/>
    <mergeCell ref="F68:J68"/>
    <mergeCell ref="F62:J62"/>
    <mergeCell ref="L63:AF63"/>
    <mergeCell ref="F63:J63"/>
    <mergeCell ref="AM47:AN47"/>
    <mergeCell ref="AM49:AP49"/>
    <mergeCell ref="AS49:AT51"/>
    <mergeCell ref="AM50:AP50"/>
    <mergeCell ref="AN52:AP52"/>
    <mergeCell ref="AG52:AM52"/>
    <mergeCell ref="AN55:AP55"/>
    <mergeCell ref="AG55:AM55"/>
    <mergeCell ref="AN56:AP56"/>
    <mergeCell ref="AG56:AM56"/>
    <mergeCell ref="AN57:AP57"/>
    <mergeCell ref="AG57:AM57"/>
    <mergeCell ref="AG58:AM58"/>
    <mergeCell ref="AN58:AP58"/>
    <mergeCell ref="AG59:AM59"/>
    <mergeCell ref="AN59:AP59"/>
    <mergeCell ref="AG60:AM60"/>
    <mergeCell ref="AN60:AP60"/>
    <mergeCell ref="AG54:AM54"/>
    <mergeCell ref="AN54:AP54"/>
    <mergeCell ref="AN98:AP98"/>
    <mergeCell ref="AG98:AM98"/>
    <mergeCell ref="AN99:AP99"/>
    <mergeCell ref="AG99:AM99"/>
    <mergeCell ref="AN100:AP100"/>
    <mergeCell ref="AG100:AM100"/>
    <mergeCell ref="L45:AO45"/>
    <mergeCell ref="C52:G52"/>
    <mergeCell ref="I52:AF52"/>
    <mergeCell ref="J55:AF55"/>
    <mergeCell ref="D55:H55"/>
    <mergeCell ref="J56:AF56"/>
    <mergeCell ref="D56:H56"/>
    <mergeCell ref="E57:I57"/>
    <mergeCell ref="K57:AF57"/>
    <mergeCell ref="L58:AF58"/>
    <mergeCell ref="F58:J58"/>
    <mergeCell ref="L59:AF59"/>
    <mergeCell ref="F59:J59"/>
    <mergeCell ref="L60:AF60"/>
    <mergeCell ref="F60:J60"/>
    <mergeCell ref="L61:AF61"/>
    <mergeCell ref="F61:J61"/>
    <mergeCell ref="L62:AF62"/>
    <mergeCell ref="AN93:AP93"/>
    <mergeCell ref="AG93:AM93"/>
    <mergeCell ref="AG94:AM94"/>
    <mergeCell ref="AN94:AP94"/>
    <mergeCell ref="AN95:AP95"/>
    <mergeCell ref="AG95:AM95"/>
    <mergeCell ref="AN96:AP96"/>
    <mergeCell ref="AG96:AM96"/>
    <mergeCell ref="AN97:AP97"/>
    <mergeCell ref="AG97:AM97"/>
    <mergeCell ref="AN88:AP88"/>
    <mergeCell ref="AG88:AM88"/>
    <mergeCell ref="AN89:AP89"/>
    <mergeCell ref="AG89:AM89"/>
    <mergeCell ref="AG90:AM90"/>
    <mergeCell ref="AN90:AP90"/>
    <mergeCell ref="AN91:AP91"/>
    <mergeCell ref="AG91:AM91"/>
    <mergeCell ref="AG92:AM92"/>
    <mergeCell ref="AN92:AP92"/>
    <mergeCell ref="AG83:AM83"/>
    <mergeCell ref="AN83:AP83"/>
    <mergeCell ref="AN84:AP84"/>
    <mergeCell ref="AG84:AM84"/>
    <mergeCell ref="AN85:AP85"/>
    <mergeCell ref="AG85:AM85"/>
    <mergeCell ref="AN86:AP86"/>
    <mergeCell ref="AG86:AM86"/>
    <mergeCell ref="AN87:AP87"/>
    <mergeCell ref="AG87:AM87"/>
    <mergeCell ref="AN78:AP78"/>
    <mergeCell ref="AG78:AM78"/>
    <mergeCell ref="AN79:AP79"/>
    <mergeCell ref="AG79:AM79"/>
    <mergeCell ref="AN80:AP80"/>
    <mergeCell ref="AG80:AM80"/>
    <mergeCell ref="AN81:AP81"/>
    <mergeCell ref="AG81:AM81"/>
    <mergeCell ref="AN82:AP82"/>
    <mergeCell ref="AG82:AM82"/>
    <mergeCell ref="AG73:AM73"/>
    <mergeCell ref="AN73:AP73"/>
    <mergeCell ref="AN74:AP74"/>
    <mergeCell ref="AG74:AM74"/>
    <mergeCell ref="AN75:AP75"/>
    <mergeCell ref="AG75:AM75"/>
    <mergeCell ref="AG76:AM76"/>
    <mergeCell ref="AN76:AP76"/>
    <mergeCell ref="AG77:AM77"/>
    <mergeCell ref="AN77:AP77"/>
    <mergeCell ref="AN68:AP68"/>
    <mergeCell ref="AG68:AM68"/>
    <mergeCell ref="AG69:AM69"/>
    <mergeCell ref="AN69:AP69"/>
    <mergeCell ref="AN70:AP70"/>
    <mergeCell ref="AG70:AM70"/>
    <mergeCell ref="AG71:AM71"/>
    <mergeCell ref="AN71:AP71"/>
    <mergeCell ref="AG72:AM72"/>
    <mergeCell ref="AN72:AP72"/>
    <mergeCell ref="AN63:AP63"/>
    <mergeCell ref="AG63:AM63"/>
    <mergeCell ref="AN64:AP64"/>
    <mergeCell ref="AG64:AM64"/>
    <mergeCell ref="AN65:AP65"/>
    <mergeCell ref="AG65:AM65"/>
    <mergeCell ref="AN66:AP66"/>
    <mergeCell ref="AG66:AM66"/>
    <mergeCell ref="AN67:AP67"/>
    <mergeCell ref="AG67:AM67"/>
    <mergeCell ref="L33:P33"/>
    <mergeCell ref="W33:AE33"/>
    <mergeCell ref="AK33:AO33"/>
    <mergeCell ref="AK35:AO35"/>
    <mergeCell ref="X35:AB35"/>
    <mergeCell ref="AR2:BE2"/>
    <mergeCell ref="AG61:AM61"/>
    <mergeCell ref="AN61:AP61"/>
    <mergeCell ref="AN62:AP62"/>
    <mergeCell ref="AG62:AM62"/>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s>
  <hyperlinks>
    <hyperlink ref="A55" location="'SO 00 - Příprava území'!C2" display="/"/>
    <hyperlink ref="A58" location="'D.1.1-2.1 - Základové kon...'!C2" display="/"/>
    <hyperlink ref="A59" location="'D.1.1-2.2 - Svislé a vodo...'!C2" display="/"/>
    <hyperlink ref="A60" location="'D.1.1-2.3 - Střechy'!C2" display="/"/>
    <hyperlink ref="A61" location="'D.1.1-2.4 - Fasáda'!C2" display="/"/>
    <hyperlink ref="A62" location="'D.1.1-2.5 - Podlahy'!C2" display="/"/>
    <hyperlink ref="A63" location="'D.1.1-2.6 - Úpravy stěn a...'!C2" display="/"/>
    <hyperlink ref="A64" location="'D.1.1-2.7 - Výpis prvků'!C2" display="/"/>
    <hyperlink ref="A66" location="'D.1.4.1 - Zdravotně techn...'!C2" display="/"/>
    <hyperlink ref="A67" location="'D.1.4.2 - Vzduchotechnika'!C2" display="/"/>
    <hyperlink ref="A68" location="'D.1.4.3 - Ústřední topení...'!C2" display="/"/>
    <hyperlink ref="A70" location="'D.1.4.4.1 - Vnitřní rozvo...'!C2" display="/"/>
    <hyperlink ref="A71" location="'D.1.4.4.2 - Úprava rozvod...'!C2" display="/"/>
    <hyperlink ref="A72" location="'D.1.4.4.3 - Fotovoltaická...'!C2" display="/"/>
    <hyperlink ref="A73" location="'D.1.4.5 - Slaboproudé ele...'!C2" display="/"/>
    <hyperlink ref="A74" location="'D.1.4.6 - Měření a regulace'!C2" display="/"/>
    <hyperlink ref="A75" location="'D.1.4.7 - SHZ a OTK'!C2" display="/"/>
    <hyperlink ref="A78" location="'D.2.1-2.1 - Základové kon...'!C2" display="/"/>
    <hyperlink ref="A79" location="'D.2.1-2.2 - Svislé a vodo...'!C2" display="/"/>
    <hyperlink ref="A80" location="'D.2.1-2.3 - Střechy'!C2" display="/"/>
    <hyperlink ref="A81" location="'D.2.1-2.4 - Fasáda'!C2" display="/"/>
    <hyperlink ref="A82" location="'D.2.1-2.5 - Podlahy'!C2" display="/"/>
    <hyperlink ref="A83" location="'D.2.1-2.6 - Úpravy stěn a...'!C2" display="/"/>
    <hyperlink ref="A84" location="'D.2.1-2.7 - Výpis prvků'!C2" display="/"/>
    <hyperlink ref="A86" location="'D.2.4.1 - Zdravotně techn...'!C2" display="/"/>
    <hyperlink ref="A87" location="'D.2.4.4 - Silnoproudé ele...'!C2" display="/"/>
    <hyperlink ref="A88" location="'SO 03 - Drobný mobiliář a...'!C2" display="/"/>
    <hyperlink ref="A89" location="'SO 04 - Zpevněné plochy'!C2" display="/"/>
    <hyperlink ref="A90" location="'SO 05.1 - Retenční jezírk...'!C2" display="/"/>
    <hyperlink ref="A91" location="'SO 05.2 - Retenční jezírko'!C2" display="/"/>
    <hyperlink ref="A92" location="'SO 06 - Sadové úpravy'!C2" display="/"/>
    <hyperlink ref="A93" location="'IO 01-IO 02 - Vodovodní p...'!C2" display="/"/>
    <hyperlink ref="A94" location="'IO 03-IO 07 - Přípojky sp...'!C2" display="/"/>
    <hyperlink ref="A95" location="'IO 08-IO 13 - Silnoproudé...'!C2" display="/"/>
    <hyperlink ref="A96" location="'IO 14 - Rozvody TČ země-voda'!C2" display="/"/>
    <hyperlink ref="A97" location="'IO 15 - Diesel agregát'!C2" display="/"/>
    <hyperlink ref="A98" location="'VRN a ON - Vedlejší a ost...'!C2" display="/"/>
    <hyperlink ref="A99" location="'INV - Náklady investora'!C2" display="/"/>
    <hyperlink ref="A100" location="'PDI - Interiér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119</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1265</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ROUND(J94,2)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ROUND((SUM(BE94:BE145)),2)</f>
        <v>0</v>
      </c>
      <c r="G37" s="35"/>
      <c r="H37" s="35"/>
      <c r="I37" s="126">
        <v>0.21</v>
      </c>
      <c r="J37" s="125">
        <f>ROUND(((SUM(BE94:BE145))*I37),2)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ROUND((SUM(BF94:BF145)),2)</f>
        <v>0</v>
      </c>
      <c r="G38" s="35"/>
      <c r="H38" s="35"/>
      <c r="I38" s="126">
        <v>0.15</v>
      </c>
      <c r="J38" s="125">
        <f>ROUND(((SUM(BF94:BF145))*I38),2)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ROUND((SUM(BG94:BG145)),2)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ROUND((SUM(BH94:BH145)),2)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ROUND((SUM(BI94:BI145)),2)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D.1.4.1 - Zdravotně technické instalace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J94</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1266</v>
      </c>
      <c r="E68" s="145"/>
      <c r="F68" s="145"/>
      <c r="G68" s="145"/>
      <c r="H68" s="145"/>
      <c r="I68" s="145"/>
      <c r="J68" s="146">
        <f>J95</f>
        <v>0</v>
      </c>
      <c r="K68" s="143"/>
      <c r="L68" s="147"/>
    </row>
    <row r="69" spans="2:12" s="9" customFormat="1" ht="24.9" customHeight="1">
      <c r="B69" s="142"/>
      <c r="C69" s="143"/>
      <c r="D69" s="144" t="s">
        <v>1267</v>
      </c>
      <c r="E69" s="145"/>
      <c r="F69" s="145"/>
      <c r="G69" s="145"/>
      <c r="H69" s="145"/>
      <c r="I69" s="145"/>
      <c r="J69" s="146">
        <f>J112</f>
        <v>0</v>
      </c>
      <c r="K69" s="143"/>
      <c r="L69" s="147"/>
    </row>
    <row r="70" spans="2:12" s="9" customFormat="1" ht="24.9" customHeight="1">
      <c r="B70" s="142"/>
      <c r="C70" s="143"/>
      <c r="D70" s="144" t="s">
        <v>1268</v>
      </c>
      <c r="E70" s="145"/>
      <c r="F70" s="145"/>
      <c r="G70" s="145"/>
      <c r="H70" s="145"/>
      <c r="I70" s="145"/>
      <c r="J70" s="146">
        <f>J127</f>
        <v>0</v>
      </c>
      <c r="K70" s="143"/>
      <c r="L70" s="147"/>
    </row>
    <row r="71" spans="1:31" s="2" customFormat="1" ht="21.75" customHeight="1">
      <c r="A71" s="35"/>
      <c r="B71" s="36"/>
      <c r="C71" s="37"/>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48"/>
      <c r="C72" s="49"/>
      <c r="D72" s="49"/>
      <c r="E72" s="49"/>
      <c r="F72" s="49"/>
      <c r="G72" s="49"/>
      <c r="H72" s="49"/>
      <c r="I72" s="49"/>
      <c r="J72" s="49"/>
      <c r="K72" s="49"/>
      <c r="L72" s="115"/>
      <c r="S72" s="35"/>
      <c r="T72" s="35"/>
      <c r="U72" s="35"/>
      <c r="V72" s="35"/>
      <c r="W72" s="35"/>
      <c r="X72" s="35"/>
      <c r="Y72" s="35"/>
      <c r="Z72" s="35"/>
      <c r="AA72" s="35"/>
      <c r="AB72" s="35"/>
      <c r="AC72" s="35"/>
      <c r="AD72" s="35"/>
      <c r="AE72" s="35"/>
    </row>
    <row r="76" spans="1:31" s="2" customFormat="1" ht="6.9" customHeight="1">
      <c r="A76" s="35"/>
      <c r="B76" s="50"/>
      <c r="C76" s="51"/>
      <c r="D76" s="51"/>
      <c r="E76" s="51"/>
      <c r="F76" s="51"/>
      <c r="G76" s="51"/>
      <c r="H76" s="51"/>
      <c r="I76" s="51"/>
      <c r="J76" s="51"/>
      <c r="K76" s="51"/>
      <c r="L76" s="115"/>
      <c r="S76" s="35"/>
      <c r="T76" s="35"/>
      <c r="U76" s="35"/>
      <c r="V76" s="35"/>
      <c r="W76" s="35"/>
      <c r="X76" s="35"/>
      <c r="Y76" s="35"/>
      <c r="Z76" s="35"/>
      <c r="AA76" s="35"/>
      <c r="AB76" s="35"/>
      <c r="AC76" s="35"/>
      <c r="AD76" s="35"/>
      <c r="AE76" s="35"/>
    </row>
    <row r="77" spans="1:31" s="2" customFormat="1" ht="24.9" customHeight="1">
      <c r="A77" s="35"/>
      <c r="B77" s="36"/>
      <c r="C77" s="24" t="s">
        <v>230</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16.5" customHeight="1">
      <c r="A80" s="35"/>
      <c r="B80" s="36"/>
      <c r="C80" s="37"/>
      <c r="D80" s="37"/>
      <c r="E80" s="400" t="str">
        <f>E7</f>
        <v>Novostavba CEPIS (Centre for Entrepreneurship, Professional and International Studies)</v>
      </c>
      <c r="F80" s="401"/>
      <c r="G80" s="401"/>
      <c r="H80" s="401"/>
      <c r="I80" s="37"/>
      <c r="J80" s="37"/>
      <c r="K80" s="37"/>
      <c r="L80" s="115"/>
      <c r="S80" s="35"/>
      <c r="T80" s="35"/>
      <c r="U80" s="35"/>
      <c r="V80" s="35"/>
      <c r="W80" s="35"/>
      <c r="X80" s="35"/>
      <c r="Y80" s="35"/>
      <c r="Z80" s="35"/>
      <c r="AA80" s="35"/>
      <c r="AB80" s="35"/>
      <c r="AC80" s="35"/>
      <c r="AD80" s="35"/>
      <c r="AE80" s="35"/>
    </row>
    <row r="81" spans="2:12" s="1" customFormat="1" ht="12" customHeight="1">
      <c r="B81" s="22"/>
      <c r="C81" s="30" t="s">
        <v>219</v>
      </c>
      <c r="D81" s="23"/>
      <c r="E81" s="23"/>
      <c r="F81" s="23"/>
      <c r="G81" s="23"/>
      <c r="H81" s="23"/>
      <c r="I81" s="23"/>
      <c r="J81" s="23"/>
      <c r="K81" s="23"/>
      <c r="L81" s="21"/>
    </row>
    <row r="82" spans="2:12" s="1" customFormat="1" ht="16.5" customHeight="1">
      <c r="B82" s="22"/>
      <c r="C82" s="23"/>
      <c r="D82" s="23"/>
      <c r="E82" s="400" t="s">
        <v>408</v>
      </c>
      <c r="F82" s="352"/>
      <c r="G82" s="352"/>
      <c r="H82" s="352"/>
      <c r="I82" s="23"/>
      <c r="J82" s="23"/>
      <c r="K82" s="23"/>
      <c r="L82" s="21"/>
    </row>
    <row r="83" spans="2:12" s="1" customFormat="1" ht="12" customHeight="1">
      <c r="B83" s="22"/>
      <c r="C83" s="30" t="s">
        <v>409</v>
      </c>
      <c r="D83" s="23"/>
      <c r="E83" s="23"/>
      <c r="F83" s="23"/>
      <c r="G83" s="23"/>
      <c r="H83" s="23"/>
      <c r="I83" s="23"/>
      <c r="J83" s="23"/>
      <c r="K83" s="23"/>
      <c r="L83" s="21"/>
    </row>
    <row r="84" spans="1:31" s="2" customFormat="1" ht="16.5" customHeight="1">
      <c r="A84" s="35"/>
      <c r="B84" s="36"/>
      <c r="C84" s="37"/>
      <c r="D84" s="37"/>
      <c r="E84" s="404" t="s">
        <v>1264</v>
      </c>
      <c r="F84" s="402"/>
      <c r="G84" s="402"/>
      <c r="H84" s="402"/>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411</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374" t="str">
        <f>E13</f>
        <v>D.1.4.1 - Zdravotně technické instalace</v>
      </c>
      <c r="F86" s="402"/>
      <c r="G86" s="402"/>
      <c r="H86" s="402"/>
      <c r="I86" s="37"/>
      <c r="J86" s="37"/>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2" customHeight="1">
      <c r="A88" s="35"/>
      <c r="B88" s="36"/>
      <c r="C88" s="30" t="s">
        <v>21</v>
      </c>
      <c r="D88" s="37"/>
      <c r="E88" s="37"/>
      <c r="F88" s="28" t="str">
        <f>F16</f>
        <v xml:space="preserve"> </v>
      </c>
      <c r="G88" s="37"/>
      <c r="H88" s="37"/>
      <c r="I88" s="30" t="s">
        <v>23</v>
      </c>
      <c r="J88" s="60">
        <f>IF(J16="","",J16)</f>
        <v>0</v>
      </c>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25.65" customHeight="1">
      <c r="A90" s="35"/>
      <c r="B90" s="36"/>
      <c r="C90" s="30" t="s">
        <v>24</v>
      </c>
      <c r="D90" s="37"/>
      <c r="E90" s="37"/>
      <c r="F90" s="28" t="str">
        <f>E19</f>
        <v>Slezská univerzita v Opavě</v>
      </c>
      <c r="G90" s="37"/>
      <c r="H90" s="37"/>
      <c r="I90" s="30" t="s">
        <v>32</v>
      </c>
      <c r="J90" s="33" t="str">
        <f>E25</f>
        <v>Ateliér Velehradský, s. r. o.</v>
      </c>
      <c r="K90" s="37"/>
      <c r="L90" s="115"/>
      <c r="S90" s="35"/>
      <c r="T90" s="35"/>
      <c r="U90" s="35"/>
      <c r="V90" s="35"/>
      <c r="W90" s="35"/>
      <c r="X90" s="35"/>
      <c r="Y90" s="35"/>
      <c r="Z90" s="35"/>
      <c r="AA90" s="35"/>
      <c r="AB90" s="35"/>
      <c r="AC90" s="35"/>
      <c r="AD90" s="35"/>
      <c r="AE90" s="35"/>
    </row>
    <row r="91" spans="1:31" s="2" customFormat="1" ht="15.15" customHeight="1">
      <c r="A91" s="35"/>
      <c r="B91" s="36"/>
      <c r="C91" s="30" t="s">
        <v>30</v>
      </c>
      <c r="D91" s="37"/>
      <c r="E91" s="37"/>
      <c r="F91" s="28" t="str">
        <f>IF(E22="","",E22)</f>
        <v>Vyplň údaj</v>
      </c>
      <c r="G91" s="37"/>
      <c r="H91" s="37"/>
      <c r="I91" s="30" t="s">
        <v>37</v>
      </c>
      <c r="J91" s="33" t="str">
        <f>E28</f>
        <v xml:space="preserve"> </v>
      </c>
      <c r="K91" s="37"/>
      <c r="L91" s="115"/>
      <c r="S91" s="35"/>
      <c r="T91" s="35"/>
      <c r="U91" s="35"/>
      <c r="V91" s="35"/>
      <c r="W91" s="35"/>
      <c r="X91" s="35"/>
      <c r="Y91" s="35"/>
      <c r="Z91" s="35"/>
      <c r="AA91" s="35"/>
      <c r="AB91" s="35"/>
      <c r="AC91" s="35"/>
      <c r="AD91" s="35"/>
      <c r="AE91" s="35"/>
    </row>
    <row r="92" spans="1:31" s="2" customFormat="1" ht="10.35"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11" customFormat="1" ht="29.25" customHeight="1">
      <c r="A93" s="153"/>
      <c r="B93" s="154"/>
      <c r="C93" s="155" t="s">
        <v>231</v>
      </c>
      <c r="D93" s="156" t="s">
        <v>59</v>
      </c>
      <c r="E93" s="156" t="s">
        <v>55</v>
      </c>
      <c r="F93" s="156" t="s">
        <v>56</v>
      </c>
      <c r="G93" s="156" t="s">
        <v>232</v>
      </c>
      <c r="H93" s="156" t="s">
        <v>233</v>
      </c>
      <c r="I93" s="156" t="s">
        <v>234</v>
      </c>
      <c r="J93" s="156" t="s">
        <v>223</v>
      </c>
      <c r="K93" s="157" t="s">
        <v>235</v>
      </c>
      <c r="L93" s="158"/>
      <c r="M93" s="69" t="s">
        <v>19</v>
      </c>
      <c r="N93" s="70" t="s">
        <v>44</v>
      </c>
      <c r="O93" s="70" t="s">
        <v>236</v>
      </c>
      <c r="P93" s="70" t="s">
        <v>237</v>
      </c>
      <c r="Q93" s="70" t="s">
        <v>238</v>
      </c>
      <c r="R93" s="70" t="s">
        <v>239</v>
      </c>
      <c r="S93" s="70" t="s">
        <v>240</v>
      </c>
      <c r="T93" s="71" t="s">
        <v>241</v>
      </c>
      <c r="U93" s="153"/>
      <c r="V93" s="153"/>
      <c r="W93" s="153"/>
      <c r="X93" s="153"/>
      <c r="Y93" s="153"/>
      <c r="Z93" s="153"/>
      <c r="AA93" s="153"/>
      <c r="AB93" s="153"/>
      <c r="AC93" s="153"/>
      <c r="AD93" s="153"/>
      <c r="AE93" s="153"/>
    </row>
    <row r="94" spans="1:63" s="2" customFormat="1" ht="22.8" customHeight="1">
      <c r="A94" s="35"/>
      <c r="B94" s="36"/>
      <c r="C94" s="76" t="s">
        <v>242</v>
      </c>
      <c r="D94" s="37"/>
      <c r="E94" s="37"/>
      <c r="F94" s="37"/>
      <c r="G94" s="37"/>
      <c r="H94" s="37"/>
      <c r="I94" s="37"/>
      <c r="J94" s="159">
        <f>BK94</f>
        <v>0</v>
      </c>
      <c r="K94" s="37"/>
      <c r="L94" s="40"/>
      <c r="M94" s="72"/>
      <c r="N94" s="160"/>
      <c r="O94" s="73"/>
      <c r="P94" s="161">
        <f>P95+P112+P127</f>
        <v>0</v>
      </c>
      <c r="Q94" s="73"/>
      <c r="R94" s="161">
        <f>R95+R112+R127</f>
        <v>0</v>
      </c>
      <c r="S94" s="73"/>
      <c r="T94" s="162">
        <f>T95+T112+T127</f>
        <v>0</v>
      </c>
      <c r="U94" s="35"/>
      <c r="V94" s="35"/>
      <c r="W94" s="35"/>
      <c r="X94" s="35"/>
      <c r="Y94" s="35"/>
      <c r="Z94" s="35"/>
      <c r="AA94" s="35"/>
      <c r="AB94" s="35"/>
      <c r="AC94" s="35"/>
      <c r="AD94" s="35"/>
      <c r="AE94" s="35"/>
      <c r="AT94" s="18" t="s">
        <v>73</v>
      </c>
      <c r="AU94" s="18" t="s">
        <v>224</v>
      </c>
      <c r="BK94" s="163">
        <f>BK95+BK112+BK127</f>
        <v>0</v>
      </c>
    </row>
    <row r="95" spans="2:63" s="12" customFormat="1" ht="25.95" customHeight="1">
      <c r="B95" s="164"/>
      <c r="C95" s="165"/>
      <c r="D95" s="166" t="s">
        <v>73</v>
      </c>
      <c r="E95" s="167" t="s">
        <v>1269</v>
      </c>
      <c r="F95" s="167" t="s">
        <v>1270</v>
      </c>
      <c r="G95" s="165"/>
      <c r="H95" s="165"/>
      <c r="I95" s="168"/>
      <c r="J95" s="169">
        <f>BK95</f>
        <v>0</v>
      </c>
      <c r="K95" s="165"/>
      <c r="L95" s="170"/>
      <c r="M95" s="171"/>
      <c r="N95" s="172"/>
      <c r="O95" s="172"/>
      <c r="P95" s="173">
        <f>SUM(P96:P111)</f>
        <v>0</v>
      </c>
      <c r="Q95" s="172"/>
      <c r="R95" s="173">
        <f>SUM(R96:R111)</f>
        <v>0</v>
      </c>
      <c r="S95" s="172"/>
      <c r="T95" s="174">
        <f>SUM(T96:T111)</f>
        <v>0</v>
      </c>
      <c r="AR95" s="175" t="s">
        <v>82</v>
      </c>
      <c r="AT95" s="176" t="s">
        <v>73</v>
      </c>
      <c r="AU95" s="176" t="s">
        <v>74</v>
      </c>
      <c r="AY95" s="175" t="s">
        <v>245</v>
      </c>
      <c r="BK95" s="177">
        <f>SUM(BK96:BK111)</f>
        <v>0</v>
      </c>
    </row>
    <row r="96" spans="1:65" s="2" customFormat="1" ht="16.5" customHeight="1">
      <c r="A96" s="35"/>
      <c r="B96" s="36"/>
      <c r="C96" s="180" t="s">
        <v>82</v>
      </c>
      <c r="D96" s="180" t="s">
        <v>247</v>
      </c>
      <c r="E96" s="181" t="s">
        <v>1271</v>
      </c>
      <c r="F96" s="182" t="s">
        <v>1272</v>
      </c>
      <c r="G96" s="183" t="s">
        <v>389</v>
      </c>
      <c r="H96" s="184">
        <v>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131</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315</v>
      </c>
    </row>
    <row r="97" spans="1:47" s="2" customFormat="1" ht="19.2">
      <c r="A97" s="35"/>
      <c r="B97" s="36"/>
      <c r="C97" s="37"/>
      <c r="D97" s="200" t="s">
        <v>470</v>
      </c>
      <c r="E97" s="37"/>
      <c r="F97" s="236" t="s">
        <v>1273</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82</v>
      </c>
    </row>
    <row r="98" spans="1:65" s="2" customFormat="1" ht="16.5" customHeight="1">
      <c r="A98" s="35"/>
      <c r="B98" s="36"/>
      <c r="C98" s="180" t="s">
        <v>84</v>
      </c>
      <c r="D98" s="180" t="s">
        <v>247</v>
      </c>
      <c r="E98" s="181" t="s">
        <v>1274</v>
      </c>
      <c r="F98" s="182" t="s">
        <v>1275</v>
      </c>
      <c r="G98" s="183" t="s">
        <v>389</v>
      </c>
      <c r="H98" s="184">
        <v>1</v>
      </c>
      <c r="I98" s="185"/>
      <c r="J98" s="186">
        <f>ROUND(I98*H98,2)</f>
        <v>0</v>
      </c>
      <c r="K98" s="182" t="s">
        <v>19</v>
      </c>
      <c r="L98" s="40"/>
      <c r="M98" s="187" t="s">
        <v>19</v>
      </c>
      <c r="N98" s="188" t="s">
        <v>45</v>
      </c>
      <c r="O98" s="65"/>
      <c r="P98" s="189">
        <f>O98*H98</f>
        <v>0</v>
      </c>
      <c r="Q98" s="189">
        <v>0</v>
      </c>
      <c r="R98" s="189">
        <f>Q98*H98</f>
        <v>0</v>
      </c>
      <c r="S98" s="189">
        <v>0</v>
      </c>
      <c r="T98" s="190">
        <f>S98*H98</f>
        <v>0</v>
      </c>
      <c r="U98" s="35"/>
      <c r="V98" s="35"/>
      <c r="W98" s="35"/>
      <c r="X98" s="35"/>
      <c r="Y98" s="35"/>
      <c r="Z98" s="35"/>
      <c r="AA98" s="35"/>
      <c r="AB98" s="35"/>
      <c r="AC98" s="35"/>
      <c r="AD98" s="35"/>
      <c r="AE98" s="35"/>
      <c r="AR98" s="191" t="s">
        <v>131</v>
      </c>
      <c r="AT98" s="191" t="s">
        <v>247</v>
      </c>
      <c r="AU98" s="191" t="s">
        <v>82</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131</v>
      </c>
      <c r="BM98" s="191" t="s">
        <v>328</v>
      </c>
    </row>
    <row r="99" spans="1:47" s="2" customFormat="1" ht="19.2">
      <c r="A99" s="35"/>
      <c r="B99" s="36"/>
      <c r="C99" s="37"/>
      <c r="D99" s="200" t="s">
        <v>470</v>
      </c>
      <c r="E99" s="37"/>
      <c r="F99" s="236" t="s">
        <v>1276</v>
      </c>
      <c r="G99" s="37"/>
      <c r="H99" s="37"/>
      <c r="I99" s="195"/>
      <c r="J99" s="37"/>
      <c r="K99" s="37"/>
      <c r="L99" s="40"/>
      <c r="M99" s="196"/>
      <c r="N99" s="197"/>
      <c r="O99" s="65"/>
      <c r="P99" s="65"/>
      <c r="Q99" s="65"/>
      <c r="R99" s="65"/>
      <c r="S99" s="65"/>
      <c r="T99" s="66"/>
      <c r="U99" s="35"/>
      <c r="V99" s="35"/>
      <c r="W99" s="35"/>
      <c r="X99" s="35"/>
      <c r="Y99" s="35"/>
      <c r="Z99" s="35"/>
      <c r="AA99" s="35"/>
      <c r="AB99" s="35"/>
      <c r="AC99" s="35"/>
      <c r="AD99" s="35"/>
      <c r="AE99" s="35"/>
      <c r="AT99" s="18" t="s">
        <v>470</v>
      </c>
      <c r="AU99" s="18" t="s">
        <v>82</v>
      </c>
    </row>
    <row r="100" spans="1:65" s="2" customFormat="1" ht="16.5" customHeight="1">
      <c r="A100" s="35"/>
      <c r="B100" s="36"/>
      <c r="C100" s="180" t="s">
        <v>94</v>
      </c>
      <c r="D100" s="180" t="s">
        <v>247</v>
      </c>
      <c r="E100" s="181" t="s">
        <v>1277</v>
      </c>
      <c r="F100" s="182" t="s">
        <v>1278</v>
      </c>
      <c r="G100" s="183" t="s">
        <v>389</v>
      </c>
      <c r="H100" s="184">
        <v>1</v>
      </c>
      <c r="I100" s="185"/>
      <c r="J100" s="186">
        <f>ROUND(I100*H100,2)</f>
        <v>0</v>
      </c>
      <c r="K100" s="182" t="s">
        <v>19</v>
      </c>
      <c r="L100" s="40"/>
      <c r="M100" s="187" t="s">
        <v>19</v>
      </c>
      <c r="N100" s="188" t="s">
        <v>45</v>
      </c>
      <c r="O100" s="65"/>
      <c r="P100" s="189">
        <f>O100*H100</f>
        <v>0</v>
      </c>
      <c r="Q100" s="189">
        <v>0</v>
      </c>
      <c r="R100" s="189">
        <f>Q100*H100</f>
        <v>0</v>
      </c>
      <c r="S100" s="189">
        <v>0</v>
      </c>
      <c r="T100" s="190">
        <f>S100*H100</f>
        <v>0</v>
      </c>
      <c r="U100" s="35"/>
      <c r="V100" s="35"/>
      <c r="W100" s="35"/>
      <c r="X100" s="35"/>
      <c r="Y100" s="35"/>
      <c r="Z100" s="35"/>
      <c r="AA100" s="35"/>
      <c r="AB100" s="35"/>
      <c r="AC100" s="35"/>
      <c r="AD100" s="35"/>
      <c r="AE100" s="35"/>
      <c r="AR100" s="191" t="s">
        <v>131</v>
      </c>
      <c r="AT100" s="191" t="s">
        <v>247</v>
      </c>
      <c r="AU100" s="191" t="s">
        <v>82</v>
      </c>
      <c r="AY100" s="18" t="s">
        <v>245</v>
      </c>
      <c r="BE100" s="192">
        <f>IF(N100="základní",J100,0)</f>
        <v>0</v>
      </c>
      <c r="BF100" s="192">
        <f>IF(N100="snížená",J100,0)</f>
        <v>0</v>
      </c>
      <c r="BG100" s="192">
        <f>IF(N100="zákl. přenesená",J100,0)</f>
        <v>0</v>
      </c>
      <c r="BH100" s="192">
        <f>IF(N100="sníž. přenesená",J100,0)</f>
        <v>0</v>
      </c>
      <c r="BI100" s="192">
        <f>IF(N100="nulová",J100,0)</f>
        <v>0</v>
      </c>
      <c r="BJ100" s="18" t="s">
        <v>82</v>
      </c>
      <c r="BK100" s="192">
        <f>ROUND(I100*H100,2)</f>
        <v>0</v>
      </c>
      <c r="BL100" s="18" t="s">
        <v>131</v>
      </c>
      <c r="BM100" s="191" t="s">
        <v>343</v>
      </c>
    </row>
    <row r="101" spans="1:47" s="2" customFormat="1" ht="19.2">
      <c r="A101" s="35"/>
      <c r="B101" s="36"/>
      <c r="C101" s="37"/>
      <c r="D101" s="200" t="s">
        <v>470</v>
      </c>
      <c r="E101" s="37"/>
      <c r="F101" s="236" t="s">
        <v>1279</v>
      </c>
      <c r="G101" s="37"/>
      <c r="H101" s="37"/>
      <c r="I101" s="195"/>
      <c r="J101" s="37"/>
      <c r="K101" s="37"/>
      <c r="L101" s="40"/>
      <c r="M101" s="196"/>
      <c r="N101" s="197"/>
      <c r="O101" s="65"/>
      <c r="P101" s="65"/>
      <c r="Q101" s="65"/>
      <c r="R101" s="65"/>
      <c r="S101" s="65"/>
      <c r="T101" s="66"/>
      <c r="U101" s="35"/>
      <c r="V101" s="35"/>
      <c r="W101" s="35"/>
      <c r="X101" s="35"/>
      <c r="Y101" s="35"/>
      <c r="Z101" s="35"/>
      <c r="AA101" s="35"/>
      <c r="AB101" s="35"/>
      <c r="AC101" s="35"/>
      <c r="AD101" s="35"/>
      <c r="AE101" s="35"/>
      <c r="AT101" s="18" t="s">
        <v>470</v>
      </c>
      <c r="AU101" s="18" t="s">
        <v>82</v>
      </c>
    </row>
    <row r="102" spans="1:65" s="2" customFormat="1" ht="16.5" customHeight="1">
      <c r="A102" s="35"/>
      <c r="B102" s="36"/>
      <c r="C102" s="180" t="s">
        <v>131</v>
      </c>
      <c r="D102" s="180" t="s">
        <v>247</v>
      </c>
      <c r="E102" s="181" t="s">
        <v>1280</v>
      </c>
      <c r="F102" s="182" t="s">
        <v>1281</v>
      </c>
      <c r="G102" s="183" t="s">
        <v>389</v>
      </c>
      <c r="H102" s="184">
        <v>1</v>
      </c>
      <c r="I102" s="185"/>
      <c r="J102" s="186">
        <f>ROUND(I102*H102,2)</f>
        <v>0</v>
      </c>
      <c r="K102" s="182" t="s">
        <v>19</v>
      </c>
      <c r="L102" s="40"/>
      <c r="M102" s="187" t="s">
        <v>19</v>
      </c>
      <c r="N102" s="188" t="s">
        <v>45</v>
      </c>
      <c r="O102" s="65"/>
      <c r="P102" s="189">
        <f>O102*H102</f>
        <v>0</v>
      </c>
      <c r="Q102" s="189">
        <v>0</v>
      </c>
      <c r="R102" s="189">
        <f>Q102*H102</f>
        <v>0</v>
      </c>
      <c r="S102" s="189">
        <v>0</v>
      </c>
      <c r="T102" s="190">
        <f>S102*H102</f>
        <v>0</v>
      </c>
      <c r="U102" s="35"/>
      <c r="V102" s="35"/>
      <c r="W102" s="35"/>
      <c r="X102" s="35"/>
      <c r="Y102" s="35"/>
      <c r="Z102" s="35"/>
      <c r="AA102" s="35"/>
      <c r="AB102" s="35"/>
      <c r="AC102" s="35"/>
      <c r="AD102" s="35"/>
      <c r="AE102" s="35"/>
      <c r="AR102" s="191" t="s">
        <v>131</v>
      </c>
      <c r="AT102" s="191" t="s">
        <v>247</v>
      </c>
      <c r="AU102" s="191" t="s">
        <v>82</v>
      </c>
      <c r="AY102" s="18" t="s">
        <v>245</v>
      </c>
      <c r="BE102" s="192">
        <f>IF(N102="základní",J102,0)</f>
        <v>0</v>
      </c>
      <c r="BF102" s="192">
        <f>IF(N102="snížená",J102,0)</f>
        <v>0</v>
      </c>
      <c r="BG102" s="192">
        <f>IF(N102="zákl. přenesená",J102,0)</f>
        <v>0</v>
      </c>
      <c r="BH102" s="192">
        <f>IF(N102="sníž. přenesená",J102,0)</f>
        <v>0</v>
      </c>
      <c r="BI102" s="192">
        <f>IF(N102="nulová",J102,0)</f>
        <v>0</v>
      </c>
      <c r="BJ102" s="18" t="s">
        <v>82</v>
      </c>
      <c r="BK102" s="192">
        <f>ROUND(I102*H102,2)</f>
        <v>0</v>
      </c>
      <c r="BL102" s="18" t="s">
        <v>131</v>
      </c>
      <c r="BM102" s="191" t="s">
        <v>355</v>
      </c>
    </row>
    <row r="103" spans="1:47" s="2" customFormat="1" ht="19.2">
      <c r="A103" s="35"/>
      <c r="B103" s="36"/>
      <c r="C103" s="37"/>
      <c r="D103" s="200" t="s">
        <v>470</v>
      </c>
      <c r="E103" s="37"/>
      <c r="F103" s="236" t="s">
        <v>1282</v>
      </c>
      <c r="G103" s="37"/>
      <c r="H103" s="37"/>
      <c r="I103" s="195"/>
      <c r="J103" s="37"/>
      <c r="K103" s="37"/>
      <c r="L103" s="40"/>
      <c r="M103" s="196"/>
      <c r="N103" s="197"/>
      <c r="O103" s="65"/>
      <c r="P103" s="65"/>
      <c r="Q103" s="65"/>
      <c r="R103" s="65"/>
      <c r="S103" s="65"/>
      <c r="T103" s="66"/>
      <c r="U103" s="35"/>
      <c r="V103" s="35"/>
      <c r="W103" s="35"/>
      <c r="X103" s="35"/>
      <c r="Y103" s="35"/>
      <c r="Z103" s="35"/>
      <c r="AA103" s="35"/>
      <c r="AB103" s="35"/>
      <c r="AC103" s="35"/>
      <c r="AD103" s="35"/>
      <c r="AE103" s="35"/>
      <c r="AT103" s="18" t="s">
        <v>470</v>
      </c>
      <c r="AU103" s="18" t="s">
        <v>82</v>
      </c>
    </row>
    <row r="104" spans="1:65" s="2" customFormat="1" ht="16.5" customHeight="1">
      <c r="A104" s="35"/>
      <c r="B104" s="36"/>
      <c r="C104" s="180" t="s">
        <v>272</v>
      </c>
      <c r="D104" s="180" t="s">
        <v>247</v>
      </c>
      <c r="E104" s="181" t="s">
        <v>1283</v>
      </c>
      <c r="F104" s="182" t="s">
        <v>1284</v>
      </c>
      <c r="G104" s="183" t="s">
        <v>389</v>
      </c>
      <c r="H104" s="184">
        <v>1</v>
      </c>
      <c r="I104" s="185"/>
      <c r="J104" s="186">
        <f>ROUND(I104*H104,2)</f>
        <v>0</v>
      </c>
      <c r="K104" s="182" t="s">
        <v>19</v>
      </c>
      <c r="L104" s="40"/>
      <c r="M104" s="187" t="s">
        <v>19</v>
      </c>
      <c r="N104" s="188" t="s">
        <v>45</v>
      </c>
      <c r="O104" s="65"/>
      <c r="P104" s="189">
        <f>O104*H104</f>
        <v>0</v>
      </c>
      <c r="Q104" s="189">
        <v>0</v>
      </c>
      <c r="R104" s="189">
        <f>Q104*H104</f>
        <v>0</v>
      </c>
      <c r="S104" s="189">
        <v>0</v>
      </c>
      <c r="T104" s="190">
        <f>S104*H104</f>
        <v>0</v>
      </c>
      <c r="U104" s="35"/>
      <c r="V104" s="35"/>
      <c r="W104" s="35"/>
      <c r="X104" s="35"/>
      <c r="Y104" s="35"/>
      <c r="Z104" s="35"/>
      <c r="AA104" s="35"/>
      <c r="AB104" s="35"/>
      <c r="AC104" s="35"/>
      <c r="AD104" s="35"/>
      <c r="AE104" s="35"/>
      <c r="AR104" s="191" t="s">
        <v>131</v>
      </c>
      <c r="AT104" s="191" t="s">
        <v>247</v>
      </c>
      <c r="AU104" s="191" t="s">
        <v>82</v>
      </c>
      <c r="AY104" s="18" t="s">
        <v>245</v>
      </c>
      <c r="BE104" s="192">
        <f>IF(N104="základní",J104,0)</f>
        <v>0</v>
      </c>
      <c r="BF104" s="192">
        <f>IF(N104="snížená",J104,0)</f>
        <v>0</v>
      </c>
      <c r="BG104" s="192">
        <f>IF(N104="zákl. přenesená",J104,0)</f>
        <v>0</v>
      </c>
      <c r="BH104" s="192">
        <f>IF(N104="sníž. přenesená",J104,0)</f>
        <v>0</v>
      </c>
      <c r="BI104" s="192">
        <f>IF(N104="nulová",J104,0)</f>
        <v>0</v>
      </c>
      <c r="BJ104" s="18" t="s">
        <v>82</v>
      </c>
      <c r="BK104" s="192">
        <f>ROUND(I104*H104,2)</f>
        <v>0</v>
      </c>
      <c r="BL104" s="18" t="s">
        <v>131</v>
      </c>
      <c r="BM104" s="191" t="s">
        <v>366</v>
      </c>
    </row>
    <row r="105" spans="1:47" s="2" customFormat="1" ht="28.8">
      <c r="A105" s="35"/>
      <c r="B105" s="36"/>
      <c r="C105" s="37"/>
      <c r="D105" s="200" t="s">
        <v>470</v>
      </c>
      <c r="E105" s="37"/>
      <c r="F105" s="236" t="s">
        <v>1285</v>
      </c>
      <c r="G105" s="37"/>
      <c r="H105" s="37"/>
      <c r="I105" s="195"/>
      <c r="J105" s="37"/>
      <c r="K105" s="37"/>
      <c r="L105" s="40"/>
      <c r="M105" s="196"/>
      <c r="N105" s="197"/>
      <c r="O105" s="65"/>
      <c r="P105" s="65"/>
      <c r="Q105" s="65"/>
      <c r="R105" s="65"/>
      <c r="S105" s="65"/>
      <c r="T105" s="66"/>
      <c r="U105" s="35"/>
      <c r="V105" s="35"/>
      <c r="W105" s="35"/>
      <c r="X105" s="35"/>
      <c r="Y105" s="35"/>
      <c r="Z105" s="35"/>
      <c r="AA105" s="35"/>
      <c r="AB105" s="35"/>
      <c r="AC105" s="35"/>
      <c r="AD105" s="35"/>
      <c r="AE105" s="35"/>
      <c r="AT105" s="18" t="s">
        <v>470</v>
      </c>
      <c r="AU105" s="18" t="s">
        <v>82</v>
      </c>
    </row>
    <row r="106" spans="1:65" s="2" customFormat="1" ht="16.5" customHeight="1">
      <c r="A106" s="35"/>
      <c r="B106" s="36"/>
      <c r="C106" s="180" t="s">
        <v>278</v>
      </c>
      <c r="D106" s="180" t="s">
        <v>247</v>
      </c>
      <c r="E106" s="181" t="s">
        <v>1286</v>
      </c>
      <c r="F106" s="182" t="s">
        <v>1287</v>
      </c>
      <c r="G106" s="183" t="s">
        <v>389</v>
      </c>
      <c r="H106" s="184">
        <v>1</v>
      </c>
      <c r="I106" s="185"/>
      <c r="J106" s="186">
        <f>ROUND(I106*H106,2)</f>
        <v>0</v>
      </c>
      <c r="K106" s="182" t="s">
        <v>19</v>
      </c>
      <c r="L106" s="40"/>
      <c r="M106" s="187" t="s">
        <v>19</v>
      </c>
      <c r="N106" s="188" t="s">
        <v>45</v>
      </c>
      <c r="O106" s="65"/>
      <c r="P106" s="189">
        <f>O106*H106</f>
        <v>0</v>
      </c>
      <c r="Q106" s="189">
        <v>0</v>
      </c>
      <c r="R106" s="189">
        <f>Q106*H106</f>
        <v>0</v>
      </c>
      <c r="S106" s="189">
        <v>0</v>
      </c>
      <c r="T106" s="190">
        <f>S106*H106</f>
        <v>0</v>
      </c>
      <c r="U106" s="35"/>
      <c r="V106" s="35"/>
      <c r="W106" s="35"/>
      <c r="X106" s="35"/>
      <c r="Y106" s="35"/>
      <c r="Z106" s="35"/>
      <c r="AA106" s="35"/>
      <c r="AB106" s="35"/>
      <c r="AC106" s="35"/>
      <c r="AD106" s="35"/>
      <c r="AE106" s="35"/>
      <c r="AR106" s="191" t="s">
        <v>131</v>
      </c>
      <c r="AT106" s="191" t="s">
        <v>247</v>
      </c>
      <c r="AU106" s="191" t="s">
        <v>82</v>
      </c>
      <c r="AY106" s="18" t="s">
        <v>245</v>
      </c>
      <c r="BE106" s="192">
        <f>IF(N106="základní",J106,0)</f>
        <v>0</v>
      </c>
      <c r="BF106" s="192">
        <f>IF(N106="snížená",J106,0)</f>
        <v>0</v>
      </c>
      <c r="BG106" s="192">
        <f>IF(N106="zákl. přenesená",J106,0)</f>
        <v>0</v>
      </c>
      <c r="BH106" s="192">
        <f>IF(N106="sníž. přenesená",J106,0)</f>
        <v>0</v>
      </c>
      <c r="BI106" s="192">
        <f>IF(N106="nulová",J106,0)</f>
        <v>0</v>
      </c>
      <c r="BJ106" s="18" t="s">
        <v>82</v>
      </c>
      <c r="BK106" s="192">
        <f>ROUND(I106*H106,2)</f>
        <v>0</v>
      </c>
      <c r="BL106" s="18" t="s">
        <v>131</v>
      </c>
      <c r="BM106" s="191" t="s">
        <v>375</v>
      </c>
    </row>
    <row r="107" spans="1:47" s="2" customFormat="1" ht="19.2">
      <c r="A107" s="35"/>
      <c r="B107" s="36"/>
      <c r="C107" s="37"/>
      <c r="D107" s="200" t="s">
        <v>470</v>
      </c>
      <c r="E107" s="37"/>
      <c r="F107" s="236" t="s">
        <v>1288</v>
      </c>
      <c r="G107" s="37"/>
      <c r="H107" s="37"/>
      <c r="I107" s="195"/>
      <c r="J107" s="37"/>
      <c r="K107" s="37"/>
      <c r="L107" s="40"/>
      <c r="M107" s="196"/>
      <c r="N107" s="197"/>
      <c r="O107" s="65"/>
      <c r="P107" s="65"/>
      <c r="Q107" s="65"/>
      <c r="R107" s="65"/>
      <c r="S107" s="65"/>
      <c r="T107" s="66"/>
      <c r="U107" s="35"/>
      <c r="V107" s="35"/>
      <c r="W107" s="35"/>
      <c r="X107" s="35"/>
      <c r="Y107" s="35"/>
      <c r="Z107" s="35"/>
      <c r="AA107" s="35"/>
      <c r="AB107" s="35"/>
      <c r="AC107" s="35"/>
      <c r="AD107" s="35"/>
      <c r="AE107" s="35"/>
      <c r="AT107" s="18" t="s">
        <v>470</v>
      </c>
      <c r="AU107" s="18" t="s">
        <v>82</v>
      </c>
    </row>
    <row r="108" spans="1:65" s="2" customFormat="1" ht="16.5" customHeight="1">
      <c r="A108" s="35"/>
      <c r="B108" s="36"/>
      <c r="C108" s="180" t="s">
        <v>285</v>
      </c>
      <c r="D108" s="180" t="s">
        <v>247</v>
      </c>
      <c r="E108" s="181" t="s">
        <v>1289</v>
      </c>
      <c r="F108" s="182" t="s">
        <v>1290</v>
      </c>
      <c r="G108" s="183" t="s">
        <v>389</v>
      </c>
      <c r="H108" s="184">
        <v>1</v>
      </c>
      <c r="I108" s="185"/>
      <c r="J108" s="186">
        <f>ROUND(I108*H108,2)</f>
        <v>0</v>
      </c>
      <c r="K108" s="182" t="s">
        <v>19</v>
      </c>
      <c r="L108" s="40"/>
      <c r="M108" s="187" t="s">
        <v>19</v>
      </c>
      <c r="N108" s="188" t="s">
        <v>45</v>
      </c>
      <c r="O108" s="65"/>
      <c r="P108" s="189">
        <f>O108*H108</f>
        <v>0</v>
      </c>
      <c r="Q108" s="189">
        <v>0</v>
      </c>
      <c r="R108" s="189">
        <f>Q108*H108</f>
        <v>0</v>
      </c>
      <c r="S108" s="189">
        <v>0</v>
      </c>
      <c r="T108" s="190">
        <f>S108*H108</f>
        <v>0</v>
      </c>
      <c r="U108" s="35"/>
      <c r="V108" s="35"/>
      <c r="W108" s="35"/>
      <c r="X108" s="35"/>
      <c r="Y108" s="35"/>
      <c r="Z108" s="35"/>
      <c r="AA108" s="35"/>
      <c r="AB108" s="35"/>
      <c r="AC108" s="35"/>
      <c r="AD108" s="35"/>
      <c r="AE108" s="35"/>
      <c r="AR108" s="191" t="s">
        <v>131</v>
      </c>
      <c r="AT108" s="191" t="s">
        <v>247</v>
      </c>
      <c r="AU108" s="191" t="s">
        <v>82</v>
      </c>
      <c r="AY108" s="18" t="s">
        <v>245</v>
      </c>
      <c r="BE108" s="192">
        <f>IF(N108="základní",J108,0)</f>
        <v>0</v>
      </c>
      <c r="BF108" s="192">
        <f>IF(N108="snížená",J108,0)</f>
        <v>0</v>
      </c>
      <c r="BG108" s="192">
        <f>IF(N108="zákl. přenesená",J108,0)</f>
        <v>0</v>
      </c>
      <c r="BH108" s="192">
        <f>IF(N108="sníž. přenesená",J108,0)</f>
        <v>0</v>
      </c>
      <c r="BI108" s="192">
        <f>IF(N108="nulová",J108,0)</f>
        <v>0</v>
      </c>
      <c r="BJ108" s="18" t="s">
        <v>82</v>
      </c>
      <c r="BK108" s="192">
        <f>ROUND(I108*H108,2)</f>
        <v>0</v>
      </c>
      <c r="BL108" s="18" t="s">
        <v>131</v>
      </c>
      <c r="BM108" s="191" t="s">
        <v>386</v>
      </c>
    </row>
    <row r="109" spans="1:47" s="2" customFormat="1" ht="19.2">
      <c r="A109" s="35"/>
      <c r="B109" s="36"/>
      <c r="C109" s="37"/>
      <c r="D109" s="200" t="s">
        <v>470</v>
      </c>
      <c r="E109" s="37"/>
      <c r="F109" s="236" t="s">
        <v>1291</v>
      </c>
      <c r="G109" s="37"/>
      <c r="H109" s="37"/>
      <c r="I109" s="195"/>
      <c r="J109" s="37"/>
      <c r="K109" s="37"/>
      <c r="L109" s="40"/>
      <c r="M109" s="196"/>
      <c r="N109" s="197"/>
      <c r="O109" s="65"/>
      <c r="P109" s="65"/>
      <c r="Q109" s="65"/>
      <c r="R109" s="65"/>
      <c r="S109" s="65"/>
      <c r="T109" s="66"/>
      <c r="U109" s="35"/>
      <c r="V109" s="35"/>
      <c r="W109" s="35"/>
      <c r="X109" s="35"/>
      <c r="Y109" s="35"/>
      <c r="Z109" s="35"/>
      <c r="AA109" s="35"/>
      <c r="AB109" s="35"/>
      <c r="AC109" s="35"/>
      <c r="AD109" s="35"/>
      <c r="AE109" s="35"/>
      <c r="AT109" s="18" t="s">
        <v>470</v>
      </c>
      <c r="AU109" s="18" t="s">
        <v>82</v>
      </c>
    </row>
    <row r="110" spans="1:65" s="2" customFormat="1" ht="16.5" customHeight="1">
      <c r="A110" s="35"/>
      <c r="B110" s="36"/>
      <c r="C110" s="180" t="s">
        <v>297</v>
      </c>
      <c r="D110" s="180" t="s">
        <v>247</v>
      </c>
      <c r="E110" s="181" t="s">
        <v>1292</v>
      </c>
      <c r="F110" s="182" t="s">
        <v>1293</v>
      </c>
      <c r="G110" s="183" t="s">
        <v>389</v>
      </c>
      <c r="H110" s="184">
        <v>1</v>
      </c>
      <c r="I110" s="185"/>
      <c r="J110" s="186">
        <f>ROUND(I110*H110,2)</f>
        <v>0</v>
      </c>
      <c r="K110" s="182" t="s">
        <v>19</v>
      </c>
      <c r="L110" s="40"/>
      <c r="M110" s="187" t="s">
        <v>19</v>
      </c>
      <c r="N110" s="188" t="s">
        <v>45</v>
      </c>
      <c r="O110" s="65"/>
      <c r="P110" s="189">
        <f>O110*H110</f>
        <v>0</v>
      </c>
      <c r="Q110" s="189">
        <v>0</v>
      </c>
      <c r="R110" s="189">
        <f>Q110*H110</f>
        <v>0</v>
      </c>
      <c r="S110" s="189">
        <v>0</v>
      </c>
      <c r="T110" s="190">
        <f>S110*H110</f>
        <v>0</v>
      </c>
      <c r="U110" s="35"/>
      <c r="V110" s="35"/>
      <c r="W110" s="35"/>
      <c r="X110" s="35"/>
      <c r="Y110" s="35"/>
      <c r="Z110" s="35"/>
      <c r="AA110" s="35"/>
      <c r="AB110" s="35"/>
      <c r="AC110" s="35"/>
      <c r="AD110" s="35"/>
      <c r="AE110" s="35"/>
      <c r="AR110" s="191" t="s">
        <v>131</v>
      </c>
      <c r="AT110" s="191" t="s">
        <v>247</v>
      </c>
      <c r="AU110" s="191" t="s">
        <v>82</v>
      </c>
      <c r="AY110" s="18" t="s">
        <v>245</v>
      </c>
      <c r="BE110" s="192">
        <f>IF(N110="základní",J110,0)</f>
        <v>0</v>
      </c>
      <c r="BF110" s="192">
        <f>IF(N110="snížená",J110,0)</f>
        <v>0</v>
      </c>
      <c r="BG110" s="192">
        <f>IF(N110="zákl. přenesená",J110,0)</f>
        <v>0</v>
      </c>
      <c r="BH110" s="192">
        <f>IF(N110="sníž. přenesená",J110,0)</f>
        <v>0</v>
      </c>
      <c r="BI110" s="192">
        <f>IF(N110="nulová",J110,0)</f>
        <v>0</v>
      </c>
      <c r="BJ110" s="18" t="s">
        <v>82</v>
      </c>
      <c r="BK110" s="192">
        <f>ROUND(I110*H110,2)</f>
        <v>0</v>
      </c>
      <c r="BL110" s="18" t="s">
        <v>131</v>
      </c>
      <c r="BM110" s="191" t="s">
        <v>558</v>
      </c>
    </row>
    <row r="111" spans="1:47" s="2" customFormat="1" ht="48">
      <c r="A111" s="35"/>
      <c r="B111" s="36"/>
      <c r="C111" s="37"/>
      <c r="D111" s="200" t="s">
        <v>470</v>
      </c>
      <c r="E111" s="37"/>
      <c r="F111" s="236" t="s">
        <v>1294</v>
      </c>
      <c r="G111" s="37"/>
      <c r="H111" s="37"/>
      <c r="I111" s="195"/>
      <c r="J111" s="37"/>
      <c r="K111" s="37"/>
      <c r="L111" s="40"/>
      <c r="M111" s="196"/>
      <c r="N111" s="197"/>
      <c r="O111" s="65"/>
      <c r="P111" s="65"/>
      <c r="Q111" s="65"/>
      <c r="R111" s="65"/>
      <c r="S111" s="65"/>
      <c r="T111" s="66"/>
      <c r="U111" s="35"/>
      <c r="V111" s="35"/>
      <c r="W111" s="35"/>
      <c r="X111" s="35"/>
      <c r="Y111" s="35"/>
      <c r="Z111" s="35"/>
      <c r="AA111" s="35"/>
      <c r="AB111" s="35"/>
      <c r="AC111" s="35"/>
      <c r="AD111" s="35"/>
      <c r="AE111" s="35"/>
      <c r="AT111" s="18" t="s">
        <v>470</v>
      </c>
      <c r="AU111" s="18" t="s">
        <v>82</v>
      </c>
    </row>
    <row r="112" spans="2:63" s="12" customFormat="1" ht="25.95" customHeight="1">
      <c r="B112" s="164"/>
      <c r="C112" s="165"/>
      <c r="D112" s="166" t="s">
        <v>73</v>
      </c>
      <c r="E112" s="167" t="s">
        <v>1295</v>
      </c>
      <c r="F112" s="167" t="s">
        <v>1296</v>
      </c>
      <c r="G112" s="165"/>
      <c r="H112" s="165"/>
      <c r="I112" s="168"/>
      <c r="J112" s="169">
        <f>BK112</f>
        <v>0</v>
      </c>
      <c r="K112" s="165"/>
      <c r="L112" s="170"/>
      <c r="M112" s="171"/>
      <c r="N112" s="172"/>
      <c r="O112" s="172"/>
      <c r="P112" s="173">
        <f>SUM(P113:P126)</f>
        <v>0</v>
      </c>
      <c r="Q112" s="172"/>
      <c r="R112" s="173">
        <f>SUM(R113:R126)</f>
        <v>0</v>
      </c>
      <c r="S112" s="172"/>
      <c r="T112" s="174">
        <f>SUM(T113:T126)</f>
        <v>0</v>
      </c>
      <c r="AR112" s="175" t="s">
        <v>82</v>
      </c>
      <c r="AT112" s="176" t="s">
        <v>73</v>
      </c>
      <c r="AU112" s="176" t="s">
        <v>74</v>
      </c>
      <c r="AY112" s="175" t="s">
        <v>245</v>
      </c>
      <c r="BK112" s="177">
        <f>SUM(BK113:BK126)</f>
        <v>0</v>
      </c>
    </row>
    <row r="113" spans="1:65" s="2" customFormat="1" ht="16.5" customHeight="1">
      <c r="A113" s="35"/>
      <c r="B113" s="36"/>
      <c r="C113" s="180" t="s">
        <v>305</v>
      </c>
      <c r="D113" s="180" t="s">
        <v>247</v>
      </c>
      <c r="E113" s="181" t="s">
        <v>1297</v>
      </c>
      <c r="F113" s="182" t="s">
        <v>1298</v>
      </c>
      <c r="G113" s="183" t="s">
        <v>389</v>
      </c>
      <c r="H113" s="184">
        <v>1</v>
      </c>
      <c r="I113" s="185"/>
      <c r="J113" s="186">
        <f>ROUND(I113*H113,2)</f>
        <v>0</v>
      </c>
      <c r="K113" s="182" t="s">
        <v>19</v>
      </c>
      <c r="L113" s="40"/>
      <c r="M113" s="187" t="s">
        <v>19</v>
      </c>
      <c r="N113" s="188" t="s">
        <v>45</v>
      </c>
      <c r="O113" s="65"/>
      <c r="P113" s="189">
        <f>O113*H113</f>
        <v>0</v>
      </c>
      <c r="Q113" s="189">
        <v>0</v>
      </c>
      <c r="R113" s="189">
        <f>Q113*H113</f>
        <v>0</v>
      </c>
      <c r="S113" s="189">
        <v>0</v>
      </c>
      <c r="T113" s="190">
        <f>S113*H113</f>
        <v>0</v>
      </c>
      <c r="U113" s="35"/>
      <c r="V113" s="35"/>
      <c r="W113" s="35"/>
      <c r="X113" s="35"/>
      <c r="Y113" s="35"/>
      <c r="Z113" s="35"/>
      <c r="AA113" s="35"/>
      <c r="AB113" s="35"/>
      <c r="AC113" s="35"/>
      <c r="AD113" s="35"/>
      <c r="AE113" s="35"/>
      <c r="AR113" s="191" t="s">
        <v>131</v>
      </c>
      <c r="AT113" s="191" t="s">
        <v>247</v>
      </c>
      <c r="AU113" s="191" t="s">
        <v>82</v>
      </c>
      <c r="AY113" s="18" t="s">
        <v>245</v>
      </c>
      <c r="BE113" s="192">
        <f>IF(N113="základní",J113,0)</f>
        <v>0</v>
      </c>
      <c r="BF113" s="192">
        <f>IF(N113="snížená",J113,0)</f>
        <v>0</v>
      </c>
      <c r="BG113" s="192">
        <f>IF(N113="zákl. přenesená",J113,0)</f>
        <v>0</v>
      </c>
      <c r="BH113" s="192">
        <f>IF(N113="sníž. přenesená",J113,0)</f>
        <v>0</v>
      </c>
      <c r="BI113" s="192">
        <f>IF(N113="nulová",J113,0)</f>
        <v>0</v>
      </c>
      <c r="BJ113" s="18" t="s">
        <v>82</v>
      </c>
      <c r="BK113" s="192">
        <f>ROUND(I113*H113,2)</f>
        <v>0</v>
      </c>
      <c r="BL113" s="18" t="s">
        <v>131</v>
      </c>
      <c r="BM113" s="191" t="s">
        <v>758</v>
      </c>
    </row>
    <row r="114" spans="1:47" s="2" customFormat="1" ht="19.2">
      <c r="A114" s="35"/>
      <c r="B114" s="36"/>
      <c r="C114" s="37"/>
      <c r="D114" s="200" t="s">
        <v>470</v>
      </c>
      <c r="E114" s="37"/>
      <c r="F114" s="236" t="s">
        <v>1299</v>
      </c>
      <c r="G114" s="37"/>
      <c r="H114" s="37"/>
      <c r="I114" s="195"/>
      <c r="J114" s="37"/>
      <c r="K114" s="37"/>
      <c r="L114" s="40"/>
      <c r="M114" s="196"/>
      <c r="N114" s="197"/>
      <c r="O114" s="65"/>
      <c r="P114" s="65"/>
      <c r="Q114" s="65"/>
      <c r="R114" s="65"/>
      <c r="S114" s="65"/>
      <c r="T114" s="66"/>
      <c r="U114" s="35"/>
      <c r="V114" s="35"/>
      <c r="W114" s="35"/>
      <c r="X114" s="35"/>
      <c r="Y114" s="35"/>
      <c r="Z114" s="35"/>
      <c r="AA114" s="35"/>
      <c r="AB114" s="35"/>
      <c r="AC114" s="35"/>
      <c r="AD114" s="35"/>
      <c r="AE114" s="35"/>
      <c r="AT114" s="18" t="s">
        <v>470</v>
      </c>
      <c r="AU114" s="18" t="s">
        <v>82</v>
      </c>
    </row>
    <row r="115" spans="1:65" s="2" customFormat="1" ht="16.5" customHeight="1">
      <c r="A115" s="35"/>
      <c r="B115" s="36"/>
      <c r="C115" s="180" t="s">
        <v>315</v>
      </c>
      <c r="D115" s="180" t="s">
        <v>247</v>
      </c>
      <c r="E115" s="181" t="s">
        <v>1300</v>
      </c>
      <c r="F115" s="182" t="s">
        <v>1301</v>
      </c>
      <c r="G115" s="183" t="s">
        <v>389</v>
      </c>
      <c r="H115" s="184">
        <v>1</v>
      </c>
      <c r="I115" s="185"/>
      <c r="J115" s="186">
        <f>ROUND(I115*H115,2)</f>
        <v>0</v>
      </c>
      <c r="K115" s="182" t="s">
        <v>19</v>
      </c>
      <c r="L115" s="40"/>
      <c r="M115" s="187" t="s">
        <v>19</v>
      </c>
      <c r="N115" s="188" t="s">
        <v>45</v>
      </c>
      <c r="O115" s="65"/>
      <c r="P115" s="189">
        <f>O115*H115</f>
        <v>0</v>
      </c>
      <c r="Q115" s="189">
        <v>0</v>
      </c>
      <c r="R115" s="189">
        <f>Q115*H115</f>
        <v>0</v>
      </c>
      <c r="S115" s="189">
        <v>0</v>
      </c>
      <c r="T115" s="190">
        <f>S115*H115</f>
        <v>0</v>
      </c>
      <c r="U115" s="35"/>
      <c r="V115" s="35"/>
      <c r="W115" s="35"/>
      <c r="X115" s="35"/>
      <c r="Y115" s="35"/>
      <c r="Z115" s="35"/>
      <c r="AA115" s="35"/>
      <c r="AB115" s="35"/>
      <c r="AC115" s="35"/>
      <c r="AD115" s="35"/>
      <c r="AE115" s="35"/>
      <c r="AR115" s="191" t="s">
        <v>131</v>
      </c>
      <c r="AT115" s="191" t="s">
        <v>247</v>
      </c>
      <c r="AU115" s="191" t="s">
        <v>82</v>
      </c>
      <c r="AY115" s="18" t="s">
        <v>245</v>
      </c>
      <c r="BE115" s="192">
        <f>IF(N115="základní",J115,0)</f>
        <v>0</v>
      </c>
      <c r="BF115" s="192">
        <f>IF(N115="snížená",J115,0)</f>
        <v>0</v>
      </c>
      <c r="BG115" s="192">
        <f>IF(N115="zákl. přenesená",J115,0)</f>
        <v>0</v>
      </c>
      <c r="BH115" s="192">
        <f>IF(N115="sníž. přenesená",J115,0)</f>
        <v>0</v>
      </c>
      <c r="BI115" s="192">
        <f>IF(N115="nulová",J115,0)</f>
        <v>0</v>
      </c>
      <c r="BJ115" s="18" t="s">
        <v>82</v>
      </c>
      <c r="BK115" s="192">
        <f>ROUND(I115*H115,2)</f>
        <v>0</v>
      </c>
      <c r="BL115" s="18" t="s">
        <v>131</v>
      </c>
      <c r="BM115" s="191" t="s">
        <v>770</v>
      </c>
    </row>
    <row r="116" spans="1:47" s="2" customFormat="1" ht="19.2">
      <c r="A116" s="35"/>
      <c r="B116" s="36"/>
      <c r="C116" s="37"/>
      <c r="D116" s="200" t="s">
        <v>470</v>
      </c>
      <c r="E116" s="37"/>
      <c r="F116" s="236" t="s">
        <v>1302</v>
      </c>
      <c r="G116" s="37"/>
      <c r="H116" s="37"/>
      <c r="I116" s="195"/>
      <c r="J116" s="37"/>
      <c r="K116" s="37"/>
      <c r="L116" s="40"/>
      <c r="M116" s="196"/>
      <c r="N116" s="197"/>
      <c r="O116" s="65"/>
      <c r="P116" s="65"/>
      <c r="Q116" s="65"/>
      <c r="R116" s="65"/>
      <c r="S116" s="65"/>
      <c r="T116" s="66"/>
      <c r="U116" s="35"/>
      <c r="V116" s="35"/>
      <c r="W116" s="35"/>
      <c r="X116" s="35"/>
      <c r="Y116" s="35"/>
      <c r="Z116" s="35"/>
      <c r="AA116" s="35"/>
      <c r="AB116" s="35"/>
      <c r="AC116" s="35"/>
      <c r="AD116" s="35"/>
      <c r="AE116" s="35"/>
      <c r="AT116" s="18" t="s">
        <v>470</v>
      </c>
      <c r="AU116" s="18" t="s">
        <v>82</v>
      </c>
    </row>
    <row r="117" spans="1:65" s="2" customFormat="1" ht="16.5" customHeight="1">
      <c r="A117" s="35"/>
      <c r="B117" s="36"/>
      <c r="C117" s="180" t="s">
        <v>320</v>
      </c>
      <c r="D117" s="180" t="s">
        <v>247</v>
      </c>
      <c r="E117" s="181" t="s">
        <v>1303</v>
      </c>
      <c r="F117" s="182" t="s">
        <v>1304</v>
      </c>
      <c r="G117" s="183" t="s">
        <v>389</v>
      </c>
      <c r="H117" s="184">
        <v>1</v>
      </c>
      <c r="I117" s="185"/>
      <c r="J117" s="186">
        <f>ROUND(I117*H117,2)</f>
        <v>0</v>
      </c>
      <c r="K117" s="182" t="s">
        <v>19</v>
      </c>
      <c r="L117" s="40"/>
      <c r="M117" s="187" t="s">
        <v>19</v>
      </c>
      <c r="N117" s="188" t="s">
        <v>45</v>
      </c>
      <c r="O117" s="65"/>
      <c r="P117" s="189">
        <f>O117*H117</f>
        <v>0</v>
      </c>
      <c r="Q117" s="189">
        <v>0</v>
      </c>
      <c r="R117" s="189">
        <f>Q117*H117</f>
        <v>0</v>
      </c>
      <c r="S117" s="189">
        <v>0</v>
      </c>
      <c r="T117" s="190">
        <f>S117*H117</f>
        <v>0</v>
      </c>
      <c r="U117" s="35"/>
      <c r="V117" s="35"/>
      <c r="W117" s="35"/>
      <c r="X117" s="35"/>
      <c r="Y117" s="35"/>
      <c r="Z117" s="35"/>
      <c r="AA117" s="35"/>
      <c r="AB117" s="35"/>
      <c r="AC117" s="35"/>
      <c r="AD117" s="35"/>
      <c r="AE117" s="35"/>
      <c r="AR117" s="191" t="s">
        <v>131</v>
      </c>
      <c r="AT117" s="191" t="s">
        <v>247</v>
      </c>
      <c r="AU117" s="191" t="s">
        <v>82</v>
      </c>
      <c r="AY117" s="18" t="s">
        <v>245</v>
      </c>
      <c r="BE117" s="192">
        <f>IF(N117="základní",J117,0)</f>
        <v>0</v>
      </c>
      <c r="BF117" s="192">
        <f>IF(N117="snížená",J117,0)</f>
        <v>0</v>
      </c>
      <c r="BG117" s="192">
        <f>IF(N117="zákl. přenesená",J117,0)</f>
        <v>0</v>
      </c>
      <c r="BH117" s="192">
        <f>IF(N117="sníž. přenesená",J117,0)</f>
        <v>0</v>
      </c>
      <c r="BI117" s="192">
        <f>IF(N117="nulová",J117,0)</f>
        <v>0</v>
      </c>
      <c r="BJ117" s="18" t="s">
        <v>82</v>
      </c>
      <c r="BK117" s="192">
        <f>ROUND(I117*H117,2)</f>
        <v>0</v>
      </c>
      <c r="BL117" s="18" t="s">
        <v>131</v>
      </c>
      <c r="BM117" s="191" t="s">
        <v>778</v>
      </c>
    </row>
    <row r="118" spans="1:47" s="2" customFormat="1" ht="19.2">
      <c r="A118" s="35"/>
      <c r="B118" s="36"/>
      <c r="C118" s="37"/>
      <c r="D118" s="200" t="s">
        <v>470</v>
      </c>
      <c r="E118" s="37"/>
      <c r="F118" s="236" t="s">
        <v>1305</v>
      </c>
      <c r="G118" s="37"/>
      <c r="H118" s="37"/>
      <c r="I118" s="195"/>
      <c r="J118" s="37"/>
      <c r="K118" s="37"/>
      <c r="L118" s="40"/>
      <c r="M118" s="196"/>
      <c r="N118" s="197"/>
      <c r="O118" s="65"/>
      <c r="P118" s="65"/>
      <c r="Q118" s="65"/>
      <c r="R118" s="65"/>
      <c r="S118" s="65"/>
      <c r="T118" s="66"/>
      <c r="U118" s="35"/>
      <c r="V118" s="35"/>
      <c r="W118" s="35"/>
      <c r="X118" s="35"/>
      <c r="Y118" s="35"/>
      <c r="Z118" s="35"/>
      <c r="AA118" s="35"/>
      <c r="AB118" s="35"/>
      <c r="AC118" s="35"/>
      <c r="AD118" s="35"/>
      <c r="AE118" s="35"/>
      <c r="AT118" s="18" t="s">
        <v>470</v>
      </c>
      <c r="AU118" s="18" t="s">
        <v>82</v>
      </c>
    </row>
    <row r="119" spans="1:65" s="2" customFormat="1" ht="16.5" customHeight="1">
      <c r="A119" s="35"/>
      <c r="B119" s="36"/>
      <c r="C119" s="180" t="s">
        <v>328</v>
      </c>
      <c r="D119" s="180" t="s">
        <v>247</v>
      </c>
      <c r="E119" s="181" t="s">
        <v>1306</v>
      </c>
      <c r="F119" s="182" t="s">
        <v>1307</v>
      </c>
      <c r="G119" s="183" t="s">
        <v>389</v>
      </c>
      <c r="H119" s="184">
        <v>1</v>
      </c>
      <c r="I119" s="185"/>
      <c r="J119" s="186">
        <f>ROUND(I119*H119,2)</f>
        <v>0</v>
      </c>
      <c r="K119" s="182" t="s">
        <v>19</v>
      </c>
      <c r="L119" s="40"/>
      <c r="M119" s="187" t="s">
        <v>19</v>
      </c>
      <c r="N119" s="188" t="s">
        <v>45</v>
      </c>
      <c r="O119" s="65"/>
      <c r="P119" s="189">
        <f>O119*H119</f>
        <v>0</v>
      </c>
      <c r="Q119" s="189">
        <v>0</v>
      </c>
      <c r="R119" s="189">
        <f>Q119*H119</f>
        <v>0</v>
      </c>
      <c r="S119" s="189">
        <v>0</v>
      </c>
      <c r="T119" s="190">
        <f>S119*H119</f>
        <v>0</v>
      </c>
      <c r="U119" s="35"/>
      <c r="V119" s="35"/>
      <c r="W119" s="35"/>
      <c r="X119" s="35"/>
      <c r="Y119" s="35"/>
      <c r="Z119" s="35"/>
      <c r="AA119" s="35"/>
      <c r="AB119" s="35"/>
      <c r="AC119" s="35"/>
      <c r="AD119" s="35"/>
      <c r="AE119" s="35"/>
      <c r="AR119" s="191" t="s">
        <v>131</v>
      </c>
      <c r="AT119" s="191" t="s">
        <v>247</v>
      </c>
      <c r="AU119" s="191" t="s">
        <v>82</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802</v>
      </c>
    </row>
    <row r="120" spans="1:47" s="2" customFormat="1" ht="19.2">
      <c r="A120" s="35"/>
      <c r="B120" s="36"/>
      <c r="C120" s="37"/>
      <c r="D120" s="200" t="s">
        <v>470</v>
      </c>
      <c r="E120" s="37"/>
      <c r="F120" s="236" t="s">
        <v>1308</v>
      </c>
      <c r="G120" s="37"/>
      <c r="H120" s="37"/>
      <c r="I120" s="195"/>
      <c r="J120" s="37"/>
      <c r="K120" s="37"/>
      <c r="L120" s="40"/>
      <c r="M120" s="196"/>
      <c r="N120" s="197"/>
      <c r="O120" s="65"/>
      <c r="P120" s="65"/>
      <c r="Q120" s="65"/>
      <c r="R120" s="65"/>
      <c r="S120" s="65"/>
      <c r="T120" s="66"/>
      <c r="U120" s="35"/>
      <c r="V120" s="35"/>
      <c r="W120" s="35"/>
      <c r="X120" s="35"/>
      <c r="Y120" s="35"/>
      <c r="Z120" s="35"/>
      <c r="AA120" s="35"/>
      <c r="AB120" s="35"/>
      <c r="AC120" s="35"/>
      <c r="AD120" s="35"/>
      <c r="AE120" s="35"/>
      <c r="AT120" s="18" t="s">
        <v>470</v>
      </c>
      <c r="AU120" s="18" t="s">
        <v>82</v>
      </c>
    </row>
    <row r="121" spans="1:65" s="2" customFormat="1" ht="16.5" customHeight="1">
      <c r="A121" s="35"/>
      <c r="B121" s="36"/>
      <c r="C121" s="180" t="s">
        <v>336</v>
      </c>
      <c r="D121" s="180" t="s">
        <v>247</v>
      </c>
      <c r="E121" s="181" t="s">
        <v>1309</v>
      </c>
      <c r="F121" s="182" t="s">
        <v>1310</v>
      </c>
      <c r="G121" s="183" t="s">
        <v>389</v>
      </c>
      <c r="H121" s="184">
        <v>1</v>
      </c>
      <c r="I121" s="185"/>
      <c r="J121" s="186">
        <f>ROUND(I121*H121,2)</f>
        <v>0</v>
      </c>
      <c r="K121" s="182" t="s">
        <v>19</v>
      </c>
      <c r="L121" s="40"/>
      <c r="M121" s="187" t="s">
        <v>19</v>
      </c>
      <c r="N121" s="188" t="s">
        <v>45</v>
      </c>
      <c r="O121" s="65"/>
      <c r="P121" s="189">
        <f>O121*H121</f>
        <v>0</v>
      </c>
      <c r="Q121" s="189">
        <v>0</v>
      </c>
      <c r="R121" s="189">
        <f>Q121*H121</f>
        <v>0</v>
      </c>
      <c r="S121" s="189">
        <v>0</v>
      </c>
      <c r="T121" s="190">
        <f>S121*H121</f>
        <v>0</v>
      </c>
      <c r="U121" s="35"/>
      <c r="V121" s="35"/>
      <c r="W121" s="35"/>
      <c r="X121" s="35"/>
      <c r="Y121" s="35"/>
      <c r="Z121" s="35"/>
      <c r="AA121" s="35"/>
      <c r="AB121" s="35"/>
      <c r="AC121" s="35"/>
      <c r="AD121" s="35"/>
      <c r="AE121" s="35"/>
      <c r="AR121" s="191" t="s">
        <v>131</v>
      </c>
      <c r="AT121" s="191" t="s">
        <v>247</v>
      </c>
      <c r="AU121" s="191" t="s">
        <v>82</v>
      </c>
      <c r="AY121" s="18" t="s">
        <v>245</v>
      </c>
      <c r="BE121" s="192">
        <f>IF(N121="základní",J121,0)</f>
        <v>0</v>
      </c>
      <c r="BF121" s="192">
        <f>IF(N121="snížená",J121,0)</f>
        <v>0</v>
      </c>
      <c r="BG121" s="192">
        <f>IF(N121="zákl. přenesená",J121,0)</f>
        <v>0</v>
      </c>
      <c r="BH121" s="192">
        <f>IF(N121="sníž. přenesená",J121,0)</f>
        <v>0</v>
      </c>
      <c r="BI121" s="192">
        <f>IF(N121="nulová",J121,0)</f>
        <v>0</v>
      </c>
      <c r="BJ121" s="18" t="s">
        <v>82</v>
      </c>
      <c r="BK121" s="192">
        <f>ROUND(I121*H121,2)</f>
        <v>0</v>
      </c>
      <c r="BL121" s="18" t="s">
        <v>131</v>
      </c>
      <c r="BM121" s="191" t="s">
        <v>1311</v>
      </c>
    </row>
    <row r="122" spans="1:47" s="2" customFormat="1" ht="19.2">
      <c r="A122" s="35"/>
      <c r="B122" s="36"/>
      <c r="C122" s="37"/>
      <c r="D122" s="200" t="s">
        <v>470</v>
      </c>
      <c r="E122" s="37"/>
      <c r="F122" s="236" t="s">
        <v>1312</v>
      </c>
      <c r="G122" s="37"/>
      <c r="H122" s="37"/>
      <c r="I122" s="195"/>
      <c r="J122" s="37"/>
      <c r="K122" s="37"/>
      <c r="L122" s="40"/>
      <c r="M122" s="196"/>
      <c r="N122" s="197"/>
      <c r="O122" s="65"/>
      <c r="P122" s="65"/>
      <c r="Q122" s="65"/>
      <c r="R122" s="65"/>
      <c r="S122" s="65"/>
      <c r="T122" s="66"/>
      <c r="U122" s="35"/>
      <c r="V122" s="35"/>
      <c r="W122" s="35"/>
      <c r="X122" s="35"/>
      <c r="Y122" s="35"/>
      <c r="Z122" s="35"/>
      <c r="AA122" s="35"/>
      <c r="AB122" s="35"/>
      <c r="AC122" s="35"/>
      <c r="AD122" s="35"/>
      <c r="AE122" s="35"/>
      <c r="AT122" s="18" t="s">
        <v>470</v>
      </c>
      <c r="AU122" s="18" t="s">
        <v>82</v>
      </c>
    </row>
    <row r="123" spans="1:65" s="2" customFormat="1" ht="16.5" customHeight="1">
      <c r="A123" s="35"/>
      <c r="B123" s="36"/>
      <c r="C123" s="180" t="s">
        <v>343</v>
      </c>
      <c r="D123" s="180" t="s">
        <v>247</v>
      </c>
      <c r="E123" s="181" t="s">
        <v>1313</v>
      </c>
      <c r="F123" s="182" t="s">
        <v>1314</v>
      </c>
      <c r="G123" s="183" t="s">
        <v>389</v>
      </c>
      <c r="H123" s="184">
        <v>1</v>
      </c>
      <c r="I123" s="185"/>
      <c r="J123" s="186">
        <f>ROUND(I123*H123,2)</f>
        <v>0</v>
      </c>
      <c r="K123" s="182" t="s">
        <v>19</v>
      </c>
      <c r="L123" s="40"/>
      <c r="M123" s="187" t="s">
        <v>19</v>
      </c>
      <c r="N123" s="188" t="s">
        <v>45</v>
      </c>
      <c r="O123" s="65"/>
      <c r="P123" s="189">
        <f>O123*H123</f>
        <v>0</v>
      </c>
      <c r="Q123" s="189">
        <v>0</v>
      </c>
      <c r="R123" s="189">
        <f>Q123*H123</f>
        <v>0</v>
      </c>
      <c r="S123" s="189">
        <v>0</v>
      </c>
      <c r="T123" s="190">
        <f>S123*H123</f>
        <v>0</v>
      </c>
      <c r="U123" s="35"/>
      <c r="V123" s="35"/>
      <c r="W123" s="35"/>
      <c r="X123" s="35"/>
      <c r="Y123" s="35"/>
      <c r="Z123" s="35"/>
      <c r="AA123" s="35"/>
      <c r="AB123" s="35"/>
      <c r="AC123" s="35"/>
      <c r="AD123" s="35"/>
      <c r="AE123" s="35"/>
      <c r="AR123" s="191" t="s">
        <v>131</v>
      </c>
      <c r="AT123" s="191" t="s">
        <v>247</v>
      </c>
      <c r="AU123" s="191" t="s">
        <v>82</v>
      </c>
      <c r="AY123" s="18" t="s">
        <v>245</v>
      </c>
      <c r="BE123" s="192">
        <f>IF(N123="základní",J123,0)</f>
        <v>0</v>
      </c>
      <c r="BF123" s="192">
        <f>IF(N123="snížená",J123,0)</f>
        <v>0</v>
      </c>
      <c r="BG123" s="192">
        <f>IF(N123="zákl. přenesená",J123,0)</f>
        <v>0</v>
      </c>
      <c r="BH123" s="192">
        <f>IF(N123="sníž. přenesená",J123,0)</f>
        <v>0</v>
      </c>
      <c r="BI123" s="192">
        <f>IF(N123="nulová",J123,0)</f>
        <v>0</v>
      </c>
      <c r="BJ123" s="18" t="s">
        <v>82</v>
      </c>
      <c r="BK123" s="192">
        <f>ROUND(I123*H123,2)</f>
        <v>0</v>
      </c>
      <c r="BL123" s="18" t="s">
        <v>131</v>
      </c>
      <c r="BM123" s="191" t="s">
        <v>1315</v>
      </c>
    </row>
    <row r="124" spans="1:47" s="2" customFormat="1" ht="19.2">
      <c r="A124" s="35"/>
      <c r="B124" s="36"/>
      <c r="C124" s="37"/>
      <c r="D124" s="200" t="s">
        <v>470</v>
      </c>
      <c r="E124" s="37"/>
      <c r="F124" s="236" t="s">
        <v>1316</v>
      </c>
      <c r="G124" s="37"/>
      <c r="H124" s="37"/>
      <c r="I124" s="195"/>
      <c r="J124" s="37"/>
      <c r="K124" s="37"/>
      <c r="L124" s="40"/>
      <c r="M124" s="196"/>
      <c r="N124" s="197"/>
      <c r="O124" s="65"/>
      <c r="P124" s="65"/>
      <c r="Q124" s="65"/>
      <c r="R124" s="65"/>
      <c r="S124" s="65"/>
      <c r="T124" s="66"/>
      <c r="U124" s="35"/>
      <c r="V124" s="35"/>
      <c r="W124" s="35"/>
      <c r="X124" s="35"/>
      <c r="Y124" s="35"/>
      <c r="Z124" s="35"/>
      <c r="AA124" s="35"/>
      <c r="AB124" s="35"/>
      <c r="AC124" s="35"/>
      <c r="AD124" s="35"/>
      <c r="AE124" s="35"/>
      <c r="AT124" s="18" t="s">
        <v>470</v>
      </c>
      <c r="AU124" s="18" t="s">
        <v>82</v>
      </c>
    </row>
    <row r="125" spans="1:65" s="2" customFormat="1" ht="16.5" customHeight="1">
      <c r="A125" s="35"/>
      <c r="B125" s="36"/>
      <c r="C125" s="180" t="s">
        <v>8</v>
      </c>
      <c r="D125" s="180" t="s">
        <v>247</v>
      </c>
      <c r="E125" s="181" t="s">
        <v>1317</v>
      </c>
      <c r="F125" s="182" t="s">
        <v>1318</v>
      </c>
      <c r="G125" s="183" t="s">
        <v>389</v>
      </c>
      <c r="H125" s="184">
        <v>1</v>
      </c>
      <c r="I125" s="185"/>
      <c r="J125" s="186">
        <f>ROUND(I125*H125,2)</f>
        <v>0</v>
      </c>
      <c r="K125" s="182" t="s">
        <v>19</v>
      </c>
      <c r="L125" s="40"/>
      <c r="M125" s="187" t="s">
        <v>19</v>
      </c>
      <c r="N125" s="188" t="s">
        <v>45</v>
      </c>
      <c r="O125" s="65"/>
      <c r="P125" s="189">
        <f>O125*H125</f>
        <v>0</v>
      </c>
      <c r="Q125" s="189">
        <v>0</v>
      </c>
      <c r="R125" s="189">
        <f>Q125*H125</f>
        <v>0</v>
      </c>
      <c r="S125" s="189">
        <v>0</v>
      </c>
      <c r="T125" s="190">
        <f>S125*H125</f>
        <v>0</v>
      </c>
      <c r="U125" s="35"/>
      <c r="V125" s="35"/>
      <c r="W125" s="35"/>
      <c r="X125" s="35"/>
      <c r="Y125" s="35"/>
      <c r="Z125" s="35"/>
      <c r="AA125" s="35"/>
      <c r="AB125" s="35"/>
      <c r="AC125" s="35"/>
      <c r="AD125" s="35"/>
      <c r="AE125" s="35"/>
      <c r="AR125" s="191" t="s">
        <v>131</v>
      </c>
      <c r="AT125" s="191" t="s">
        <v>247</v>
      </c>
      <c r="AU125" s="191" t="s">
        <v>82</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1319</v>
      </c>
    </row>
    <row r="126" spans="1:47" s="2" customFormat="1" ht="19.2">
      <c r="A126" s="35"/>
      <c r="B126" s="36"/>
      <c r="C126" s="37"/>
      <c r="D126" s="200" t="s">
        <v>470</v>
      </c>
      <c r="E126" s="37"/>
      <c r="F126" s="236" t="s">
        <v>1320</v>
      </c>
      <c r="G126" s="37"/>
      <c r="H126" s="37"/>
      <c r="I126" s="195"/>
      <c r="J126" s="37"/>
      <c r="K126" s="37"/>
      <c r="L126" s="40"/>
      <c r="M126" s="196"/>
      <c r="N126" s="197"/>
      <c r="O126" s="65"/>
      <c r="P126" s="65"/>
      <c r="Q126" s="65"/>
      <c r="R126" s="65"/>
      <c r="S126" s="65"/>
      <c r="T126" s="66"/>
      <c r="U126" s="35"/>
      <c r="V126" s="35"/>
      <c r="W126" s="35"/>
      <c r="X126" s="35"/>
      <c r="Y126" s="35"/>
      <c r="Z126" s="35"/>
      <c r="AA126" s="35"/>
      <c r="AB126" s="35"/>
      <c r="AC126" s="35"/>
      <c r="AD126" s="35"/>
      <c r="AE126" s="35"/>
      <c r="AT126" s="18" t="s">
        <v>470</v>
      </c>
      <c r="AU126" s="18" t="s">
        <v>82</v>
      </c>
    </row>
    <row r="127" spans="2:63" s="12" customFormat="1" ht="25.95" customHeight="1">
      <c r="B127" s="164"/>
      <c r="C127" s="165"/>
      <c r="D127" s="166" t="s">
        <v>73</v>
      </c>
      <c r="E127" s="167" t="s">
        <v>1321</v>
      </c>
      <c r="F127" s="167" t="s">
        <v>1322</v>
      </c>
      <c r="G127" s="165"/>
      <c r="H127" s="165"/>
      <c r="I127" s="168"/>
      <c r="J127" s="169">
        <f>BK127</f>
        <v>0</v>
      </c>
      <c r="K127" s="165"/>
      <c r="L127" s="170"/>
      <c r="M127" s="171"/>
      <c r="N127" s="172"/>
      <c r="O127" s="172"/>
      <c r="P127" s="173">
        <f>SUM(P128:P145)</f>
        <v>0</v>
      </c>
      <c r="Q127" s="172"/>
      <c r="R127" s="173">
        <f>SUM(R128:R145)</f>
        <v>0</v>
      </c>
      <c r="S127" s="172"/>
      <c r="T127" s="174">
        <f>SUM(T128:T145)</f>
        <v>0</v>
      </c>
      <c r="AR127" s="175" t="s">
        <v>82</v>
      </c>
      <c r="AT127" s="176" t="s">
        <v>73</v>
      </c>
      <c r="AU127" s="176" t="s">
        <v>74</v>
      </c>
      <c r="AY127" s="175" t="s">
        <v>245</v>
      </c>
      <c r="BK127" s="177">
        <f>SUM(BK128:BK145)</f>
        <v>0</v>
      </c>
    </row>
    <row r="128" spans="1:65" s="2" customFormat="1" ht="16.5" customHeight="1">
      <c r="A128" s="35"/>
      <c r="B128" s="36"/>
      <c r="C128" s="180" t="s">
        <v>355</v>
      </c>
      <c r="D128" s="180" t="s">
        <v>247</v>
      </c>
      <c r="E128" s="181" t="s">
        <v>1323</v>
      </c>
      <c r="F128" s="182" t="s">
        <v>1324</v>
      </c>
      <c r="G128" s="183" t="s">
        <v>250</v>
      </c>
      <c r="H128" s="184">
        <v>19</v>
      </c>
      <c r="I128" s="185"/>
      <c r="J128" s="186">
        <f aca="true" t="shared" si="0" ref="J128:J145">ROUND(I128*H128,2)</f>
        <v>0</v>
      </c>
      <c r="K128" s="182" t="s">
        <v>19</v>
      </c>
      <c r="L128" s="40"/>
      <c r="M128" s="187" t="s">
        <v>19</v>
      </c>
      <c r="N128" s="188" t="s">
        <v>45</v>
      </c>
      <c r="O128" s="65"/>
      <c r="P128" s="189">
        <f aca="true" t="shared" si="1" ref="P128:P145">O128*H128</f>
        <v>0</v>
      </c>
      <c r="Q128" s="189">
        <v>0</v>
      </c>
      <c r="R128" s="189">
        <f aca="true" t="shared" si="2" ref="R128:R145">Q128*H128</f>
        <v>0</v>
      </c>
      <c r="S128" s="189">
        <v>0</v>
      </c>
      <c r="T128" s="190">
        <f aca="true" t="shared" si="3" ref="T128:T145">S128*H128</f>
        <v>0</v>
      </c>
      <c r="U128" s="35"/>
      <c r="V128" s="35"/>
      <c r="W128" s="35"/>
      <c r="X128" s="35"/>
      <c r="Y128" s="35"/>
      <c r="Z128" s="35"/>
      <c r="AA128" s="35"/>
      <c r="AB128" s="35"/>
      <c r="AC128" s="35"/>
      <c r="AD128" s="35"/>
      <c r="AE128" s="35"/>
      <c r="AR128" s="191" t="s">
        <v>131</v>
      </c>
      <c r="AT128" s="191" t="s">
        <v>247</v>
      </c>
      <c r="AU128" s="191" t="s">
        <v>82</v>
      </c>
      <c r="AY128" s="18" t="s">
        <v>245</v>
      </c>
      <c r="BE128" s="192">
        <f aca="true" t="shared" si="4" ref="BE128:BE145">IF(N128="základní",J128,0)</f>
        <v>0</v>
      </c>
      <c r="BF128" s="192">
        <f aca="true" t="shared" si="5" ref="BF128:BF145">IF(N128="snížená",J128,0)</f>
        <v>0</v>
      </c>
      <c r="BG128" s="192">
        <f aca="true" t="shared" si="6" ref="BG128:BG145">IF(N128="zákl. přenesená",J128,0)</f>
        <v>0</v>
      </c>
      <c r="BH128" s="192">
        <f aca="true" t="shared" si="7" ref="BH128:BH145">IF(N128="sníž. přenesená",J128,0)</f>
        <v>0</v>
      </c>
      <c r="BI128" s="192">
        <f aca="true" t="shared" si="8" ref="BI128:BI145">IF(N128="nulová",J128,0)</f>
        <v>0</v>
      </c>
      <c r="BJ128" s="18" t="s">
        <v>82</v>
      </c>
      <c r="BK128" s="192">
        <f aca="true" t="shared" si="9" ref="BK128:BK145">ROUND(I128*H128,2)</f>
        <v>0</v>
      </c>
      <c r="BL128" s="18" t="s">
        <v>131</v>
      </c>
      <c r="BM128" s="191" t="s">
        <v>1325</v>
      </c>
    </row>
    <row r="129" spans="1:65" s="2" customFormat="1" ht="16.5" customHeight="1">
      <c r="A129" s="35"/>
      <c r="B129" s="36"/>
      <c r="C129" s="180" t="s">
        <v>360</v>
      </c>
      <c r="D129" s="180" t="s">
        <v>247</v>
      </c>
      <c r="E129" s="181" t="s">
        <v>1326</v>
      </c>
      <c r="F129" s="182" t="s">
        <v>1327</v>
      </c>
      <c r="G129" s="183" t="s">
        <v>250</v>
      </c>
      <c r="H129" s="184">
        <v>23</v>
      </c>
      <c r="I129" s="185"/>
      <c r="J129" s="186">
        <f t="shared" si="0"/>
        <v>0</v>
      </c>
      <c r="K129" s="182" t="s">
        <v>19</v>
      </c>
      <c r="L129" s="40"/>
      <c r="M129" s="187" t="s">
        <v>19</v>
      </c>
      <c r="N129" s="188" t="s">
        <v>45</v>
      </c>
      <c r="O129" s="65"/>
      <c r="P129" s="189">
        <f t="shared" si="1"/>
        <v>0</v>
      </c>
      <c r="Q129" s="189">
        <v>0</v>
      </c>
      <c r="R129" s="189">
        <f t="shared" si="2"/>
        <v>0</v>
      </c>
      <c r="S129" s="189">
        <v>0</v>
      </c>
      <c r="T129" s="190">
        <f t="shared" si="3"/>
        <v>0</v>
      </c>
      <c r="U129" s="35"/>
      <c r="V129" s="35"/>
      <c r="W129" s="35"/>
      <c r="X129" s="35"/>
      <c r="Y129" s="35"/>
      <c r="Z129" s="35"/>
      <c r="AA129" s="35"/>
      <c r="AB129" s="35"/>
      <c r="AC129" s="35"/>
      <c r="AD129" s="35"/>
      <c r="AE129" s="35"/>
      <c r="AR129" s="191" t="s">
        <v>131</v>
      </c>
      <c r="AT129" s="191" t="s">
        <v>247</v>
      </c>
      <c r="AU129" s="191" t="s">
        <v>82</v>
      </c>
      <c r="AY129" s="18" t="s">
        <v>245</v>
      </c>
      <c r="BE129" s="192">
        <f t="shared" si="4"/>
        <v>0</v>
      </c>
      <c r="BF129" s="192">
        <f t="shared" si="5"/>
        <v>0</v>
      </c>
      <c r="BG129" s="192">
        <f t="shared" si="6"/>
        <v>0</v>
      </c>
      <c r="BH129" s="192">
        <f t="shared" si="7"/>
        <v>0</v>
      </c>
      <c r="BI129" s="192">
        <f t="shared" si="8"/>
        <v>0</v>
      </c>
      <c r="BJ129" s="18" t="s">
        <v>82</v>
      </c>
      <c r="BK129" s="192">
        <f t="shared" si="9"/>
        <v>0</v>
      </c>
      <c r="BL129" s="18" t="s">
        <v>131</v>
      </c>
      <c r="BM129" s="191" t="s">
        <v>1328</v>
      </c>
    </row>
    <row r="130" spans="1:65" s="2" customFormat="1" ht="16.5" customHeight="1">
      <c r="A130" s="35"/>
      <c r="B130" s="36"/>
      <c r="C130" s="180" t="s">
        <v>366</v>
      </c>
      <c r="D130" s="180" t="s">
        <v>247</v>
      </c>
      <c r="E130" s="181" t="s">
        <v>1329</v>
      </c>
      <c r="F130" s="182" t="s">
        <v>1330</v>
      </c>
      <c r="G130" s="183" t="s">
        <v>250</v>
      </c>
      <c r="H130" s="184">
        <v>4</v>
      </c>
      <c r="I130" s="185"/>
      <c r="J130" s="186">
        <f t="shared" si="0"/>
        <v>0</v>
      </c>
      <c r="K130" s="182" t="s">
        <v>19</v>
      </c>
      <c r="L130" s="40"/>
      <c r="M130" s="187" t="s">
        <v>19</v>
      </c>
      <c r="N130" s="188" t="s">
        <v>45</v>
      </c>
      <c r="O130" s="65"/>
      <c r="P130" s="189">
        <f t="shared" si="1"/>
        <v>0</v>
      </c>
      <c r="Q130" s="189">
        <v>0</v>
      </c>
      <c r="R130" s="189">
        <f t="shared" si="2"/>
        <v>0</v>
      </c>
      <c r="S130" s="189">
        <v>0</v>
      </c>
      <c r="T130" s="190">
        <f t="shared" si="3"/>
        <v>0</v>
      </c>
      <c r="U130" s="35"/>
      <c r="V130" s="35"/>
      <c r="W130" s="35"/>
      <c r="X130" s="35"/>
      <c r="Y130" s="35"/>
      <c r="Z130" s="35"/>
      <c r="AA130" s="35"/>
      <c r="AB130" s="35"/>
      <c r="AC130" s="35"/>
      <c r="AD130" s="35"/>
      <c r="AE130" s="35"/>
      <c r="AR130" s="191" t="s">
        <v>131</v>
      </c>
      <c r="AT130" s="191" t="s">
        <v>247</v>
      </c>
      <c r="AU130" s="191" t="s">
        <v>82</v>
      </c>
      <c r="AY130" s="18" t="s">
        <v>245</v>
      </c>
      <c r="BE130" s="192">
        <f t="shared" si="4"/>
        <v>0</v>
      </c>
      <c r="BF130" s="192">
        <f t="shared" si="5"/>
        <v>0</v>
      </c>
      <c r="BG130" s="192">
        <f t="shared" si="6"/>
        <v>0</v>
      </c>
      <c r="BH130" s="192">
        <f t="shared" si="7"/>
        <v>0</v>
      </c>
      <c r="BI130" s="192">
        <f t="shared" si="8"/>
        <v>0</v>
      </c>
      <c r="BJ130" s="18" t="s">
        <v>82</v>
      </c>
      <c r="BK130" s="192">
        <f t="shared" si="9"/>
        <v>0</v>
      </c>
      <c r="BL130" s="18" t="s">
        <v>131</v>
      </c>
      <c r="BM130" s="191" t="s">
        <v>1331</v>
      </c>
    </row>
    <row r="131" spans="1:65" s="2" customFormat="1" ht="16.5" customHeight="1">
      <c r="A131" s="35"/>
      <c r="B131" s="36"/>
      <c r="C131" s="180" t="s">
        <v>371</v>
      </c>
      <c r="D131" s="180" t="s">
        <v>247</v>
      </c>
      <c r="E131" s="181" t="s">
        <v>1332</v>
      </c>
      <c r="F131" s="182" t="s">
        <v>1333</v>
      </c>
      <c r="G131" s="183" t="s">
        <v>250</v>
      </c>
      <c r="H131" s="184">
        <v>16</v>
      </c>
      <c r="I131" s="185"/>
      <c r="J131" s="186">
        <f t="shared" si="0"/>
        <v>0</v>
      </c>
      <c r="K131" s="182" t="s">
        <v>19</v>
      </c>
      <c r="L131" s="40"/>
      <c r="M131" s="187" t="s">
        <v>19</v>
      </c>
      <c r="N131" s="188" t="s">
        <v>45</v>
      </c>
      <c r="O131" s="65"/>
      <c r="P131" s="189">
        <f t="shared" si="1"/>
        <v>0</v>
      </c>
      <c r="Q131" s="189">
        <v>0</v>
      </c>
      <c r="R131" s="189">
        <f t="shared" si="2"/>
        <v>0</v>
      </c>
      <c r="S131" s="189">
        <v>0</v>
      </c>
      <c r="T131" s="190">
        <f t="shared" si="3"/>
        <v>0</v>
      </c>
      <c r="U131" s="35"/>
      <c r="V131" s="35"/>
      <c r="W131" s="35"/>
      <c r="X131" s="35"/>
      <c r="Y131" s="35"/>
      <c r="Z131" s="35"/>
      <c r="AA131" s="35"/>
      <c r="AB131" s="35"/>
      <c r="AC131" s="35"/>
      <c r="AD131" s="35"/>
      <c r="AE131" s="35"/>
      <c r="AR131" s="191" t="s">
        <v>131</v>
      </c>
      <c r="AT131" s="191" t="s">
        <v>247</v>
      </c>
      <c r="AU131" s="191" t="s">
        <v>82</v>
      </c>
      <c r="AY131" s="18" t="s">
        <v>245</v>
      </c>
      <c r="BE131" s="192">
        <f t="shared" si="4"/>
        <v>0</v>
      </c>
      <c r="BF131" s="192">
        <f t="shared" si="5"/>
        <v>0</v>
      </c>
      <c r="BG131" s="192">
        <f t="shared" si="6"/>
        <v>0</v>
      </c>
      <c r="BH131" s="192">
        <f t="shared" si="7"/>
        <v>0</v>
      </c>
      <c r="BI131" s="192">
        <f t="shared" si="8"/>
        <v>0</v>
      </c>
      <c r="BJ131" s="18" t="s">
        <v>82</v>
      </c>
      <c r="BK131" s="192">
        <f t="shared" si="9"/>
        <v>0</v>
      </c>
      <c r="BL131" s="18" t="s">
        <v>131</v>
      </c>
      <c r="BM131" s="191" t="s">
        <v>1334</v>
      </c>
    </row>
    <row r="132" spans="1:65" s="2" customFormat="1" ht="16.5" customHeight="1">
      <c r="A132" s="35"/>
      <c r="B132" s="36"/>
      <c r="C132" s="180" t="s">
        <v>375</v>
      </c>
      <c r="D132" s="180" t="s">
        <v>247</v>
      </c>
      <c r="E132" s="181" t="s">
        <v>1335</v>
      </c>
      <c r="F132" s="182" t="s">
        <v>1336</v>
      </c>
      <c r="G132" s="183" t="s">
        <v>250</v>
      </c>
      <c r="H132" s="184">
        <v>16</v>
      </c>
      <c r="I132" s="185"/>
      <c r="J132" s="186">
        <f t="shared" si="0"/>
        <v>0</v>
      </c>
      <c r="K132" s="182" t="s">
        <v>19</v>
      </c>
      <c r="L132" s="40"/>
      <c r="M132" s="187" t="s">
        <v>19</v>
      </c>
      <c r="N132" s="188" t="s">
        <v>45</v>
      </c>
      <c r="O132" s="65"/>
      <c r="P132" s="189">
        <f t="shared" si="1"/>
        <v>0</v>
      </c>
      <c r="Q132" s="189">
        <v>0</v>
      </c>
      <c r="R132" s="189">
        <f t="shared" si="2"/>
        <v>0</v>
      </c>
      <c r="S132" s="189">
        <v>0</v>
      </c>
      <c r="T132" s="190">
        <f t="shared" si="3"/>
        <v>0</v>
      </c>
      <c r="U132" s="35"/>
      <c r="V132" s="35"/>
      <c r="W132" s="35"/>
      <c r="X132" s="35"/>
      <c r="Y132" s="35"/>
      <c r="Z132" s="35"/>
      <c r="AA132" s="35"/>
      <c r="AB132" s="35"/>
      <c r="AC132" s="35"/>
      <c r="AD132" s="35"/>
      <c r="AE132" s="35"/>
      <c r="AR132" s="191" t="s">
        <v>131</v>
      </c>
      <c r="AT132" s="191" t="s">
        <v>247</v>
      </c>
      <c r="AU132" s="191" t="s">
        <v>82</v>
      </c>
      <c r="AY132" s="18" t="s">
        <v>245</v>
      </c>
      <c r="BE132" s="192">
        <f t="shared" si="4"/>
        <v>0</v>
      </c>
      <c r="BF132" s="192">
        <f t="shared" si="5"/>
        <v>0</v>
      </c>
      <c r="BG132" s="192">
        <f t="shared" si="6"/>
        <v>0</v>
      </c>
      <c r="BH132" s="192">
        <f t="shared" si="7"/>
        <v>0</v>
      </c>
      <c r="BI132" s="192">
        <f t="shared" si="8"/>
        <v>0</v>
      </c>
      <c r="BJ132" s="18" t="s">
        <v>82</v>
      </c>
      <c r="BK132" s="192">
        <f t="shared" si="9"/>
        <v>0</v>
      </c>
      <c r="BL132" s="18" t="s">
        <v>131</v>
      </c>
      <c r="BM132" s="191" t="s">
        <v>1337</v>
      </c>
    </row>
    <row r="133" spans="1:65" s="2" customFormat="1" ht="16.5" customHeight="1">
      <c r="A133" s="35"/>
      <c r="B133" s="36"/>
      <c r="C133" s="180" t="s">
        <v>7</v>
      </c>
      <c r="D133" s="180" t="s">
        <v>247</v>
      </c>
      <c r="E133" s="181" t="s">
        <v>1338</v>
      </c>
      <c r="F133" s="182" t="s">
        <v>1339</v>
      </c>
      <c r="G133" s="183" t="s">
        <v>250</v>
      </c>
      <c r="H133" s="184">
        <v>4</v>
      </c>
      <c r="I133" s="185"/>
      <c r="J133" s="186">
        <f t="shared" si="0"/>
        <v>0</v>
      </c>
      <c r="K133" s="182" t="s">
        <v>19</v>
      </c>
      <c r="L133" s="40"/>
      <c r="M133" s="187" t="s">
        <v>19</v>
      </c>
      <c r="N133" s="188" t="s">
        <v>45</v>
      </c>
      <c r="O133" s="65"/>
      <c r="P133" s="189">
        <f t="shared" si="1"/>
        <v>0</v>
      </c>
      <c r="Q133" s="189">
        <v>0</v>
      </c>
      <c r="R133" s="189">
        <f t="shared" si="2"/>
        <v>0</v>
      </c>
      <c r="S133" s="189">
        <v>0</v>
      </c>
      <c r="T133" s="190">
        <f t="shared" si="3"/>
        <v>0</v>
      </c>
      <c r="U133" s="35"/>
      <c r="V133" s="35"/>
      <c r="W133" s="35"/>
      <c r="X133" s="35"/>
      <c r="Y133" s="35"/>
      <c r="Z133" s="35"/>
      <c r="AA133" s="35"/>
      <c r="AB133" s="35"/>
      <c r="AC133" s="35"/>
      <c r="AD133" s="35"/>
      <c r="AE133" s="35"/>
      <c r="AR133" s="191" t="s">
        <v>131</v>
      </c>
      <c r="AT133" s="191" t="s">
        <v>247</v>
      </c>
      <c r="AU133" s="191" t="s">
        <v>82</v>
      </c>
      <c r="AY133" s="18" t="s">
        <v>245</v>
      </c>
      <c r="BE133" s="192">
        <f t="shared" si="4"/>
        <v>0</v>
      </c>
      <c r="BF133" s="192">
        <f t="shared" si="5"/>
        <v>0</v>
      </c>
      <c r="BG133" s="192">
        <f t="shared" si="6"/>
        <v>0</v>
      </c>
      <c r="BH133" s="192">
        <f t="shared" si="7"/>
        <v>0</v>
      </c>
      <c r="BI133" s="192">
        <f t="shared" si="8"/>
        <v>0</v>
      </c>
      <c r="BJ133" s="18" t="s">
        <v>82</v>
      </c>
      <c r="BK133" s="192">
        <f t="shared" si="9"/>
        <v>0</v>
      </c>
      <c r="BL133" s="18" t="s">
        <v>131</v>
      </c>
      <c r="BM133" s="191" t="s">
        <v>1340</v>
      </c>
    </row>
    <row r="134" spans="1:65" s="2" customFormat="1" ht="16.5" customHeight="1">
      <c r="A134" s="35"/>
      <c r="B134" s="36"/>
      <c r="C134" s="180" t="s">
        <v>386</v>
      </c>
      <c r="D134" s="180" t="s">
        <v>247</v>
      </c>
      <c r="E134" s="181" t="s">
        <v>1341</v>
      </c>
      <c r="F134" s="182" t="s">
        <v>1342</v>
      </c>
      <c r="G134" s="183" t="s">
        <v>250</v>
      </c>
      <c r="H134" s="184">
        <v>4</v>
      </c>
      <c r="I134" s="185"/>
      <c r="J134" s="186">
        <f t="shared" si="0"/>
        <v>0</v>
      </c>
      <c r="K134" s="182" t="s">
        <v>19</v>
      </c>
      <c r="L134" s="40"/>
      <c r="M134" s="187" t="s">
        <v>19</v>
      </c>
      <c r="N134" s="188" t="s">
        <v>45</v>
      </c>
      <c r="O134" s="65"/>
      <c r="P134" s="189">
        <f t="shared" si="1"/>
        <v>0</v>
      </c>
      <c r="Q134" s="189">
        <v>0</v>
      </c>
      <c r="R134" s="189">
        <f t="shared" si="2"/>
        <v>0</v>
      </c>
      <c r="S134" s="189">
        <v>0</v>
      </c>
      <c r="T134" s="190">
        <f t="shared" si="3"/>
        <v>0</v>
      </c>
      <c r="U134" s="35"/>
      <c r="V134" s="35"/>
      <c r="W134" s="35"/>
      <c r="X134" s="35"/>
      <c r="Y134" s="35"/>
      <c r="Z134" s="35"/>
      <c r="AA134" s="35"/>
      <c r="AB134" s="35"/>
      <c r="AC134" s="35"/>
      <c r="AD134" s="35"/>
      <c r="AE134" s="35"/>
      <c r="AR134" s="191" t="s">
        <v>131</v>
      </c>
      <c r="AT134" s="191" t="s">
        <v>247</v>
      </c>
      <c r="AU134" s="191" t="s">
        <v>82</v>
      </c>
      <c r="AY134" s="18" t="s">
        <v>245</v>
      </c>
      <c r="BE134" s="192">
        <f t="shared" si="4"/>
        <v>0</v>
      </c>
      <c r="BF134" s="192">
        <f t="shared" si="5"/>
        <v>0</v>
      </c>
      <c r="BG134" s="192">
        <f t="shared" si="6"/>
        <v>0</v>
      </c>
      <c r="BH134" s="192">
        <f t="shared" si="7"/>
        <v>0</v>
      </c>
      <c r="BI134" s="192">
        <f t="shared" si="8"/>
        <v>0</v>
      </c>
      <c r="BJ134" s="18" t="s">
        <v>82</v>
      </c>
      <c r="BK134" s="192">
        <f t="shared" si="9"/>
        <v>0</v>
      </c>
      <c r="BL134" s="18" t="s">
        <v>131</v>
      </c>
      <c r="BM134" s="191" t="s">
        <v>1343</v>
      </c>
    </row>
    <row r="135" spans="1:65" s="2" customFormat="1" ht="16.5" customHeight="1">
      <c r="A135" s="35"/>
      <c r="B135" s="36"/>
      <c r="C135" s="180" t="s">
        <v>392</v>
      </c>
      <c r="D135" s="180" t="s">
        <v>247</v>
      </c>
      <c r="E135" s="181" t="s">
        <v>1344</v>
      </c>
      <c r="F135" s="182" t="s">
        <v>1345</v>
      </c>
      <c r="G135" s="183" t="s">
        <v>250</v>
      </c>
      <c r="H135" s="184">
        <v>3</v>
      </c>
      <c r="I135" s="185"/>
      <c r="J135" s="186">
        <f t="shared" si="0"/>
        <v>0</v>
      </c>
      <c r="K135" s="182" t="s">
        <v>19</v>
      </c>
      <c r="L135" s="40"/>
      <c r="M135" s="187" t="s">
        <v>19</v>
      </c>
      <c r="N135" s="188" t="s">
        <v>45</v>
      </c>
      <c r="O135" s="65"/>
      <c r="P135" s="189">
        <f t="shared" si="1"/>
        <v>0</v>
      </c>
      <c r="Q135" s="189">
        <v>0</v>
      </c>
      <c r="R135" s="189">
        <f t="shared" si="2"/>
        <v>0</v>
      </c>
      <c r="S135" s="189">
        <v>0</v>
      </c>
      <c r="T135" s="190">
        <f t="shared" si="3"/>
        <v>0</v>
      </c>
      <c r="U135" s="35"/>
      <c r="V135" s="35"/>
      <c r="W135" s="35"/>
      <c r="X135" s="35"/>
      <c r="Y135" s="35"/>
      <c r="Z135" s="35"/>
      <c r="AA135" s="35"/>
      <c r="AB135" s="35"/>
      <c r="AC135" s="35"/>
      <c r="AD135" s="35"/>
      <c r="AE135" s="35"/>
      <c r="AR135" s="191" t="s">
        <v>131</v>
      </c>
      <c r="AT135" s="191" t="s">
        <v>247</v>
      </c>
      <c r="AU135" s="191" t="s">
        <v>82</v>
      </c>
      <c r="AY135" s="18" t="s">
        <v>245</v>
      </c>
      <c r="BE135" s="192">
        <f t="shared" si="4"/>
        <v>0</v>
      </c>
      <c r="BF135" s="192">
        <f t="shared" si="5"/>
        <v>0</v>
      </c>
      <c r="BG135" s="192">
        <f t="shared" si="6"/>
        <v>0</v>
      </c>
      <c r="BH135" s="192">
        <f t="shared" si="7"/>
        <v>0</v>
      </c>
      <c r="BI135" s="192">
        <f t="shared" si="8"/>
        <v>0</v>
      </c>
      <c r="BJ135" s="18" t="s">
        <v>82</v>
      </c>
      <c r="BK135" s="192">
        <f t="shared" si="9"/>
        <v>0</v>
      </c>
      <c r="BL135" s="18" t="s">
        <v>131</v>
      </c>
      <c r="BM135" s="191" t="s">
        <v>1346</v>
      </c>
    </row>
    <row r="136" spans="1:65" s="2" customFormat="1" ht="16.5" customHeight="1">
      <c r="A136" s="35"/>
      <c r="B136" s="36"/>
      <c r="C136" s="180" t="s">
        <v>558</v>
      </c>
      <c r="D136" s="180" t="s">
        <v>247</v>
      </c>
      <c r="E136" s="181" t="s">
        <v>1347</v>
      </c>
      <c r="F136" s="182" t="s">
        <v>1348</v>
      </c>
      <c r="G136" s="183" t="s">
        <v>250</v>
      </c>
      <c r="H136" s="184">
        <v>3</v>
      </c>
      <c r="I136" s="185"/>
      <c r="J136" s="186">
        <f t="shared" si="0"/>
        <v>0</v>
      </c>
      <c r="K136" s="182" t="s">
        <v>19</v>
      </c>
      <c r="L136" s="40"/>
      <c r="M136" s="187" t="s">
        <v>19</v>
      </c>
      <c r="N136" s="188" t="s">
        <v>45</v>
      </c>
      <c r="O136" s="65"/>
      <c r="P136" s="189">
        <f t="shared" si="1"/>
        <v>0</v>
      </c>
      <c r="Q136" s="189">
        <v>0</v>
      </c>
      <c r="R136" s="189">
        <f t="shared" si="2"/>
        <v>0</v>
      </c>
      <c r="S136" s="189">
        <v>0</v>
      </c>
      <c r="T136" s="190">
        <f t="shared" si="3"/>
        <v>0</v>
      </c>
      <c r="U136" s="35"/>
      <c r="V136" s="35"/>
      <c r="W136" s="35"/>
      <c r="X136" s="35"/>
      <c r="Y136" s="35"/>
      <c r="Z136" s="35"/>
      <c r="AA136" s="35"/>
      <c r="AB136" s="35"/>
      <c r="AC136" s="35"/>
      <c r="AD136" s="35"/>
      <c r="AE136" s="35"/>
      <c r="AR136" s="191" t="s">
        <v>131</v>
      </c>
      <c r="AT136" s="191" t="s">
        <v>247</v>
      </c>
      <c r="AU136" s="191" t="s">
        <v>82</v>
      </c>
      <c r="AY136" s="18" t="s">
        <v>245</v>
      </c>
      <c r="BE136" s="192">
        <f t="shared" si="4"/>
        <v>0</v>
      </c>
      <c r="BF136" s="192">
        <f t="shared" si="5"/>
        <v>0</v>
      </c>
      <c r="BG136" s="192">
        <f t="shared" si="6"/>
        <v>0</v>
      </c>
      <c r="BH136" s="192">
        <f t="shared" si="7"/>
        <v>0</v>
      </c>
      <c r="BI136" s="192">
        <f t="shared" si="8"/>
        <v>0</v>
      </c>
      <c r="BJ136" s="18" t="s">
        <v>82</v>
      </c>
      <c r="BK136" s="192">
        <f t="shared" si="9"/>
        <v>0</v>
      </c>
      <c r="BL136" s="18" t="s">
        <v>131</v>
      </c>
      <c r="BM136" s="191" t="s">
        <v>1349</v>
      </c>
    </row>
    <row r="137" spans="1:65" s="2" customFormat="1" ht="16.5" customHeight="1">
      <c r="A137" s="35"/>
      <c r="B137" s="36"/>
      <c r="C137" s="180" t="s">
        <v>712</v>
      </c>
      <c r="D137" s="180" t="s">
        <v>247</v>
      </c>
      <c r="E137" s="181" t="s">
        <v>1350</v>
      </c>
      <c r="F137" s="182" t="s">
        <v>1351</v>
      </c>
      <c r="G137" s="183" t="s">
        <v>250</v>
      </c>
      <c r="H137" s="184">
        <v>7</v>
      </c>
      <c r="I137" s="185"/>
      <c r="J137" s="186">
        <f t="shared" si="0"/>
        <v>0</v>
      </c>
      <c r="K137" s="182" t="s">
        <v>19</v>
      </c>
      <c r="L137" s="40"/>
      <c r="M137" s="187" t="s">
        <v>19</v>
      </c>
      <c r="N137" s="188" t="s">
        <v>45</v>
      </c>
      <c r="O137" s="65"/>
      <c r="P137" s="189">
        <f t="shared" si="1"/>
        <v>0</v>
      </c>
      <c r="Q137" s="189">
        <v>0</v>
      </c>
      <c r="R137" s="189">
        <f t="shared" si="2"/>
        <v>0</v>
      </c>
      <c r="S137" s="189">
        <v>0</v>
      </c>
      <c r="T137" s="190">
        <f t="shared" si="3"/>
        <v>0</v>
      </c>
      <c r="U137" s="35"/>
      <c r="V137" s="35"/>
      <c r="W137" s="35"/>
      <c r="X137" s="35"/>
      <c r="Y137" s="35"/>
      <c r="Z137" s="35"/>
      <c r="AA137" s="35"/>
      <c r="AB137" s="35"/>
      <c r="AC137" s="35"/>
      <c r="AD137" s="35"/>
      <c r="AE137" s="35"/>
      <c r="AR137" s="191" t="s">
        <v>131</v>
      </c>
      <c r="AT137" s="191" t="s">
        <v>247</v>
      </c>
      <c r="AU137" s="191" t="s">
        <v>82</v>
      </c>
      <c r="AY137" s="18" t="s">
        <v>245</v>
      </c>
      <c r="BE137" s="192">
        <f t="shared" si="4"/>
        <v>0</v>
      </c>
      <c r="BF137" s="192">
        <f t="shared" si="5"/>
        <v>0</v>
      </c>
      <c r="BG137" s="192">
        <f t="shared" si="6"/>
        <v>0</v>
      </c>
      <c r="BH137" s="192">
        <f t="shared" si="7"/>
        <v>0</v>
      </c>
      <c r="BI137" s="192">
        <f t="shared" si="8"/>
        <v>0</v>
      </c>
      <c r="BJ137" s="18" t="s">
        <v>82</v>
      </c>
      <c r="BK137" s="192">
        <f t="shared" si="9"/>
        <v>0</v>
      </c>
      <c r="BL137" s="18" t="s">
        <v>131</v>
      </c>
      <c r="BM137" s="191" t="s">
        <v>1352</v>
      </c>
    </row>
    <row r="138" spans="1:65" s="2" customFormat="1" ht="16.5" customHeight="1">
      <c r="A138" s="35"/>
      <c r="B138" s="36"/>
      <c r="C138" s="180" t="s">
        <v>718</v>
      </c>
      <c r="D138" s="180" t="s">
        <v>247</v>
      </c>
      <c r="E138" s="181" t="s">
        <v>1353</v>
      </c>
      <c r="F138" s="182" t="s">
        <v>1354</v>
      </c>
      <c r="G138" s="183" t="s">
        <v>250</v>
      </c>
      <c r="H138" s="184">
        <v>4</v>
      </c>
      <c r="I138" s="185"/>
      <c r="J138" s="186">
        <f t="shared" si="0"/>
        <v>0</v>
      </c>
      <c r="K138" s="182" t="s">
        <v>19</v>
      </c>
      <c r="L138" s="40"/>
      <c r="M138" s="187" t="s">
        <v>19</v>
      </c>
      <c r="N138" s="188" t="s">
        <v>45</v>
      </c>
      <c r="O138" s="65"/>
      <c r="P138" s="189">
        <f t="shared" si="1"/>
        <v>0</v>
      </c>
      <c r="Q138" s="189">
        <v>0</v>
      </c>
      <c r="R138" s="189">
        <f t="shared" si="2"/>
        <v>0</v>
      </c>
      <c r="S138" s="189">
        <v>0</v>
      </c>
      <c r="T138" s="190">
        <f t="shared" si="3"/>
        <v>0</v>
      </c>
      <c r="U138" s="35"/>
      <c r="V138" s="35"/>
      <c r="W138" s="35"/>
      <c r="X138" s="35"/>
      <c r="Y138" s="35"/>
      <c r="Z138" s="35"/>
      <c r="AA138" s="35"/>
      <c r="AB138" s="35"/>
      <c r="AC138" s="35"/>
      <c r="AD138" s="35"/>
      <c r="AE138" s="35"/>
      <c r="AR138" s="191" t="s">
        <v>131</v>
      </c>
      <c r="AT138" s="191" t="s">
        <v>247</v>
      </c>
      <c r="AU138" s="191" t="s">
        <v>82</v>
      </c>
      <c r="AY138" s="18" t="s">
        <v>245</v>
      </c>
      <c r="BE138" s="192">
        <f t="shared" si="4"/>
        <v>0</v>
      </c>
      <c r="BF138" s="192">
        <f t="shared" si="5"/>
        <v>0</v>
      </c>
      <c r="BG138" s="192">
        <f t="shared" si="6"/>
        <v>0</v>
      </c>
      <c r="BH138" s="192">
        <f t="shared" si="7"/>
        <v>0</v>
      </c>
      <c r="BI138" s="192">
        <f t="shared" si="8"/>
        <v>0</v>
      </c>
      <c r="BJ138" s="18" t="s">
        <v>82</v>
      </c>
      <c r="BK138" s="192">
        <f t="shared" si="9"/>
        <v>0</v>
      </c>
      <c r="BL138" s="18" t="s">
        <v>131</v>
      </c>
      <c r="BM138" s="191" t="s">
        <v>1355</v>
      </c>
    </row>
    <row r="139" spans="1:65" s="2" customFormat="1" ht="16.5" customHeight="1">
      <c r="A139" s="35"/>
      <c r="B139" s="36"/>
      <c r="C139" s="180" t="s">
        <v>723</v>
      </c>
      <c r="D139" s="180" t="s">
        <v>247</v>
      </c>
      <c r="E139" s="181" t="s">
        <v>1356</v>
      </c>
      <c r="F139" s="182" t="s">
        <v>1357</v>
      </c>
      <c r="G139" s="183" t="s">
        <v>250</v>
      </c>
      <c r="H139" s="184">
        <v>5</v>
      </c>
      <c r="I139" s="185"/>
      <c r="J139" s="186">
        <f t="shared" si="0"/>
        <v>0</v>
      </c>
      <c r="K139" s="182" t="s">
        <v>19</v>
      </c>
      <c r="L139" s="40"/>
      <c r="M139" s="187" t="s">
        <v>19</v>
      </c>
      <c r="N139" s="188" t="s">
        <v>45</v>
      </c>
      <c r="O139" s="65"/>
      <c r="P139" s="189">
        <f t="shared" si="1"/>
        <v>0</v>
      </c>
      <c r="Q139" s="189">
        <v>0</v>
      </c>
      <c r="R139" s="189">
        <f t="shared" si="2"/>
        <v>0</v>
      </c>
      <c r="S139" s="189">
        <v>0</v>
      </c>
      <c r="T139" s="190">
        <f t="shared" si="3"/>
        <v>0</v>
      </c>
      <c r="U139" s="35"/>
      <c r="V139" s="35"/>
      <c r="W139" s="35"/>
      <c r="X139" s="35"/>
      <c r="Y139" s="35"/>
      <c r="Z139" s="35"/>
      <c r="AA139" s="35"/>
      <c r="AB139" s="35"/>
      <c r="AC139" s="35"/>
      <c r="AD139" s="35"/>
      <c r="AE139" s="35"/>
      <c r="AR139" s="191" t="s">
        <v>131</v>
      </c>
      <c r="AT139" s="191" t="s">
        <v>247</v>
      </c>
      <c r="AU139" s="191" t="s">
        <v>82</v>
      </c>
      <c r="AY139" s="18" t="s">
        <v>245</v>
      </c>
      <c r="BE139" s="192">
        <f t="shared" si="4"/>
        <v>0</v>
      </c>
      <c r="BF139" s="192">
        <f t="shared" si="5"/>
        <v>0</v>
      </c>
      <c r="BG139" s="192">
        <f t="shared" si="6"/>
        <v>0</v>
      </c>
      <c r="BH139" s="192">
        <f t="shared" si="7"/>
        <v>0</v>
      </c>
      <c r="BI139" s="192">
        <f t="shared" si="8"/>
        <v>0</v>
      </c>
      <c r="BJ139" s="18" t="s">
        <v>82</v>
      </c>
      <c r="BK139" s="192">
        <f t="shared" si="9"/>
        <v>0</v>
      </c>
      <c r="BL139" s="18" t="s">
        <v>131</v>
      </c>
      <c r="BM139" s="191" t="s">
        <v>1358</v>
      </c>
    </row>
    <row r="140" spans="1:65" s="2" customFormat="1" ht="16.5" customHeight="1">
      <c r="A140" s="35"/>
      <c r="B140" s="36"/>
      <c r="C140" s="180" t="s">
        <v>730</v>
      </c>
      <c r="D140" s="180" t="s">
        <v>247</v>
      </c>
      <c r="E140" s="181" t="s">
        <v>1359</v>
      </c>
      <c r="F140" s="182" t="s">
        <v>1360</v>
      </c>
      <c r="G140" s="183" t="s">
        <v>250</v>
      </c>
      <c r="H140" s="184">
        <v>5</v>
      </c>
      <c r="I140" s="185"/>
      <c r="J140" s="186">
        <f t="shared" si="0"/>
        <v>0</v>
      </c>
      <c r="K140" s="182" t="s">
        <v>19</v>
      </c>
      <c r="L140" s="40"/>
      <c r="M140" s="187" t="s">
        <v>19</v>
      </c>
      <c r="N140" s="188" t="s">
        <v>45</v>
      </c>
      <c r="O140" s="65"/>
      <c r="P140" s="189">
        <f t="shared" si="1"/>
        <v>0</v>
      </c>
      <c r="Q140" s="189">
        <v>0</v>
      </c>
      <c r="R140" s="189">
        <f t="shared" si="2"/>
        <v>0</v>
      </c>
      <c r="S140" s="189">
        <v>0</v>
      </c>
      <c r="T140" s="190">
        <f t="shared" si="3"/>
        <v>0</v>
      </c>
      <c r="U140" s="35"/>
      <c r="V140" s="35"/>
      <c r="W140" s="35"/>
      <c r="X140" s="35"/>
      <c r="Y140" s="35"/>
      <c r="Z140" s="35"/>
      <c r="AA140" s="35"/>
      <c r="AB140" s="35"/>
      <c r="AC140" s="35"/>
      <c r="AD140" s="35"/>
      <c r="AE140" s="35"/>
      <c r="AR140" s="191" t="s">
        <v>131</v>
      </c>
      <c r="AT140" s="191" t="s">
        <v>247</v>
      </c>
      <c r="AU140" s="191" t="s">
        <v>82</v>
      </c>
      <c r="AY140" s="18" t="s">
        <v>245</v>
      </c>
      <c r="BE140" s="192">
        <f t="shared" si="4"/>
        <v>0</v>
      </c>
      <c r="BF140" s="192">
        <f t="shared" si="5"/>
        <v>0</v>
      </c>
      <c r="BG140" s="192">
        <f t="shared" si="6"/>
        <v>0</v>
      </c>
      <c r="BH140" s="192">
        <f t="shared" si="7"/>
        <v>0</v>
      </c>
      <c r="BI140" s="192">
        <f t="shared" si="8"/>
        <v>0</v>
      </c>
      <c r="BJ140" s="18" t="s">
        <v>82</v>
      </c>
      <c r="BK140" s="192">
        <f t="shared" si="9"/>
        <v>0</v>
      </c>
      <c r="BL140" s="18" t="s">
        <v>131</v>
      </c>
      <c r="BM140" s="191" t="s">
        <v>1361</v>
      </c>
    </row>
    <row r="141" spans="1:65" s="2" customFormat="1" ht="16.5" customHeight="1">
      <c r="A141" s="35"/>
      <c r="B141" s="36"/>
      <c r="C141" s="180" t="s">
        <v>739</v>
      </c>
      <c r="D141" s="180" t="s">
        <v>247</v>
      </c>
      <c r="E141" s="181" t="s">
        <v>1362</v>
      </c>
      <c r="F141" s="182" t="s">
        <v>1363</v>
      </c>
      <c r="G141" s="183" t="s">
        <v>250</v>
      </c>
      <c r="H141" s="184">
        <v>7</v>
      </c>
      <c r="I141" s="185"/>
      <c r="J141" s="186">
        <f t="shared" si="0"/>
        <v>0</v>
      </c>
      <c r="K141" s="182" t="s">
        <v>19</v>
      </c>
      <c r="L141" s="40"/>
      <c r="M141" s="187" t="s">
        <v>19</v>
      </c>
      <c r="N141" s="188" t="s">
        <v>45</v>
      </c>
      <c r="O141" s="65"/>
      <c r="P141" s="189">
        <f t="shared" si="1"/>
        <v>0</v>
      </c>
      <c r="Q141" s="189">
        <v>0</v>
      </c>
      <c r="R141" s="189">
        <f t="shared" si="2"/>
        <v>0</v>
      </c>
      <c r="S141" s="189">
        <v>0</v>
      </c>
      <c r="T141" s="190">
        <f t="shared" si="3"/>
        <v>0</v>
      </c>
      <c r="U141" s="35"/>
      <c r="V141" s="35"/>
      <c r="W141" s="35"/>
      <c r="X141" s="35"/>
      <c r="Y141" s="35"/>
      <c r="Z141" s="35"/>
      <c r="AA141" s="35"/>
      <c r="AB141" s="35"/>
      <c r="AC141" s="35"/>
      <c r="AD141" s="35"/>
      <c r="AE141" s="35"/>
      <c r="AR141" s="191" t="s">
        <v>131</v>
      </c>
      <c r="AT141" s="191" t="s">
        <v>247</v>
      </c>
      <c r="AU141" s="191" t="s">
        <v>82</v>
      </c>
      <c r="AY141" s="18" t="s">
        <v>245</v>
      </c>
      <c r="BE141" s="192">
        <f t="shared" si="4"/>
        <v>0</v>
      </c>
      <c r="BF141" s="192">
        <f t="shared" si="5"/>
        <v>0</v>
      </c>
      <c r="BG141" s="192">
        <f t="shared" si="6"/>
        <v>0</v>
      </c>
      <c r="BH141" s="192">
        <f t="shared" si="7"/>
        <v>0</v>
      </c>
      <c r="BI141" s="192">
        <f t="shared" si="8"/>
        <v>0</v>
      </c>
      <c r="BJ141" s="18" t="s">
        <v>82</v>
      </c>
      <c r="BK141" s="192">
        <f t="shared" si="9"/>
        <v>0</v>
      </c>
      <c r="BL141" s="18" t="s">
        <v>131</v>
      </c>
      <c r="BM141" s="191" t="s">
        <v>1364</v>
      </c>
    </row>
    <row r="142" spans="1:65" s="2" customFormat="1" ht="16.5" customHeight="1">
      <c r="A142" s="35"/>
      <c r="B142" s="36"/>
      <c r="C142" s="180" t="s">
        <v>746</v>
      </c>
      <c r="D142" s="180" t="s">
        <v>247</v>
      </c>
      <c r="E142" s="181" t="s">
        <v>1365</v>
      </c>
      <c r="F142" s="182" t="s">
        <v>1366</v>
      </c>
      <c r="G142" s="183" t="s">
        <v>250</v>
      </c>
      <c r="H142" s="184">
        <v>3</v>
      </c>
      <c r="I142" s="185"/>
      <c r="J142" s="186">
        <f t="shared" si="0"/>
        <v>0</v>
      </c>
      <c r="K142" s="182" t="s">
        <v>19</v>
      </c>
      <c r="L142" s="40"/>
      <c r="M142" s="187" t="s">
        <v>19</v>
      </c>
      <c r="N142" s="188" t="s">
        <v>45</v>
      </c>
      <c r="O142" s="65"/>
      <c r="P142" s="189">
        <f t="shared" si="1"/>
        <v>0</v>
      </c>
      <c r="Q142" s="189">
        <v>0</v>
      </c>
      <c r="R142" s="189">
        <f t="shared" si="2"/>
        <v>0</v>
      </c>
      <c r="S142" s="189">
        <v>0</v>
      </c>
      <c r="T142" s="190">
        <f t="shared" si="3"/>
        <v>0</v>
      </c>
      <c r="U142" s="35"/>
      <c r="V142" s="35"/>
      <c r="W142" s="35"/>
      <c r="X142" s="35"/>
      <c r="Y142" s="35"/>
      <c r="Z142" s="35"/>
      <c r="AA142" s="35"/>
      <c r="AB142" s="35"/>
      <c r="AC142" s="35"/>
      <c r="AD142" s="35"/>
      <c r="AE142" s="35"/>
      <c r="AR142" s="191" t="s">
        <v>131</v>
      </c>
      <c r="AT142" s="191" t="s">
        <v>247</v>
      </c>
      <c r="AU142" s="191" t="s">
        <v>82</v>
      </c>
      <c r="AY142" s="18" t="s">
        <v>245</v>
      </c>
      <c r="BE142" s="192">
        <f t="shared" si="4"/>
        <v>0</v>
      </c>
      <c r="BF142" s="192">
        <f t="shared" si="5"/>
        <v>0</v>
      </c>
      <c r="BG142" s="192">
        <f t="shared" si="6"/>
        <v>0</v>
      </c>
      <c r="BH142" s="192">
        <f t="shared" si="7"/>
        <v>0</v>
      </c>
      <c r="BI142" s="192">
        <f t="shared" si="8"/>
        <v>0</v>
      </c>
      <c r="BJ142" s="18" t="s">
        <v>82</v>
      </c>
      <c r="BK142" s="192">
        <f t="shared" si="9"/>
        <v>0</v>
      </c>
      <c r="BL142" s="18" t="s">
        <v>131</v>
      </c>
      <c r="BM142" s="191" t="s">
        <v>1367</v>
      </c>
    </row>
    <row r="143" spans="1:65" s="2" customFormat="1" ht="16.5" customHeight="1">
      <c r="A143" s="35"/>
      <c r="B143" s="36"/>
      <c r="C143" s="180" t="s">
        <v>753</v>
      </c>
      <c r="D143" s="180" t="s">
        <v>247</v>
      </c>
      <c r="E143" s="181" t="s">
        <v>1368</v>
      </c>
      <c r="F143" s="182" t="s">
        <v>1369</v>
      </c>
      <c r="G143" s="183" t="s">
        <v>250</v>
      </c>
      <c r="H143" s="184">
        <v>3</v>
      </c>
      <c r="I143" s="185"/>
      <c r="J143" s="186">
        <f t="shared" si="0"/>
        <v>0</v>
      </c>
      <c r="K143" s="182" t="s">
        <v>19</v>
      </c>
      <c r="L143" s="40"/>
      <c r="M143" s="187" t="s">
        <v>19</v>
      </c>
      <c r="N143" s="188" t="s">
        <v>45</v>
      </c>
      <c r="O143" s="65"/>
      <c r="P143" s="189">
        <f t="shared" si="1"/>
        <v>0</v>
      </c>
      <c r="Q143" s="189">
        <v>0</v>
      </c>
      <c r="R143" s="189">
        <f t="shared" si="2"/>
        <v>0</v>
      </c>
      <c r="S143" s="189">
        <v>0</v>
      </c>
      <c r="T143" s="190">
        <f t="shared" si="3"/>
        <v>0</v>
      </c>
      <c r="U143" s="35"/>
      <c r="V143" s="35"/>
      <c r="W143" s="35"/>
      <c r="X143" s="35"/>
      <c r="Y143" s="35"/>
      <c r="Z143" s="35"/>
      <c r="AA143" s="35"/>
      <c r="AB143" s="35"/>
      <c r="AC143" s="35"/>
      <c r="AD143" s="35"/>
      <c r="AE143" s="35"/>
      <c r="AR143" s="191" t="s">
        <v>131</v>
      </c>
      <c r="AT143" s="191" t="s">
        <v>247</v>
      </c>
      <c r="AU143" s="191" t="s">
        <v>82</v>
      </c>
      <c r="AY143" s="18" t="s">
        <v>245</v>
      </c>
      <c r="BE143" s="192">
        <f t="shared" si="4"/>
        <v>0</v>
      </c>
      <c r="BF143" s="192">
        <f t="shared" si="5"/>
        <v>0</v>
      </c>
      <c r="BG143" s="192">
        <f t="shared" si="6"/>
        <v>0</v>
      </c>
      <c r="BH143" s="192">
        <f t="shared" si="7"/>
        <v>0</v>
      </c>
      <c r="BI143" s="192">
        <f t="shared" si="8"/>
        <v>0</v>
      </c>
      <c r="BJ143" s="18" t="s">
        <v>82</v>
      </c>
      <c r="BK143" s="192">
        <f t="shared" si="9"/>
        <v>0</v>
      </c>
      <c r="BL143" s="18" t="s">
        <v>131</v>
      </c>
      <c r="BM143" s="191" t="s">
        <v>1370</v>
      </c>
    </row>
    <row r="144" spans="1:65" s="2" customFormat="1" ht="16.5" customHeight="1">
      <c r="A144" s="35"/>
      <c r="B144" s="36"/>
      <c r="C144" s="180" t="s">
        <v>758</v>
      </c>
      <c r="D144" s="180" t="s">
        <v>247</v>
      </c>
      <c r="E144" s="181" t="s">
        <v>1371</v>
      </c>
      <c r="F144" s="182" t="s">
        <v>1372</v>
      </c>
      <c r="G144" s="183" t="s">
        <v>250</v>
      </c>
      <c r="H144" s="184">
        <v>2</v>
      </c>
      <c r="I144" s="185"/>
      <c r="J144" s="186">
        <f t="shared" si="0"/>
        <v>0</v>
      </c>
      <c r="K144" s="182" t="s">
        <v>19</v>
      </c>
      <c r="L144" s="40"/>
      <c r="M144" s="187" t="s">
        <v>19</v>
      </c>
      <c r="N144" s="188" t="s">
        <v>45</v>
      </c>
      <c r="O144" s="65"/>
      <c r="P144" s="189">
        <f t="shared" si="1"/>
        <v>0</v>
      </c>
      <c r="Q144" s="189">
        <v>0</v>
      </c>
      <c r="R144" s="189">
        <f t="shared" si="2"/>
        <v>0</v>
      </c>
      <c r="S144" s="189">
        <v>0</v>
      </c>
      <c r="T144" s="190">
        <f t="shared" si="3"/>
        <v>0</v>
      </c>
      <c r="U144" s="35"/>
      <c r="V144" s="35"/>
      <c r="W144" s="35"/>
      <c r="X144" s="35"/>
      <c r="Y144" s="35"/>
      <c r="Z144" s="35"/>
      <c r="AA144" s="35"/>
      <c r="AB144" s="35"/>
      <c r="AC144" s="35"/>
      <c r="AD144" s="35"/>
      <c r="AE144" s="35"/>
      <c r="AR144" s="191" t="s">
        <v>131</v>
      </c>
      <c r="AT144" s="191" t="s">
        <v>247</v>
      </c>
      <c r="AU144" s="191" t="s">
        <v>82</v>
      </c>
      <c r="AY144" s="18" t="s">
        <v>245</v>
      </c>
      <c r="BE144" s="192">
        <f t="shared" si="4"/>
        <v>0</v>
      </c>
      <c r="BF144" s="192">
        <f t="shared" si="5"/>
        <v>0</v>
      </c>
      <c r="BG144" s="192">
        <f t="shared" si="6"/>
        <v>0</v>
      </c>
      <c r="BH144" s="192">
        <f t="shared" si="7"/>
        <v>0</v>
      </c>
      <c r="BI144" s="192">
        <f t="shared" si="8"/>
        <v>0</v>
      </c>
      <c r="BJ144" s="18" t="s">
        <v>82</v>
      </c>
      <c r="BK144" s="192">
        <f t="shared" si="9"/>
        <v>0</v>
      </c>
      <c r="BL144" s="18" t="s">
        <v>131</v>
      </c>
      <c r="BM144" s="191" t="s">
        <v>1373</v>
      </c>
    </row>
    <row r="145" spans="1:65" s="2" customFormat="1" ht="16.5" customHeight="1">
      <c r="A145" s="35"/>
      <c r="B145" s="36"/>
      <c r="C145" s="180" t="s">
        <v>765</v>
      </c>
      <c r="D145" s="180" t="s">
        <v>247</v>
      </c>
      <c r="E145" s="181" t="s">
        <v>1374</v>
      </c>
      <c r="F145" s="182" t="s">
        <v>1375</v>
      </c>
      <c r="G145" s="183" t="s">
        <v>250</v>
      </c>
      <c r="H145" s="184">
        <v>2</v>
      </c>
      <c r="I145" s="185"/>
      <c r="J145" s="186">
        <f t="shared" si="0"/>
        <v>0</v>
      </c>
      <c r="K145" s="182" t="s">
        <v>19</v>
      </c>
      <c r="L145" s="40"/>
      <c r="M145" s="231" t="s">
        <v>19</v>
      </c>
      <c r="N145" s="232" t="s">
        <v>45</v>
      </c>
      <c r="O145" s="233"/>
      <c r="P145" s="234">
        <f t="shared" si="1"/>
        <v>0</v>
      </c>
      <c r="Q145" s="234">
        <v>0</v>
      </c>
      <c r="R145" s="234">
        <f t="shared" si="2"/>
        <v>0</v>
      </c>
      <c r="S145" s="234">
        <v>0</v>
      </c>
      <c r="T145" s="235">
        <f t="shared" si="3"/>
        <v>0</v>
      </c>
      <c r="U145" s="35"/>
      <c r="V145" s="35"/>
      <c r="W145" s="35"/>
      <c r="X145" s="35"/>
      <c r="Y145" s="35"/>
      <c r="Z145" s="35"/>
      <c r="AA145" s="35"/>
      <c r="AB145" s="35"/>
      <c r="AC145" s="35"/>
      <c r="AD145" s="35"/>
      <c r="AE145" s="35"/>
      <c r="AR145" s="191" t="s">
        <v>131</v>
      </c>
      <c r="AT145" s="191" t="s">
        <v>247</v>
      </c>
      <c r="AU145" s="191" t="s">
        <v>82</v>
      </c>
      <c r="AY145" s="18" t="s">
        <v>245</v>
      </c>
      <c r="BE145" s="192">
        <f t="shared" si="4"/>
        <v>0</v>
      </c>
      <c r="BF145" s="192">
        <f t="shared" si="5"/>
        <v>0</v>
      </c>
      <c r="BG145" s="192">
        <f t="shared" si="6"/>
        <v>0</v>
      </c>
      <c r="BH145" s="192">
        <f t="shared" si="7"/>
        <v>0</v>
      </c>
      <c r="BI145" s="192">
        <f t="shared" si="8"/>
        <v>0</v>
      </c>
      <c r="BJ145" s="18" t="s">
        <v>82</v>
      </c>
      <c r="BK145" s="192">
        <f t="shared" si="9"/>
        <v>0</v>
      </c>
      <c r="BL145" s="18" t="s">
        <v>131</v>
      </c>
      <c r="BM145" s="191" t="s">
        <v>1376</v>
      </c>
    </row>
    <row r="146" spans="1:31" s="2" customFormat="1" ht="6.9" customHeight="1">
      <c r="A146" s="35"/>
      <c r="B146" s="48"/>
      <c r="C146" s="49"/>
      <c r="D146" s="49"/>
      <c r="E146" s="49"/>
      <c r="F146" s="49"/>
      <c r="G146" s="49"/>
      <c r="H146" s="49"/>
      <c r="I146" s="49"/>
      <c r="J146" s="49"/>
      <c r="K146" s="49"/>
      <c r="L146" s="40"/>
      <c r="M146" s="35"/>
      <c r="O146" s="35"/>
      <c r="P146" s="35"/>
      <c r="Q146" s="35"/>
      <c r="R146" s="35"/>
      <c r="S146" s="35"/>
      <c r="T146" s="35"/>
      <c r="U146" s="35"/>
      <c r="V146" s="35"/>
      <c r="W146" s="35"/>
      <c r="X146" s="35"/>
      <c r="Y146" s="35"/>
      <c r="Z146" s="35"/>
      <c r="AA146" s="35"/>
      <c r="AB146" s="35"/>
      <c r="AC146" s="35"/>
      <c r="AD146" s="35"/>
      <c r="AE146" s="35"/>
    </row>
  </sheetData>
  <sheetProtection algorithmName="SHA-512" hashValue="0yeHr7Zb5g2EuqfcJzs4aG1VWZgtXog/OMklfFpvceEEB01xzU1SDTr8877TzzhsHYQUvalBCfbPFRQaNzZDzA==" saltValue="FQVsHKML+AVsbg3/50vEG2blXKnrE95lxj7X213npc2Z1oWgOG2IvfEcS+EbC+3L7uBGzEUCc2HvuOJCU2803A==" spinCount="100000" sheet="1" objects="1" scenarios="1" formatColumns="0" formatRows="0" autoFilter="0"/>
  <autoFilter ref="C93:K145"/>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122</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1377</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ROUND(J96,2)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ROUND((SUM(BE96:BE140)),2)</f>
        <v>0</v>
      </c>
      <c r="G37" s="35"/>
      <c r="H37" s="35"/>
      <c r="I37" s="126">
        <v>0.21</v>
      </c>
      <c r="J37" s="125">
        <f>ROUND(((SUM(BE96:BE140))*I37),2)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ROUND((SUM(BF96:BF140)),2)</f>
        <v>0</v>
      </c>
      <c r="G38" s="35"/>
      <c r="H38" s="35"/>
      <c r="I38" s="126">
        <v>0.15</v>
      </c>
      <c r="J38" s="125">
        <f>ROUND(((SUM(BF96:BF140))*I38),2)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ROUND((SUM(BG96:BG140)),2)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ROUND((SUM(BH96:BH140)),2)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ROUND((SUM(BI96:BI140)),2)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D.1.4.2 - Vzduchotechnika</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J96</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1378</v>
      </c>
      <c r="E68" s="145"/>
      <c r="F68" s="145"/>
      <c r="G68" s="145"/>
      <c r="H68" s="145"/>
      <c r="I68" s="145"/>
      <c r="J68" s="146">
        <f>J97</f>
        <v>0</v>
      </c>
      <c r="K68" s="143"/>
      <c r="L68" s="147"/>
    </row>
    <row r="69" spans="2:12" s="10" customFormat="1" ht="19.95" customHeight="1">
      <c r="B69" s="148"/>
      <c r="C69" s="98"/>
      <c r="D69" s="149" t="s">
        <v>1379</v>
      </c>
      <c r="E69" s="150"/>
      <c r="F69" s="150"/>
      <c r="G69" s="150"/>
      <c r="H69" s="150"/>
      <c r="I69" s="150"/>
      <c r="J69" s="151">
        <f>J98</f>
        <v>0</v>
      </c>
      <c r="K69" s="98"/>
      <c r="L69" s="152"/>
    </row>
    <row r="70" spans="2:12" s="10" customFormat="1" ht="19.95" customHeight="1">
      <c r="B70" s="148"/>
      <c r="C70" s="98"/>
      <c r="D70" s="149" t="s">
        <v>1380</v>
      </c>
      <c r="E70" s="150"/>
      <c r="F70" s="150"/>
      <c r="G70" s="150"/>
      <c r="H70" s="150"/>
      <c r="I70" s="150"/>
      <c r="J70" s="151">
        <f>J110</f>
        <v>0</v>
      </c>
      <c r="K70" s="98"/>
      <c r="L70" s="152"/>
    </row>
    <row r="71" spans="2:12" s="10" customFormat="1" ht="19.95" customHeight="1">
      <c r="B71" s="148"/>
      <c r="C71" s="98"/>
      <c r="D71" s="149" t="s">
        <v>1381</v>
      </c>
      <c r="E71" s="150"/>
      <c r="F71" s="150"/>
      <c r="G71" s="150"/>
      <c r="H71" s="150"/>
      <c r="I71" s="150"/>
      <c r="J71" s="151">
        <f>J122</f>
        <v>0</v>
      </c>
      <c r="K71" s="98"/>
      <c r="L71" s="152"/>
    </row>
    <row r="72" spans="2:12" s="9" customFormat="1" ht="24.9" customHeight="1">
      <c r="B72" s="142"/>
      <c r="C72" s="143"/>
      <c r="D72" s="144" t="s">
        <v>229</v>
      </c>
      <c r="E72" s="145"/>
      <c r="F72" s="145"/>
      <c r="G72" s="145"/>
      <c r="H72" s="145"/>
      <c r="I72" s="145"/>
      <c r="J72" s="146">
        <f>J134</f>
        <v>0</v>
      </c>
      <c r="K72" s="143"/>
      <c r="L72" s="147"/>
    </row>
    <row r="73" spans="1:31" s="2" customFormat="1" ht="21.75"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6.9" customHeight="1">
      <c r="A74" s="35"/>
      <c r="B74" s="48"/>
      <c r="C74" s="49"/>
      <c r="D74" s="49"/>
      <c r="E74" s="49"/>
      <c r="F74" s="49"/>
      <c r="G74" s="49"/>
      <c r="H74" s="49"/>
      <c r="I74" s="49"/>
      <c r="J74" s="49"/>
      <c r="K74" s="49"/>
      <c r="L74" s="115"/>
      <c r="S74" s="35"/>
      <c r="T74" s="35"/>
      <c r="U74" s="35"/>
      <c r="V74" s="35"/>
      <c r="W74" s="35"/>
      <c r="X74" s="35"/>
      <c r="Y74" s="35"/>
      <c r="Z74" s="35"/>
      <c r="AA74" s="35"/>
      <c r="AB74" s="35"/>
      <c r="AC74" s="35"/>
      <c r="AD74" s="35"/>
      <c r="AE74" s="35"/>
    </row>
    <row r="78" spans="1:31" s="2" customFormat="1" ht="6.9" customHeight="1">
      <c r="A78" s="35"/>
      <c r="B78" s="50"/>
      <c r="C78" s="51"/>
      <c r="D78" s="51"/>
      <c r="E78" s="51"/>
      <c r="F78" s="51"/>
      <c r="G78" s="51"/>
      <c r="H78" s="51"/>
      <c r="I78" s="51"/>
      <c r="J78" s="51"/>
      <c r="K78" s="51"/>
      <c r="L78" s="115"/>
      <c r="S78" s="35"/>
      <c r="T78" s="35"/>
      <c r="U78" s="35"/>
      <c r="V78" s="35"/>
      <c r="W78" s="35"/>
      <c r="X78" s="35"/>
      <c r="Y78" s="35"/>
      <c r="Z78" s="35"/>
      <c r="AA78" s="35"/>
      <c r="AB78" s="35"/>
      <c r="AC78" s="35"/>
      <c r="AD78" s="35"/>
      <c r="AE78" s="35"/>
    </row>
    <row r="79" spans="1:31" s="2" customFormat="1" ht="24.9" customHeight="1">
      <c r="A79" s="35"/>
      <c r="B79" s="36"/>
      <c r="C79" s="24" t="s">
        <v>230</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6.9" customHeight="1">
      <c r="A80" s="35"/>
      <c r="B80" s="36"/>
      <c r="C80" s="37"/>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12" customHeight="1">
      <c r="A81" s="35"/>
      <c r="B81" s="36"/>
      <c r="C81" s="30" t="s">
        <v>16</v>
      </c>
      <c r="D81" s="37"/>
      <c r="E81" s="37"/>
      <c r="F81" s="37"/>
      <c r="G81" s="37"/>
      <c r="H81" s="37"/>
      <c r="I81" s="37"/>
      <c r="J81" s="37"/>
      <c r="K81" s="37"/>
      <c r="L81" s="115"/>
      <c r="S81" s="35"/>
      <c r="T81" s="35"/>
      <c r="U81" s="35"/>
      <c r="V81" s="35"/>
      <c r="W81" s="35"/>
      <c r="X81" s="35"/>
      <c r="Y81" s="35"/>
      <c r="Z81" s="35"/>
      <c r="AA81" s="35"/>
      <c r="AB81" s="35"/>
      <c r="AC81" s="35"/>
      <c r="AD81" s="35"/>
      <c r="AE81" s="35"/>
    </row>
    <row r="82" spans="1:31" s="2" customFormat="1" ht="16.5" customHeight="1">
      <c r="A82" s="35"/>
      <c r="B82" s="36"/>
      <c r="C82" s="37"/>
      <c r="D82" s="37"/>
      <c r="E82" s="400" t="str">
        <f>E7</f>
        <v>Novostavba CEPIS (Centre for Entrepreneurship, Professional and International Studies)</v>
      </c>
      <c r="F82" s="401"/>
      <c r="G82" s="401"/>
      <c r="H82" s="401"/>
      <c r="I82" s="37"/>
      <c r="J82" s="37"/>
      <c r="K82" s="37"/>
      <c r="L82" s="115"/>
      <c r="S82" s="35"/>
      <c r="T82" s="35"/>
      <c r="U82" s="35"/>
      <c r="V82" s="35"/>
      <c r="W82" s="35"/>
      <c r="X82" s="35"/>
      <c r="Y82" s="35"/>
      <c r="Z82" s="35"/>
      <c r="AA82" s="35"/>
      <c r="AB82" s="35"/>
      <c r="AC82" s="35"/>
      <c r="AD82" s="35"/>
      <c r="AE82" s="35"/>
    </row>
    <row r="83" spans="2:12" s="1" customFormat="1" ht="12" customHeight="1">
      <c r="B83" s="22"/>
      <c r="C83" s="30" t="s">
        <v>219</v>
      </c>
      <c r="D83" s="23"/>
      <c r="E83" s="23"/>
      <c r="F83" s="23"/>
      <c r="G83" s="23"/>
      <c r="H83" s="23"/>
      <c r="I83" s="23"/>
      <c r="J83" s="23"/>
      <c r="K83" s="23"/>
      <c r="L83" s="21"/>
    </row>
    <row r="84" spans="2:12" s="1" customFormat="1" ht="16.5" customHeight="1">
      <c r="B84" s="22"/>
      <c r="C84" s="23"/>
      <c r="D84" s="23"/>
      <c r="E84" s="400" t="s">
        <v>408</v>
      </c>
      <c r="F84" s="352"/>
      <c r="G84" s="352"/>
      <c r="H84" s="352"/>
      <c r="I84" s="23"/>
      <c r="J84" s="23"/>
      <c r="K84" s="23"/>
      <c r="L84" s="21"/>
    </row>
    <row r="85" spans="2:12" s="1" customFormat="1" ht="12" customHeight="1">
      <c r="B85" s="22"/>
      <c r="C85" s="30" t="s">
        <v>409</v>
      </c>
      <c r="D85" s="23"/>
      <c r="E85" s="23"/>
      <c r="F85" s="23"/>
      <c r="G85" s="23"/>
      <c r="H85" s="23"/>
      <c r="I85" s="23"/>
      <c r="J85" s="23"/>
      <c r="K85" s="23"/>
      <c r="L85" s="21"/>
    </row>
    <row r="86" spans="1:31" s="2" customFormat="1" ht="16.5" customHeight="1">
      <c r="A86" s="35"/>
      <c r="B86" s="36"/>
      <c r="C86" s="37"/>
      <c r="D86" s="37"/>
      <c r="E86" s="404" t="s">
        <v>1264</v>
      </c>
      <c r="F86" s="402"/>
      <c r="G86" s="402"/>
      <c r="H86" s="402"/>
      <c r="I86" s="37"/>
      <c r="J86" s="37"/>
      <c r="K86" s="37"/>
      <c r="L86" s="115"/>
      <c r="S86" s="35"/>
      <c r="T86" s="35"/>
      <c r="U86" s="35"/>
      <c r="V86" s="35"/>
      <c r="W86" s="35"/>
      <c r="X86" s="35"/>
      <c r="Y86" s="35"/>
      <c r="Z86" s="35"/>
      <c r="AA86" s="35"/>
      <c r="AB86" s="35"/>
      <c r="AC86" s="35"/>
      <c r="AD86" s="35"/>
      <c r="AE86" s="35"/>
    </row>
    <row r="87" spans="1:31" s="2" customFormat="1" ht="12" customHeight="1">
      <c r="A87" s="35"/>
      <c r="B87" s="36"/>
      <c r="C87" s="30" t="s">
        <v>411</v>
      </c>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6.5" customHeight="1">
      <c r="A88" s="35"/>
      <c r="B88" s="36"/>
      <c r="C88" s="37"/>
      <c r="D88" s="37"/>
      <c r="E88" s="374" t="str">
        <f>E13</f>
        <v>D.1.4.2 - Vzduchotechnika</v>
      </c>
      <c r="F88" s="402"/>
      <c r="G88" s="402"/>
      <c r="H88" s="402"/>
      <c r="I88" s="37"/>
      <c r="J88" s="37"/>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F16</f>
        <v xml:space="preserve"> </v>
      </c>
      <c r="G90" s="37"/>
      <c r="H90" s="37"/>
      <c r="I90" s="30" t="s">
        <v>23</v>
      </c>
      <c r="J90" s="60">
        <f>IF(J16="","",J16)</f>
        <v>0</v>
      </c>
      <c r="K90" s="37"/>
      <c r="L90" s="115"/>
      <c r="S90" s="35"/>
      <c r="T90" s="35"/>
      <c r="U90" s="35"/>
      <c r="V90" s="35"/>
      <c r="W90" s="35"/>
      <c r="X90" s="35"/>
      <c r="Y90" s="35"/>
      <c r="Z90" s="35"/>
      <c r="AA90" s="35"/>
      <c r="AB90" s="35"/>
      <c r="AC90" s="35"/>
      <c r="AD90" s="35"/>
      <c r="AE90" s="35"/>
    </row>
    <row r="91" spans="1:31" s="2" customFormat="1" ht="6.9"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25.65" customHeight="1">
      <c r="A92" s="35"/>
      <c r="B92" s="36"/>
      <c r="C92" s="30" t="s">
        <v>24</v>
      </c>
      <c r="D92" s="37"/>
      <c r="E92" s="37"/>
      <c r="F92" s="28" t="str">
        <f>E19</f>
        <v>Slezská univerzita v Opavě</v>
      </c>
      <c r="G92" s="37"/>
      <c r="H92" s="37"/>
      <c r="I92" s="30" t="s">
        <v>32</v>
      </c>
      <c r="J92" s="33" t="str">
        <f>E25</f>
        <v>Ateliér Velehradský, s. r. o.</v>
      </c>
      <c r="K92" s="37"/>
      <c r="L92" s="115"/>
      <c r="S92" s="35"/>
      <c r="T92" s="35"/>
      <c r="U92" s="35"/>
      <c r="V92" s="35"/>
      <c r="W92" s="35"/>
      <c r="X92" s="35"/>
      <c r="Y92" s="35"/>
      <c r="Z92" s="35"/>
      <c r="AA92" s="35"/>
      <c r="AB92" s="35"/>
      <c r="AC92" s="35"/>
      <c r="AD92" s="35"/>
      <c r="AE92" s="35"/>
    </row>
    <row r="93" spans="1:31" s="2" customFormat="1" ht="15.15" customHeight="1">
      <c r="A93" s="35"/>
      <c r="B93" s="36"/>
      <c r="C93" s="30" t="s">
        <v>30</v>
      </c>
      <c r="D93" s="37"/>
      <c r="E93" s="37"/>
      <c r="F93" s="28" t="str">
        <f>IF(E22="","",E22)</f>
        <v>Vyplň údaj</v>
      </c>
      <c r="G93" s="37"/>
      <c r="H93" s="37"/>
      <c r="I93" s="30" t="s">
        <v>37</v>
      </c>
      <c r="J93" s="33" t="str">
        <f>E28</f>
        <v xml:space="preserve"> </v>
      </c>
      <c r="K93" s="37"/>
      <c r="L93" s="115"/>
      <c r="S93" s="35"/>
      <c r="T93" s="35"/>
      <c r="U93" s="35"/>
      <c r="V93" s="35"/>
      <c r="W93" s="35"/>
      <c r="X93" s="35"/>
      <c r="Y93" s="35"/>
      <c r="Z93" s="35"/>
      <c r="AA93" s="35"/>
      <c r="AB93" s="35"/>
      <c r="AC93" s="35"/>
      <c r="AD93" s="35"/>
      <c r="AE93" s="35"/>
    </row>
    <row r="94" spans="1:31" s="2" customFormat="1" ht="10.35" customHeight="1">
      <c r="A94" s="35"/>
      <c r="B94" s="36"/>
      <c r="C94" s="37"/>
      <c r="D94" s="37"/>
      <c r="E94" s="37"/>
      <c r="F94" s="37"/>
      <c r="G94" s="37"/>
      <c r="H94" s="37"/>
      <c r="I94" s="37"/>
      <c r="J94" s="37"/>
      <c r="K94" s="37"/>
      <c r="L94" s="115"/>
      <c r="S94" s="35"/>
      <c r="T94" s="35"/>
      <c r="U94" s="35"/>
      <c r="V94" s="35"/>
      <c r="W94" s="35"/>
      <c r="X94" s="35"/>
      <c r="Y94" s="35"/>
      <c r="Z94" s="35"/>
      <c r="AA94" s="35"/>
      <c r="AB94" s="35"/>
      <c r="AC94" s="35"/>
      <c r="AD94" s="35"/>
      <c r="AE94" s="35"/>
    </row>
    <row r="95" spans="1:31" s="11" customFormat="1" ht="29.25" customHeight="1">
      <c r="A95" s="153"/>
      <c r="B95" s="154"/>
      <c r="C95" s="155" t="s">
        <v>231</v>
      </c>
      <c r="D95" s="156" t="s">
        <v>59</v>
      </c>
      <c r="E95" s="156" t="s">
        <v>55</v>
      </c>
      <c r="F95" s="156" t="s">
        <v>56</v>
      </c>
      <c r="G95" s="156" t="s">
        <v>232</v>
      </c>
      <c r="H95" s="156" t="s">
        <v>233</v>
      </c>
      <c r="I95" s="156" t="s">
        <v>234</v>
      </c>
      <c r="J95" s="156" t="s">
        <v>223</v>
      </c>
      <c r="K95" s="157" t="s">
        <v>235</v>
      </c>
      <c r="L95" s="158"/>
      <c r="M95" s="69" t="s">
        <v>19</v>
      </c>
      <c r="N95" s="70" t="s">
        <v>44</v>
      </c>
      <c r="O95" s="70" t="s">
        <v>236</v>
      </c>
      <c r="P95" s="70" t="s">
        <v>237</v>
      </c>
      <c r="Q95" s="70" t="s">
        <v>238</v>
      </c>
      <c r="R95" s="70" t="s">
        <v>239</v>
      </c>
      <c r="S95" s="70" t="s">
        <v>240</v>
      </c>
      <c r="T95" s="71" t="s">
        <v>241</v>
      </c>
      <c r="U95" s="153"/>
      <c r="V95" s="153"/>
      <c r="W95" s="153"/>
      <c r="X95" s="153"/>
      <c r="Y95" s="153"/>
      <c r="Z95" s="153"/>
      <c r="AA95" s="153"/>
      <c r="AB95" s="153"/>
      <c r="AC95" s="153"/>
      <c r="AD95" s="153"/>
      <c r="AE95" s="153"/>
    </row>
    <row r="96" spans="1:63" s="2" customFormat="1" ht="22.8" customHeight="1">
      <c r="A96" s="35"/>
      <c r="B96" s="36"/>
      <c r="C96" s="76" t="s">
        <v>242</v>
      </c>
      <c r="D96" s="37"/>
      <c r="E96" s="37"/>
      <c r="F96" s="37"/>
      <c r="G96" s="37"/>
      <c r="H96" s="37"/>
      <c r="I96" s="37"/>
      <c r="J96" s="159">
        <f>BK96</f>
        <v>0</v>
      </c>
      <c r="K96" s="37"/>
      <c r="L96" s="40"/>
      <c r="M96" s="72"/>
      <c r="N96" s="160"/>
      <c r="O96" s="73"/>
      <c r="P96" s="161">
        <f>P97+P134</f>
        <v>0</v>
      </c>
      <c r="Q96" s="73"/>
      <c r="R96" s="161">
        <f>R97+R134</f>
        <v>0</v>
      </c>
      <c r="S96" s="73"/>
      <c r="T96" s="162">
        <f>T97+T134</f>
        <v>0</v>
      </c>
      <c r="U96" s="35"/>
      <c r="V96" s="35"/>
      <c r="W96" s="35"/>
      <c r="X96" s="35"/>
      <c r="Y96" s="35"/>
      <c r="Z96" s="35"/>
      <c r="AA96" s="35"/>
      <c r="AB96" s="35"/>
      <c r="AC96" s="35"/>
      <c r="AD96" s="35"/>
      <c r="AE96" s="35"/>
      <c r="AT96" s="18" t="s">
        <v>73</v>
      </c>
      <c r="AU96" s="18" t="s">
        <v>224</v>
      </c>
      <c r="BK96" s="163">
        <f>BK97+BK134</f>
        <v>0</v>
      </c>
    </row>
    <row r="97" spans="2:63" s="12" customFormat="1" ht="25.95" customHeight="1">
      <c r="B97" s="164"/>
      <c r="C97" s="165"/>
      <c r="D97" s="166" t="s">
        <v>73</v>
      </c>
      <c r="E97" s="167" t="s">
        <v>1269</v>
      </c>
      <c r="F97" s="167" t="s">
        <v>121</v>
      </c>
      <c r="G97" s="165"/>
      <c r="H97" s="165"/>
      <c r="I97" s="168"/>
      <c r="J97" s="169">
        <f>BK97</f>
        <v>0</v>
      </c>
      <c r="K97" s="165"/>
      <c r="L97" s="170"/>
      <c r="M97" s="171"/>
      <c r="N97" s="172"/>
      <c r="O97" s="172"/>
      <c r="P97" s="173">
        <f>P98+P110+P122</f>
        <v>0</v>
      </c>
      <c r="Q97" s="172"/>
      <c r="R97" s="173">
        <f>R98+R110+R122</f>
        <v>0</v>
      </c>
      <c r="S97" s="172"/>
      <c r="T97" s="174">
        <f>T98+T110+T122</f>
        <v>0</v>
      </c>
      <c r="AR97" s="175" t="s">
        <v>82</v>
      </c>
      <c r="AT97" s="176" t="s">
        <v>73</v>
      </c>
      <c r="AU97" s="176" t="s">
        <v>74</v>
      </c>
      <c r="AY97" s="175" t="s">
        <v>245</v>
      </c>
      <c r="BK97" s="177">
        <f>BK98+BK110+BK122</f>
        <v>0</v>
      </c>
    </row>
    <row r="98" spans="2:63" s="12" customFormat="1" ht="22.8" customHeight="1">
      <c r="B98" s="164"/>
      <c r="C98" s="165"/>
      <c r="D98" s="166" t="s">
        <v>73</v>
      </c>
      <c r="E98" s="178" t="s">
        <v>1382</v>
      </c>
      <c r="F98" s="178" t="s">
        <v>1383</v>
      </c>
      <c r="G98" s="165"/>
      <c r="H98" s="165"/>
      <c r="I98" s="168"/>
      <c r="J98" s="179">
        <f>BK98</f>
        <v>0</v>
      </c>
      <c r="K98" s="165"/>
      <c r="L98" s="170"/>
      <c r="M98" s="171"/>
      <c r="N98" s="172"/>
      <c r="O98" s="172"/>
      <c r="P98" s="173">
        <f>SUM(P99:P109)</f>
        <v>0</v>
      </c>
      <c r="Q98" s="172"/>
      <c r="R98" s="173">
        <f>SUM(R99:R109)</f>
        <v>0</v>
      </c>
      <c r="S98" s="172"/>
      <c r="T98" s="174">
        <f>SUM(T99:T109)</f>
        <v>0</v>
      </c>
      <c r="AR98" s="175" t="s">
        <v>82</v>
      </c>
      <c r="AT98" s="176" t="s">
        <v>73</v>
      </c>
      <c r="AU98" s="176" t="s">
        <v>82</v>
      </c>
      <c r="AY98" s="175" t="s">
        <v>245</v>
      </c>
      <c r="BK98" s="177">
        <f>SUM(BK99:BK109)</f>
        <v>0</v>
      </c>
    </row>
    <row r="99" spans="1:65" s="2" customFormat="1" ht="16.5" customHeight="1">
      <c r="A99" s="35"/>
      <c r="B99" s="36"/>
      <c r="C99" s="180" t="s">
        <v>82</v>
      </c>
      <c r="D99" s="180" t="s">
        <v>247</v>
      </c>
      <c r="E99" s="181" t="s">
        <v>1384</v>
      </c>
      <c r="F99" s="182" t="s">
        <v>1385</v>
      </c>
      <c r="G99" s="183" t="s">
        <v>389</v>
      </c>
      <c r="H99" s="184">
        <v>1</v>
      </c>
      <c r="I99" s="185"/>
      <c r="J99" s="186">
        <f aca="true" t="shared" si="0" ref="J99:J109">ROUND(I99*H99,2)</f>
        <v>0</v>
      </c>
      <c r="K99" s="182" t="s">
        <v>19</v>
      </c>
      <c r="L99" s="40"/>
      <c r="M99" s="187" t="s">
        <v>19</v>
      </c>
      <c r="N99" s="188" t="s">
        <v>45</v>
      </c>
      <c r="O99" s="65"/>
      <c r="P99" s="189">
        <f aca="true" t="shared" si="1" ref="P99:P109">O99*H99</f>
        <v>0</v>
      </c>
      <c r="Q99" s="189">
        <v>0</v>
      </c>
      <c r="R99" s="189">
        <f aca="true" t="shared" si="2" ref="R99:R109">Q99*H99</f>
        <v>0</v>
      </c>
      <c r="S99" s="189">
        <v>0</v>
      </c>
      <c r="T99" s="190">
        <f aca="true" t="shared" si="3" ref="T99:T109">S99*H99</f>
        <v>0</v>
      </c>
      <c r="U99" s="35"/>
      <c r="V99" s="35"/>
      <c r="W99" s="35"/>
      <c r="X99" s="35"/>
      <c r="Y99" s="35"/>
      <c r="Z99" s="35"/>
      <c r="AA99" s="35"/>
      <c r="AB99" s="35"/>
      <c r="AC99" s="35"/>
      <c r="AD99" s="35"/>
      <c r="AE99" s="35"/>
      <c r="AR99" s="191" t="s">
        <v>131</v>
      </c>
      <c r="AT99" s="191" t="s">
        <v>247</v>
      </c>
      <c r="AU99" s="191" t="s">
        <v>84</v>
      </c>
      <c r="AY99" s="18" t="s">
        <v>245</v>
      </c>
      <c r="BE99" s="192">
        <f aca="true" t="shared" si="4" ref="BE99:BE109">IF(N99="základní",J99,0)</f>
        <v>0</v>
      </c>
      <c r="BF99" s="192">
        <f aca="true" t="shared" si="5" ref="BF99:BF109">IF(N99="snížená",J99,0)</f>
        <v>0</v>
      </c>
      <c r="BG99" s="192">
        <f aca="true" t="shared" si="6" ref="BG99:BG109">IF(N99="zákl. přenesená",J99,0)</f>
        <v>0</v>
      </c>
      <c r="BH99" s="192">
        <f aca="true" t="shared" si="7" ref="BH99:BH109">IF(N99="sníž. přenesená",J99,0)</f>
        <v>0</v>
      </c>
      <c r="BI99" s="192">
        <f aca="true" t="shared" si="8" ref="BI99:BI109">IF(N99="nulová",J99,0)</f>
        <v>0</v>
      </c>
      <c r="BJ99" s="18" t="s">
        <v>82</v>
      </c>
      <c r="BK99" s="192">
        <f aca="true" t="shared" si="9" ref="BK99:BK109">ROUND(I99*H99,2)</f>
        <v>0</v>
      </c>
      <c r="BL99" s="18" t="s">
        <v>131</v>
      </c>
      <c r="BM99" s="191" t="s">
        <v>84</v>
      </c>
    </row>
    <row r="100" spans="1:65" s="2" customFormat="1" ht="16.5" customHeight="1">
      <c r="A100" s="35"/>
      <c r="B100" s="36"/>
      <c r="C100" s="180" t="s">
        <v>84</v>
      </c>
      <c r="D100" s="180" t="s">
        <v>247</v>
      </c>
      <c r="E100" s="181" t="s">
        <v>1386</v>
      </c>
      <c r="F100" s="182" t="s">
        <v>1387</v>
      </c>
      <c r="G100" s="183" t="s">
        <v>389</v>
      </c>
      <c r="H100" s="184">
        <v>1</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131</v>
      </c>
      <c r="AT100" s="191" t="s">
        <v>247</v>
      </c>
      <c r="AU100" s="191" t="s">
        <v>84</v>
      </c>
      <c r="AY100" s="18" t="s">
        <v>245</v>
      </c>
      <c r="BE100" s="192">
        <f t="shared" si="4"/>
        <v>0</v>
      </c>
      <c r="BF100" s="192">
        <f t="shared" si="5"/>
        <v>0</v>
      </c>
      <c r="BG100" s="192">
        <f t="shared" si="6"/>
        <v>0</v>
      </c>
      <c r="BH100" s="192">
        <f t="shared" si="7"/>
        <v>0</v>
      </c>
      <c r="BI100" s="192">
        <f t="shared" si="8"/>
        <v>0</v>
      </c>
      <c r="BJ100" s="18" t="s">
        <v>82</v>
      </c>
      <c r="BK100" s="192">
        <f t="shared" si="9"/>
        <v>0</v>
      </c>
      <c r="BL100" s="18" t="s">
        <v>131</v>
      </c>
      <c r="BM100" s="191" t="s">
        <v>131</v>
      </c>
    </row>
    <row r="101" spans="1:65" s="2" customFormat="1" ht="16.5" customHeight="1">
      <c r="A101" s="35"/>
      <c r="B101" s="36"/>
      <c r="C101" s="180" t="s">
        <v>94</v>
      </c>
      <c r="D101" s="180" t="s">
        <v>247</v>
      </c>
      <c r="E101" s="181" t="s">
        <v>1388</v>
      </c>
      <c r="F101" s="182" t="s">
        <v>1389</v>
      </c>
      <c r="G101" s="183" t="s">
        <v>389</v>
      </c>
      <c r="H101" s="184">
        <v>1</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131</v>
      </c>
      <c r="AT101" s="191" t="s">
        <v>247</v>
      </c>
      <c r="AU101" s="191" t="s">
        <v>84</v>
      </c>
      <c r="AY101" s="18" t="s">
        <v>245</v>
      </c>
      <c r="BE101" s="192">
        <f t="shared" si="4"/>
        <v>0</v>
      </c>
      <c r="BF101" s="192">
        <f t="shared" si="5"/>
        <v>0</v>
      </c>
      <c r="BG101" s="192">
        <f t="shared" si="6"/>
        <v>0</v>
      </c>
      <c r="BH101" s="192">
        <f t="shared" si="7"/>
        <v>0</v>
      </c>
      <c r="BI101" s="192">
        <f t="shared" si="8"/>
        <v>0</v>
      </c>
      <c r="BJ101" s="18" t="s">
        <v>82</v>
      </c>
      <c r="BK101" s="192">
        <f t="shared" si="9"/>
        <v>0</v>
      </c>
      <c r="BL101" s="18" t="s">
        <v>131</v>
      </c>
      <c r="BM101" s="191" t="s">
        <v>278</v>
      </c>
    </row>
    <row r="102" spans="1:65" s="2" customFormat="1" ht="16.5" customHeight="1">
      <c r="A102" s="35"/>
      <c r="B102" s="36"/>
      <c r="C102" s="180" t="s">
        <v>131</v>
      </c>
      <c r="D102" s="180" t="s">
        <v>247</v>
      </c>
      <c r="E102" s="181" t="s">
        <v>1390</v>
      </c>
      <c r="F102" s="182" t="s">
        <v>1391</v>
      </c>
      <c r="G102" s="183" t="s">
        <v>389</v>
      </c>
      <c r="H102" s="184">
        <v>1</v>
      </c>
      <c r="I102" s="185"/>
      <c r="J102" s="186">
        <f t="shared" si="0"/>
        <v>0</v>
      </c>
      <c r="K102" s="182" t="s">
        <v>19</v>
      </c>
      <c r="L102" s="40"/>
      <c r="M102" s="187" t="s">
        <v>19</v>
      </c>
      <c r="N102" s="188" t="s">
        <v>45</v>
      </c>
      <c r="O102" s="65"/>
      <c r="P102" s="189">
        <f t="shared" si="1"/>
        <v>0</v>
      </c>
      <c r="Q102" s="189">
        <v>0</v>
      </c>
      <c r="R102" s="189">
        <f t="shared" si="2"/>
        <v>0</v>
      </c>
      <c r="S102" s="189">
        <v>0</v>
      </c>
      <c r="T102" s="190">
        <f t="shared" si="3"/>
        <v>0</v>
      </c>
      <c r="U102" s="35"/>
      <c r="V102" s="35"/>
      <c r="W102" s="35"/>
      <c r="X102" s="35"/>
      <c r="Y102" s="35"/>
      <c r="Z102" s="35"/>
      <c r="AA102" s="35"/>
      <c r="AB102" s="35"/>
      <c r="AC102" s="35"/>
      <c r="AD102" s="35"/>
      <c r="AE102" s="35"/>
      <c r="AR102" s="191" t="s">
        <v>131</v>
      </c>
      <c r="AT102" s="191" t="s">
        <v>247</v>
      </c>
      <c r="AU102" s="191" t="s">
        <v>84</v>
      </c>
      <c r="AY102" s="18" t="s">
        <v>245</v>
      </c>
      <c r="BE102" s="192">
        <f t="shared" si="4"/>
        <v>0</v>
      </c>
      <c r="BF102" s="192">
        <f t="shared" si="5"/>
        <v>0</v>
      </c>
      <c r="BG102" s="192">
        <f t="shared" si="6"/>
        <v>0</v>
      </c>
      <c r="BH102" s="192">
        <f t="shared" si="7"/>
        <v>0</v>
      </c>
      <c r="BI102" s="192">
        <f t="shared" si="8"/>
        <v>0</v>
      </c>
      <c r="BJ102" s="18" t="s">
        <v>82</v>
      </c>
      <c r="BK102" s="192">
        <f t="shared" si="9"/>
        <v>0</v>
      </c>
      <c r="BL102" s="18" t="s">
        <v>131</v>
      </c>
      <c r="BM102" s="191" t="s">
        <v>297</v>
      </c>
    </row>
    <row r="103" spans="1:65" s="2" customFormat="1" ht="16.5" customHeight="1">
      <c r="A103" s="35"/>
      <c r="B103" s="36"/>
      <c r="C103" s="180" t="s">
        <v>272</v>
      </c>
      <c r="D103" s="180" t="s">
        <v>247</v>
      </c>
      <c r="E103" s="181" t="s">
        <v>1392</v>
      </c>
      <c r="F103" s="182" t="s">
        <v>1393</v>
      </c>
      <c r="G103" s="183" t="s">
        <v>389</v>
      </c>
      <c r="H103" s="184">
        <v>1</v>
      </c>
      <c r="I103" s="185"/>
      <c r="J103" s="186">
        <f t="shared" si="0"/>
        <v>0</v>
      </c>
      <c r="K103" s="182" t="s">
        <v>19</v>
      </c>
      <c r="L103" s="40"/>
      <c r="M103" s="187" t="s">
        <v>19</v>
      </c>
      <c r="N103" s="188" t="s">
        <v>45</v>
      </c>
      <c r="O103" s="65"/>
      <c r="P103" s="189">
        <f t="shared" si="1"/>
        <v>0</v>
      </c>
      <c r="Q103" s="189">
        <v>0</v>
      </c>
      <c r="R103" s="189">
        <f t="shared" si="2"/>
        <v>0</v>
      </c>
      <c r="S103" s="189">
        <v>0</v>
      </c>
      <c r="T103" s="190">
        <f t="shared" si="3"/>
        <v>0</v>
      </c>
      <c r="U103" s="35"/>
      <c r="V103" s="35"/>
      <c r="W103" s="35"/>
      <c r="X103" s="35"/>
      <c r="Y103" s="35"/>
      <c r="Z103" s="35"/>
      <c r="AA103" s="35"/>
      <c r="AB103" s="35"/>
      <c r="AC103" s="35"/>
      <c r="AD103" s="35"/>
      <c r="AE103" s="35"/>
      <c r="AR103" s="191" t="s">
        <v>131</v>
      </c>
      <c r="AT103" s="191" t="s">
        <v>247</v>
      </c>
      <c r="AU103" s="191" t="s">
        <v>84</v>
      </c>
      <c r="AY103" s="18" t="s">
        <v>245</v>
      </c>
      <c r="BE103" s="192">
        <f t="shared" si="4"/>
        <v>0</v>
      </c>
      <c r="BF103" s="192">
        <f t="shared" si="5"/>
        <v>0</v>
      </c>
      <c r="BG103" s="192">
        <f t="shared" si="6"/>
        <v>0</v>
      </c>
      <c r="BH103" s="192">
        <f t="shared" si="7"/>
        <v>0</v>
      </c>
      <c r="BI103" s="192">
        <f t="shared" si="8"/>
        <v>0</v>
      </c>
      <c r="BJ103" s="18" t="s">
        <v>82</v>
      </c>
      <c r="BK103" s="192">
        <f t="shared" si="9"/>
        <v>0</v>
      </c>
      <c r="BL103" s="18" t="s">
        <v>131</v>
      </c>
      <c r="BM103" s="191" t="s">
        <v>315</v>
      </c>
    </row>
    <row r="104" spans="1:65" s="2" customFormat="1" ht="16.5" customHeight="1">
      <c r="A104" s="35"/>
      <c r="B104" s="36"/>
      <c r="C104" s="180" t="s">
        <v>278</v>
      </c>
      <c r="D104" s="180" t="s">
        <v>247</v>
      </c>
      <c r="E104" s="181" t="s">
        <v>1394</v>
      </c>
      <c r="F104" s="182" t="s">
        <v>1395</v>
      </c>
      <c r="G104" s="183" t="s">
        <v>389</v>
      </c>
      <c r="H104" s="184">
        <v>1</v>
      </c>
      <c r="I104" s="185"/>
      <c r="J104" s="186">
        <f t="shared" si="0"/>
        <v>0</v>
      </c>
      <c r="K104" s="182" t="s">
        <v>19</v>
      </c>
      <c r="L104" s="40"/>
      <c r="M104" s="187" t="s">
        <v>19</v>
      </c>
      <c r="N104" s="188" t="s">
        <v>45</v>
      </c>
      <c r="O104" s="65"/>
      <c r="P104" s="189">
        <f t="shared" si="1"/>
        <v>0</v>
      </c>
      <c r="Q104" s="189">
        <v>0</v>
      </c>
      <c r="R104" s="189">
        <f t="shared" si="2"/>
        <v>0</v>
      </c>
      <c r="S104" s="189">
        <v>0</v>
      </c>
      <c r="T104" s="190">
        <f t="shared" si="3"/>
        <v>0</v>
      </c>
      <c r="U104" s="35"/>
      <c r="V104" s="35"/>
      <c r="W104" s="35"/>
      <c r="X104" s="35"/>
      <c r="Y104" s="35"/>
      <c r="Z104" s="35"/>
      <c r="AA104" s="35"/>
      <c r="AB104" s="35"/>
      <c r="AC104" s="35"/>
      <c r="AD104" s="35"/>
      <c r="AE104" s="35"/>
      <c r="AR104" s="191" t="s">
        <v>131</v>
      </c>
      <c r="AT104" s="191" t="s">
        <v>247</v>
      </c>
      <c r="AU104" s="191" t="s">
        <v>84</v>
      </c>
      <c r="AY104" s="18" t="s">
        <v>245</v>
      </c>
      <c r="BE104" s="192">
        <f t="shared" si="4"/>
        <v>0</v>
      </c>
      <c r="BF104" s="192">
        <f t="shared" si="5"/>
        <v>0</v>
      </c>
      <c r="BG104" s="192">
        <f t="shared" si="6"/>
        <v>0</v>
      </c>
      <c r="BH104" s="192">
        <f t="shared" si="7"/>
        <v>0</v>
      </c>
      <c r="BI104" s="192">
        <f t="shared" si="8"/>
        <v>0</v>
      </c>
      <c r="BJ104" s="18" t="s">
        <v>82</v>
      </c>
      <c r="BK104" s="192">
        <f t="shared" si="9"/>
        <v>0</v>
      </c>
      <c r="BL104" s="18" t="s">
        <v>131</v>
      </c>
      <c r="BM104" s="191" t="s">
        <v>328</v>
      </c>
    </row>
    <row r="105" spans="1:65" s="2" customFormat="1" ht="16.5" customHeight="1">
      <c r="A105" s="35"/>
      <c r="B105" s="36"/>
      <c r="C105" s="180" t="s">
        <v>285</v>
      </c>
      <c r="D105" s="180" t="s">
        <v>247</v>
      </c>
      <c r="E105" s="181" t="s">
        <v>1396</v>
      </c>
      <c r="F105" s="182" t="s">
        <v>1397</v>
      </c>
      <c r="G105" s="183" t="s">
        <v>389</v>
      </c>
      <c r="H105" s="184">
        <v>1</v>
      </c>
      <c r="I105" s="185"/>
      <c r="J105" s="186">
        <f t="shared" si="0"/>
        <v>0</v>
      </c>
      <c r="K105" s="182" t="s">
        <v>19</v>
      </c>
      <c r="L105" s="40"/>
      <c r="M105" s="187" t="s">
        <v>19</v>
      </c>
      <c r="N105" s="188" t="s">
        <v>45</v>
      </c>
      <c r="O105" s="65"/>
      <c r="P105" s="189">
        <f t="shared" si="1"/>
        <v>0</v>
      </c>
      <c r="Q105" s="189">
        <v>0</v>
      </c>
      <c r="R105" s="189">
        <f t="shared" si="2"/>
        <v>0</v>
      </c>
      <c r="S105" s="189">
        <v>0</v>
      </c>
      <c r="T105" s="190">
        <f t="shared" si="3"/>
        <v>0</v>
      </c>
      <c r="U105" s="35"/>
      <c r="V105" s="35"/>
      <c r="W105" s="35"/>
      <c r="X105" s="35"/>
      <c r="Y105" s="35"/>
      <c r="Z105" s="35"/>
      <c r="AA105" s="35"/>
      <c r="AB105" s="35"/>
      <c r="AC105" s="35"/>
      <c r="AD105" s="35"/>
      <c r="AE105" s="35"/>
      <c r="AR105" s="191" t="s">
        <v>131</v>
      </c>
      <c r="AT105" s="191" t="s">
        <v>247</v>
      </c>
      <c r="AU105" s="191" t="s">
        <v>84</v>
      </c>
      <c r="AY105" s="18" t="s">
        <v>245</v>
      </c>
      <c r="BE105" s="192">
        <f t="shared" si="4"/>
        <v>0</v>
      </c>
      <c r="BF105" s="192">
        <f t="shared" si="5"/>
        <v>0</v>
      </c>
      <c r="BG105" s="192">
        <f t="shared" si="6"/>
        <v>0</v>
      </c>
      <c r="BH105" s="192">
        <f t="shared" si="7"/>
        <v>0</v>
      </c>
      <c r="BI105" s="192">
        <f t="shared" si="8"/>
        <v>0</v>
      </c>
      <c r="BJ105" s="18" t="s">
        <v>82</v>
      </c>
      <c r="BK105" s="192">
        <f t="shared" si="9"/>
        <v>0</v>
      </c>
      <c r="BL105" s="18" t="s">
        <v>131</v>
      </c>
      <c r="BM105" s="191" t="s">
        <v>343</v>
      </c>
    </row>
    <row r="106" spans="1:65" s="2" customFormat="1" ht="16.5" customHeight="1">
      <c r="A106" s="35"/>
      <c r="B106" s="36"/>
      <c r="C106" s="180" t="s">
        <v>297</v>
      </c>
      <c r="D106" s="180" t="s">
        <v>247</v>
      </c>
      <c r="E106" s="181" t="s">
        <v>1398</v>
      </c>
      <c r="F106" s="182" t="s">
        <v>1399</v>
      </c>
      <c r="G106" s="183" t="s">
        <v>389</v>
      </c>
      <c r="H106" s="184">
        <v>1</v>
      </c>
      <c r="I106" s="185"/>
      <c r="J106" s="186">
        <f t="shared" si="0"/>
        <v>0</v>
      </c>
      <c r="K106" s="182" t="s">
        <v>19</v>
      </c>
      <c r="L106" s="40"/>
      <c r="M106" s="187" t="s">
        <v>19</v>
      </c>
      <c r="N106" s="188" t="s">
        <v>45</v>
      </c>
      <c r="O106" s="65"/>
      <c r="P106" s="189">
        <f t="shared" si="1"/>
        <v>0</v>
      </c>
      <c r="Q106" s="189">
        <v>0</v>
      </c>
      <c r="R106" s="189">
        <f t="shared" si="2"/>
        <v>0</v>
      </c>
      <c r="S106" s="189">
        <v>0</v>
      </c>
      <c r="T106" s="190">
        <f t="shared" si="3"/>
        <v>0</v>
      </c>
      <c r="U106" s="35"/>
      <c r="V106" s="35"/>
      <c r="W106" s="35"/>
      <c r="X106" s="35"/>
      <c r="Y106" s="35"/>
      <c r="Z106" s="35"/>
      <c r="AA106" s="35"/>
      <c r="AB106" s="35"/>
      <c r="AC106" s="35"/>
      <c r="AD106" s="35"/>
      <c r="AE106" s="35"/>
      <c r="AR106" s="191" t="s">
        <v>131</v>
      </c>
      <c r="AT106" s="191" t="s">
        <v>247</v>
      </c>
      <c r="AU106" s="191" t="s">
        <v>84</v>
      </c>
      <c r="AY106" s="18" t="s">
        <v>245</v>
      </c>
      <c r="BE106" s="192">
        <f t="shared" si="4"/>
        <v>0</v>
      </c>
      <c r="BF106" s="192">
        <f t="shared" si="5"/>
        <v>0</v>
      </c>
      <c r="BG106" s="192">
        <f t="shared" si="6"/>
        <v>0</v>
      </c>
      <c r="BH106" s="192">
        <f t="shared" si="7"/>
        <v>0</v>
      </c>
      <c r="BI106" s="192">
        <f t="shared" si="8"/>
        <v>0</v>
      </c>
      <c r="BJ106" s="18" t="s">
        <v>82</v>
      </c>
      <c r="BK106" s="192">
        <f t="shared" si="9"/>
        <v>0</v>
      </c>
      <c r="BL106" s="18" t="s">
        <v>131</v>
      </c>
      <c r="BM106" s="191" t="s">
        <v>355</v>
      </c>
    </row>
    <row r="107" spans="1:65" s="2" customFormat="1" ht="16.5" customHeight="1">
      <c r="A107" s="35"/>
      <c r="B107" s="36"/>
      <c r="C107" s="180" t="s">
        <v>305</v>
      </c>
      <c r="D107" s="180" t="s">
        <v>247</v>
      </c>
      <c r="E107" s="181" t="s">
        <v>1400</v>
      </c>
      <c r="F107" s="182" t="s">
        <v>1401</v>
      </c>
      <c r="G107" s="183" t="s">
        <v>389</v>
      </c>
      <c r="H107" s="184">
        <v>1</v>
      </c>
      <c r="I107" s="185"/>
      <c r="J107" s="186">
        <f t="shared" si="0"/>
        <v>0</v>
      </c>
      <c r="K107" s="182" t="s">
        <v>19</v>
      </c>
      <c r="L107" s="40"/>
      <c r="M107" s="187" t="s">
        <v>19</v>
      </c>
      <c r="N107" s="188" t="s">
        <v>45</v>
      </c>
      <c r="O107" s="65"/>
      <c r="P107" s="189">
        <f t="shared" si="1"/>
        <v>0</v>
      </c>
      <c r="Q107" s="189">
        <v>0</v>
      </c>
      <c r="R107" s="189">
        <f t="shared" si="2"/>
        <v>0</v>
      </c>
      <c r="S107" s="189">
        <v>0</v>
      </c>
      <c r="T107" s="190">
        <f t="shared" si="3"/>
        <v>0</v>
      </c>
      <c r="U107" s="35"/>
      <c r="V107" s="35"/>
      <c r="W107" s="35"/>
      <c r="X107" s="35"/>
      <c r="Y107" s="35"/>
      <c r="Z107" s="35"/>
      <c r="AA107" s="35"/>
      <c r="AB107" s="35"/>
      <c r="AC107" s="35"/>
      <c r="AD107" s="35"/>
      <c r="AE107" s="35"/>
      <c r="AR107" s="191" t="s">
        <v>131</v>
      </c>
      <c r="AT107" s="191" t="s">
        <v>247</v>
      </c>
      <c r="AU107" s="191" t="s">
        <v>84</v>
      </c>
      <c r="AY107" s="18" t="s">
        <v>245</v>
      </c>
      <c r="BE107" s="192">
        <f t="shared" si="4"/>
        <v>0</v>
      </c>
      <c r="BF107" s="192">
        <f t="shared" si="5"/>
        <v>0</v>
      </c>
      <c r="BG107" s="192">
        <f t="shared" si="6"/>
        <v>0</v>
      </c>
      <c r="BH107" s="192">
        <f t="shared" si="7"/>
        <v>0</v>
      </c>
      <c r="BI107" s="192">
        <f t="shared" si="8"/>
        <v>0</v>
      </c>
      <c r="BJ107" s="18" t="s">
        <v>82</v>
      </c>
      <c r="BK107" s="192">
        <f t="shared" si="9"/>
        <v>0</v>
      </c>
      <c r="BL107" s="18" t="s">
        <v>131</v>
      </c>
      <c r="BM107" s="191" t="s">
        <v>366</v>
      </c>
    </row>
    <row r="108" spans="1:65" s="2" customFormat="1" ht="16.5" customHeight="1">
      <c r="A108" s="35"/>
      <c r="B108" s="36"/>
      <c r="C108" s="180" t="s">
        <v>315</v>
      </c>
      <c r="D108" s="180" t="s">
        <v>247</v>
      </c>
      <c r="E108" s="181" t="s">
        <v>1402</v>
      </c>
      <c r="F108" s="182" t="s">
        <v>1403</v>
      </c>
      <c r="G108" s="183" t="s">
        <v>389</v>
      </c>
      <c r="H108" s="184">
        <v>1</v>
      </c>
      <c r="I108" s="185"/>
      <c r="J108" s="186">
        <f t="shared" si="0"/>
        <v>0</v>
      </c>
      <c r="K108" s="182" t="s">
        <v>19</v>
      </c>
      <c r="L108" s="40"/>
      <c r="M108" s="187" t="s">
        <v>19</v>
      </c>
      <c r="N108" s="188" t="s">
        <v>45</v>
      </c>
      <c r="O108" s="65"/>
      <c r="P108" s="189">
        <f t="shared" si="1"/>
        <v>0</v>
      </c>
      <c r="Q108" s="189">
        <v>0</v>
      </c>
      <c r="R108" s="189">
        <f t="shared" si="2"/>
        <v>0</v>
      </c>
      <c r="S108" s="189">
        <v>0</v>
      </c>
      <c r="T108" s="190">
        <f t="shared" si="3"/>
        <v>0</v>
      </c>
      <c r="U108" s="35"/>
      <c r="V108" s="35"/>
      <c r="W108" s="35"/>
      <c r="X108" s="35"/>
      <c r="Y108" s="35"/>
      <c r="Z108" s="35"/>
      <c r="AA108" s="35"/>
      <c r="AB108" s="35"/>
      <c r="AC108" s="35"/>
      <c r="AD108" s="35"/>
      <c r="AE108" s="35"/>
      <c r="AR108" s="191" t="s">
        <v>131</v>
      </c>
      <c r="AT108" s="191" t="s">
        <v>247</v>
      </c>
      <c r="AU108" s="191" t="s">
        <v>84</v>
      </c>
      <c r="AY108" s="18" t="s">
        <v>245</v>
      </c>
      <c r="BE108" s="192">
        <f t="shared" si="4"/>
        <v>0</v>
      </c>
      <c r="BF108" s="192">
        <f t="shared" si="5"/>
        <v>0</v>
      </c>
      <c r="BG108" s="192">
        <f t="shared" si="6"/>
        <v>0</v>
      </c>
      <c r="BH108" s="192">
        <f t="shared" si="7"/>
        <v>0</v>
      </c>
      <c r="BI108" s="192">
        <f t="shared" si="8"/>
        <v>0</v>
      </c>
      <c r="BJ108" s="18" t="s">
        <v>82</v>
      </c>
      <c r="BK108" s="192">
        <f t="shared" si="9"/>
        <v>0</v>
      </c>
      <c r="BL108" s="18" t="s">
        <v>131</v>
      </c>
      <c r="BM108" s="191" t="s">
        <v>375</v>
      </c>
    </row>
    <row r="109" spans="1:65" s="2" customFormat="1" ht="16.5" customHeight="1">
      <c r="A109" s="35"/>
      <c r="B109" s="36"/>
      <c r="C109" s="180" t="s">
        <v>320</v>
      </c>
      <c r="D109" s="180" t="s">
        <v>247</v>
      </c>
      <c r="E109" s="181" t="s">
        <v>1404</v>
      </c>
      <c r="F109" s="182" t="s">
        <v>1405</v>
      </c>
      <c r="G109" s="183" t="s">
        <v>389</v>
      </c>
      <c r="H109" s="184">
        <v>1</v>
      </c>
      <c r="I109" s="185"/>
      <c r="J109" s="186">
        <f t="shared" si="0"/>
        <v>0</v>
      </c>
      <c r="K109" s="182" t="s">
        <v>19</v>
      </c>
      <c r="L109" s="40"/>
      <c r="M109" s="187" t="s">
        <v>19</v>
      </c>
      <c r="N109" s="188" t="s">
        <v>45</v>
      </c>
      <c r="O109" s="65"/>
      <c r="P109" s="189">
        <f t="shared" si="1"/>
        <v>0</v>
      </c>
      <c r="Q109" s="189">
        <v>0</v>
      </c>
      <c r="R109" s="189">
        <f t="shared" si="2"/>
        <v>0</v>
      </c>
      <c r="S109" s="189">
        <v>0</v>
      </c>
      <c r="T109" s="190">
        <f t="shared" si="3"/>
        <v>0</v>
      </c>
      <c r="U109" s="35"/>
      <c r="V109" s="35"/>
      <c r="W109" s="35"/>
      <c r="X109" s="35"/>
      <c r="Y109" s="35"/>
      <c r="Z109" s="35"/>
      <c r="AA109" s="35"/>
      <c r="AB109" s="35"/>
      <c r="AC109" s="35"/>
      <c r="AD109" s="35"/>
      <c r="AE109" s="35"/>
      <c r="AR109" s="191" t="s">
        <v>131</v>
      </c>
      <c r="AT109" s="191" t="s">
        <v>247</v>
      </c>
      <c r="AU109" s="191" t="s">
        <v>84</v>
      </c>
      <c r="AY109" s="18" t="s">
        <v>245</v>
      </c>
      <c r="BE109" s="192">
        <f t="shared" si="4"/>
        <v>0</v>
      </c>
      <c r="BF109" s="192">
        <f t="shared" si="5"/>
        <v>0</v>
      </c>
      <c r="BG109" s="192">
        <f t="shared" si="6"/>
        <v>0</v>
      </c>
      <c r="BH109" s="192">
        <f t="shared" si="7"/>
        <v>0</v>
      </c>
      <c r="BI109" s="192">
        <f t="shared" si="8"/>
        <v>0</v>
      </c>
      <c r="BJ109" s="18" t="s">
        <v>82</v>
      </c>
      <c r="BK109" s="192">
        <f t="shared" si="9"/>
        <v>0</v>
      </c>
      <c r="BL109" s="18" t="s">
        <v>131</v>
      </c>
      <c r="BM109" s="191" t="s">
        <v>386</v>
      </c>
    </row>
    <row r="110" spans="2:63" s="12" customFormat="1" ht="22.8" customHeight="1">
      <c r="B110" s="164"/>
      <c r="C110" s="165"/>
      <c r="D110" s="166" t="s">
        <v>73</v>
      </c>
      <c r="E110" s="178" t="s">
        <v>1406</v>
      </c>
      <c r="F110" s="178" t="s">
        <v>1407</v>
      </c>
      <c r="G110" s="165"/>
      <c r="H110" s="165"/>
      <c r="I110" s="168"/>
      <c r="J110" s="179">
        <f>BK110</f>
        <v>0</v>
      </c>
      <c r="K110" s="165"/>
      <c r="L110" s="170"/>
      <c r="M110" s="171"/>
      <c r="N110" s="172"/>
      <c r="O110" s="172"/>
      <c r="P110" s="173">
        <f>SUM(P111:P121)</f>
        <v>0</v>
      </c>
      <c r="Q110" s="172"/>
      <c r="R110" s="173">
        <f>SUM(R111:R121)</f>
        <v>0</v>
      </c>
      <c r="S110" s="172"/>
      <c r="T110" s="174">
        <f>SUM(T111:T121)</f>
        <v>0</v>
      </c>
      <c r="AR110" s="175" t="s">
        <v>82</v>
      </c>
      <c r="AT110" s="176" t="s">
        <v>73</v>
      </c>
      <c r="AU110" s="176" t="s">
        <v>82</v>
      </c>
      <c r="AY110" s="175" t="s">
        <v>245</v>
      </c>
      <c r="BK110" s="177">
        <f>SUM(BK111:BK121)</f>
        <v>0</v>
      </c>
    </row>
    <row r="111" spans="1:65" s="2" customFormat="1" ht="16.5" customHeight="1">
      <c r="A111" s="35"/>
      <c r="B111" s="36"/>
      <c r="C111" s="180" t="s">
        <v>328</v>
      </c>
      <c r="D111" s="180" t="s">
        <v>247</v>
      </c>
      <c r="E111" s="181" t="s">
        <v>1408</v>
      </c>
      <c r="F111" s="182" t="s">
        <v>1385</v>
      </c>
      <c r="G111" s="183" t="s">
        <v>389</v>
      </c>
      <c r="H111" s="184">
        <v>1</v>
      </c>
      <c r="I111" s="185"/>
      <c r="J111" s="186">
        <f aca="true" t="shared" si="10" ref="J111:J121">ROUND(I111*H111,2)</f>
        <v>0</v>
      </c>
      <c r="K111" s="182" t="s">
        <v>19</v>
      </c>
      <c r="L111" s="40"/>
      <c r="M111" s="187" t="s">
        <v>19</v>
      </c>
      <c r="N111" s="188" t="s">
        <v>45</v>
      </c>
      <c r="O111" s="65"/>
      <c r="P111" s="189">
        <f aca="true" t="shared" si="11" ref="P111:P121">O111*H111</f>
        <v>0</v>
      </c>
      <c r="Q111" s="189">
        <v>0</v>
      </c>
      <c r="R111" s="189">
        <f aca="true" t="shared" si="12" ref="R111:R121">Q111*H111</f>
        <v>0</v>
      </c>
      <c r="S111" s="189">
        <v>0</v>
      </c>
      <c r="T111" s="190">
        <f aca="true" t="shared" si="13" ref="T111:T121">S111*H111</f>
        <v>0</v>
      </c>
      <c r="U111" s="35"/>
      <c r="V111" s="35"/>
      <c r="W111" s="35"/>
      <c r="X111" s="35"/>
      <c r="Y111" s="35"/>
      <c r="Z111" s="35"/>
      <c r="AA111" s="35"/>
      <c r="AB111" s="35"/>
      <c r="AC111" s="35"/>
      <c r="AD111" s="35"/>
      <c r="AE111" s="35"/>
      <c r="AR111" s="191" t="s">
        <v>131</v>
      </c>
      <c r="AT111" s="191" t="s">
        <v>247</v>
      </c>
      <c r="AU111" s="191" t="s">
        <v>84</v>
      </c>
      <c r="AY111" s="18" t="s">
        <v>245</v>
      </c>
      <c r="BE111" s="192">
        <f aca="true" t="shared" si="14" ref="BE111:BE121">IF(N111="základní",J111,0)</f>
        <v>0</v>
      </c>
      <c r="BF111" s="192">
        <f aca="true" t="shared" si="15" ref="BF111:BF121">IF(N111="snížená",J111,0)</f>
        <v>0</v>
      </c>
      <c r="BG111" s="192">
        <f aca="true" t="shared" si="16" ref="BG111:BG121">IF(N111="zákl. přenesená",J111,0)</f>
        <v>0</v>
      </c>
      <c r="BH111" s="192">
        <f aca="true" t="shared" si="17" ref="BH111:BH121">IF(N111="sníž. přenesená",J111,0)</f>
        <v>0</v>
      </c>
      <c r="BI111" s="192">
        <f aca="true" t="shared" si="18" ref="BI111:BI121">IF(N111="nulová",J111,0)</f>
        <v>0</v>
      </c>
      <c r="BJ111" s="18" t="s">
        <v>82</v>
      </c>
      <c r="BK111" s="192">
        <f aca="true" t="shared" si="19" ref="BK111:BK121">ROUND(I111*H111,2)</f>
        <v>0</v>
      </c>
      <c r="BL111" s="18" t="s">
        <v>131</v>
      </c>
      <c r="BM111" s="191" t="s">
        <v>558</v>
      </c>
    </row>
    <row r="112" spans="1:65" s="2" customFormat="1" ht="16.5" customHeight="1">
      <c r="A112" s="35"/>
      <c r="B112" s="36"/>
      <c r="C112" s="180" t="s">
        <v>336</v>
      </c>
      <c r="D112" s="180" t="s">
        <v>247</v>
      </c>
      <c r="E112" s="181" t="s">
        <v>1409</v>
      </c>
      <c r="F112" s="182" t="s">
        <v>1387</v>
      </c>
      <c r="G112" s="183" t="s">
        <v>389</v>
      </c>
      <c r="H112" s="184">
        <v>1</v>
      </c>
      <c r="I112" s="185"/>
      <c r="J112" s="186">
        <f t="shared" si="10"/>
        <v>0</v>
      </c>
      <c r="K112" s="182" t="s">
        <v>19</v>
      </c>
      <c r="L112" s="40"/>
      <c r="M112" s="187" t="s">
        <v>19</v>
      </c>
      <c r="N112" s="188" t="s">
        <v>45</v>
      </c>
      <c r="O112" s="65"/>
      <c r="P112" s="189">
        <f t="shared" si="11"/>
        <v>0</v>
      </c>
      <c r="Q112" s="189">
        <v>0</v>
      </c>
      <c r="R112" s="189">
        <f t="shared" si="12"/>
        <v>0</v>
      </c>
      <c r="S112" s="189">
        <v>0</v>
      </c>
      <c r="T112" s="190">
        <f t="shared" si="13"/>
        <v>0</v>
      </c>
      <c r="U112" s="35"/>
      <c r="V112" s="35"/>
      <c r="W112" s="35"/>
      <c r="X112" s="35"/>
      <c r="Y112" s="35"/>
      <c r="Z112" s="35"/>
      <c r="AA112" s="35"/>
      <c r="AB112" s="35"/>
      <c r="AC112" s="35"/>
      <c r="AD112" s="35"/>
      <c r="AE112" s="35"/>
      <c r="AR112" s="191" t="s">
        <v>131</v>
      </c>
      <c r="AT112" s="191" t="s">
        <v>247</v>
      </c>
      <c r="AU112" s="191" t="s">
        <v>84</v>
      </c>
      <c r="AY112" s="18" t="s">
        <v>245</v>
      </c>
      <c r="BE112" s="192">
        <f t="shared" si="14"/>
        <v>0</v>
      </c>
      <c r="BF112" s="192">
        <f t="shared" si="15"/>
        <v>0</v>
      </c>
      <c r="BG112" s="192">
        <f t="shared" si="16"/>
        <v>0</v>
      </c>
      <c r="BH112" s="192">
        <f t="shared" si="17"/>
        <v>0</v>
      </c>
      <c r="BI112" s="192">
        <f t="shared" si="18"/>
        <v>0</v>
      </c>
      <c r="BJ112" s="18" t="s">
        <v>82</v>
      </c>
      <c r="BK112" s="192">
        <f t="shared" si="19"/>
        <v>0</v>
      </c>
      <c r="BL112" s="18" t="s">
        <v>131</v>
      </c>
      <c r="BM112" s="191" t="s">
        <v>718</v>
      </c>
    </row>
    <row r="113" spans="1:65" s="2" customFormat="1" ht="16.5" customHeight="1">
      <c r="A113" s="35"/>
      <c r="B113" s="36"/>
      <c r="C113" s="180" t="s">
        <v>343</v>
      </c>
      <c r="D113" s="180" t="s">
        <v>247</v>
      </c>
      <c r="E113" s="181" t="s">
        <v>1410</v>
      </c>
      <c r="F113" s="182" t="s">
        <v>1389</v>
      </c>
      <c r="G113" s="183" t="s">
        <v>389</v>
      </c>
      <c r="H113" s="184">
        <v>1</v>
      </c>
      <c r="I113" s="185"/>
      <c r="J113" s="186">
        <f t="shared" si="10"/>
        <v>0</v>
      </c>
      <c r="K113" s="182" t="s">
        <v>19</v>
      </c>
      <c r="L113" s="40"/>
      <c r="M113" s="187" t="s">
        <v>19</v>
      </c>
      <c r="N113" s="188" t="s">
        <v>45</v>
      </c>
      <c r="O113" s="65"/>
      <c r="P113" s="189">
        <f t="shared" si="11"/>
        <v>0</v>
      </c>
      <c r="Q113" s="189">
        <v>0</v>
      </c>
      <c r="R113" s="189">
        <f t="shared" si="12"/>
        <v>0</v>
      </c>
      <c r="S113" s="189">
        <v>0</v>
      </c>
      <c r="T113" s="190">
        <f t="shared" si="13"/>
        <v>0</v>
      </c>
      <c r="U113" s="35"/>
      <c r="V113" s="35"/>
      <c r="W113" s="35"/>
      <c r="X113" s="35"/>
      <c r="Y113" s="35"/>
      <c r="Z113" s="35"/>
      <c r="AA113" s="35"/>
      <c r="AB113" s="35"/>
      <c r="AC113" s="35"/>
      <c r="AD113" s="35"/>
      <c r="AE113" s="35"/>
      <c r="AR113" s="191" t="s">
        <v>131</v>
      </c>
      <c r="AT113" s="191" t="s">
        <v>247</v>
      </c>
      <c r="AU113" s="191" t="s">
        <v>84</v>
      </c>
      <c r="AY113" s="18" t="s">
        <v>245</v>
      </c>
      <c r="BE113" s="192">
        <f t="shared" si="14"/>
        <v>0</v>
      </c>
      <c r="BF113" s="192">
        <f t="shared" si="15"/>
        <v>0</v>
      </c>
      <c r="BG113" s="192">
        <f t="shared" si="16"/>
        <v>0</v>
      </c>
      <c r="BH113" s="192">
        <f t="shared" si="17"/>
        <v>0</v>
      </c>
      <c r="BI113" s="192">
        <f t="shared" si="18"/>
        <v>0</v>
      </c>
      <c r="BJ113" s="18" t="s">
        <v>82</v>
      </c>
      <c r="BK113" s="192">
        <f t="shared" si="19"/>
        <v>0</v>
      </c>
      <c r="BL113" s="18" t="s">
        <v>131</v>
      </c>
      <c r="BM113" s="191" t="s">
        <v>730</v>
      </c>
    </row>
    <row r="114" spans="1:65" s="2" customFormat="1" ht="16.5" customHeight="1">
      <c r="A114" s="35"/>
      <c r="B114" s="36"/>
      <c r="C114" s="180" t="s">
        <v>8</v>
      </c>
      <c r="D114" s="180" t="s">
        <v>247</v>
      </c>
      <c r="E114" s="181" t="s">
        <v>1411</v>
      </c>
      <c r="F114" s="182" t="s">
        <v>1391</v>
      </c>
      <c r="G114" s="183" t="s">
        <v>389</v>
      </c>
      <c r="H114" s="184">
        <v>1</v>
      </c>
      <c r="I114" s="185"/>
      <c r="J114" s="186">
        <f t="shared" si="10"/>
        <v>0</v>
      </c>
      <c r="K114" s="182" t="s">
        <v>19</v>
      </c>
      <c r="L114" s="40"/>
      <c r="M114" s="187" t="s">
        <v>19</v>
      </c>
      <c r="N114" s="188" t="s">
        <v>45</v>
      </c>
      <c r="O114" s="65"/>
      <c r="P114" s="189">
        <f t="shared" si="11"/>
        <v>0</v>
      </c>
      <c r="Q114" s="189">
        <v>0</v>
      </c>
      <c r="R114" s="189">
        <f t="shared" si="12"/>
        <v>0</v>
      </c>
      <c r="S114" s="189">
        <v>0</v>
      </c>
      <c r="T114" s="190">
        <f t="shared" si="13"/>
        <v>0</v>
      </c>
      <c r="U114" s="35"/>
      <c r="V114" s="35"/>
      <c r="W114" s="35"/>
      <c r="X114" s="35"/>
      <c r="Y114" s="35"/>
      <c r="Z114" s="35"/>
      <c r="AA114" s="35"/>
      <c r="AB114" s="35"/>
      <c r="AC114" s="35"/>
      <c r="AD114" s="35"/>
      <c r="AE114" s="35"/>
      <c r="AR114" s="191" t="s">
        <v>131</v>
      </c>
      <c r="AT114" s="191" t="s">
        <v>247</v>
      </c>
      <c r="AU114" s="191" t="s">
        <v>84</v>
      </c>
      <c r="AY114" s="18" t="s">
        <v>245</v>
      </c>
      <c r="BE114" s="192">
        <f t="shared" si="14"/>
        <v>0</v>
      </c>
      <c r="BF114" s="192">
        <f t="shared" si="15"/>
        <v>0</v>
      </c>
      <c r="BG114" s="192">
        <f t="shared" si="16"/>
        <v>0</v>
      </c>
      <c r="BH114" s="192">
        <f t="shared" si="17"/>
        <v>0</v>
      </c>
      <c r="BI114" s="192">
        <f t="shared" si="18"/>
        <v>0</v>
      </c>
      <c r="BJ114" s="18" t="s">
        <v>82</v>
      </c>
      <c r="BK114" s="192">
        <f t="shared" si="19"/>
        <v>0</v>
      </c>
      <c r="BL114" s="18" t="s">
        <v>131</v>
      </c>
      <c r="BM114" s="191" t="s">
        <v>746</v>
      </c>
    </row>
    <row r="115" spans="1:65" s="2" customFormat="1" ht="16.5" customHeight="1">
      <c r="A115" s="35"/>
      <c r="B115" s="36"/>
      <c r="C115" s="180" t="s">
        <v>355</v>
      </c>
      <c r="D115" s="180" t="s">
        <v>247</v>
      </c>
      <c r="E115" s="181" t="s">
        <v>1412</v>
      </c>
      <c r="F115" s="182" t="s">
        <v>1393</v>
      </c>
      <c r="G115" s="183" t="s">
        <v>389</v>
      </c>
      <c r="H115" s="184">
        <v>1</v>
      </c>
      <c r="I115" s="185"/>
      <c r="J115" s="186">
        <f t="shared" si="10"/>
        <v>0</v>
      </c>
      <c r="K115" s="182" t="s">
        <v>19</v>
      </c>
      <c r="L115" s="40"/>
      <c r="M115" s="187" t="s">
        <v>19</v>
      </c>
      <c r="N115" s="188" t="s">
        <v>45</v>
      </c>
      <c r="O115" s="65"/>
      <c r="P115" s="189">
        <f t="shared" si="11"/>
        <v>0</v>
      </c>
      <c r="Q115" s="189">
        <v>0</v>
      </c>
      <c r="R115" s="189">
        <f t="shared" si="12"/>
        <v>0</v>
      </c>
      <c r="S115" s="189">
        <v>0</v>
      </c>
      <c r="T115" s="190">
        <f t="shared" si="13"/>
        <v>0</v>
      </c>
      <c r="U115" s="35"/>
      <c r="V115" s="35"/>
      <c r="W115" s="35"/>
      <c r="X115" s="35"/>
      <c r="Y115" s="35"/>
      <c r="Z115" s="35"/>
      <c r="AA115" s="35"/>
      <c r="AB115" s="35"/>
      <c r="AC115" s="35"/>
      <c r="AD115" s="35"/>
      <c r="AE115" s="35"/>
      <c r="AR115" s="191" t="s">
        <v>131</v>
      </c>
      <c r="AT115" s="191" t="s">
        <v>247</v>
      </c>
      <c r="AU115" s="191" t="s">
        <v>84</v>
      </c>
      <c r="AY115" s="18" t="s">
        <v>245</v>
      </c>
      <c r="BE115" s="192">
        <f t="shared" si="14"/>
        <v>0</v>
      </c>
      <c r="BF115" s="192">
        <f t="shared" si="15"/>
        <v>0</v>
      </c>
      <c r="BG115" s="192">
        <f t="shared" si="16"/>
        <v>0</v>
      </c>
      <c r="BH115" s="192">
        <f t="shared" si="17"/>
        <v>0</v>
      </c>
      <c r="BI115" s="192">
        <f t="shared" si="18"/>
        <v>0</v>
      </c>
      <c r="BJ115" s="18" t="s">
        <v>82</v>
      </c>
      <c r="BK115" s="192">
        <f t="shared" si="19"/>
        <v>0</v>
      </c>
      <c r="BL115" s="18" t="s">
        <v>131</v>
      </c>
      <c r="BM115" s="191" t="s">
        <v>758</v>
      </c>
    </row>
    <row r="116" spans="1:65" s="2" customFormat="1" ht="16.5" customHeight="1">
      <c r="A116" s="35"/>
      <c r="B116" s="36"/>
      <c r="C116" s="180" t="s">
        <v>360</v>
      </c>
      <c r="D116" s="180" t="s">
        <v>247</v>
      </c>
      <c r="E116" s="181" t="s">
        <v>1413</v>
      </c>
      <c r="F116" s="182" t="s">
        <v>1395</v>
      </c>
      <c r="G116" s="183" t="s">
        <v>389</v>
      </c>
      <c r="H116" s="184">
        <v>1</v>
      </c>
      <c r="I116" s="185"/>
      <c r="J116" s="186">
        <f t="shared" si="10"/>
        <v>0</v>
      </c>
      <c r="K116" s="182" t="s">
        <v>19</v>
      </c>
      <c r="L116" s="40"/>
      <c r="M116" s="187" t="s">
        <v>19</v>
      </c>
      <c r="N116" s="188" t="s">
        <v>45</v>
      </c>
      <c r="O116" s="65"/>
      <c r="P116" s="189">
        <f t="shared" si="11"/>
        <v>0</v>
      </c>
      <c r="Q116" s="189">
        <v>0</v>
      </c>
      <c r="R116" s="189">
        <f t="shared" si="12"/>
        <v>0</v>
      </c>
      <c r="S116" s="189">
        <v>0</v>
      </c>
      <c r="T116" s="190">
        <f t="shared" si="13"/>
        <v>0</v>
      </c>
      <c r="U116" s="35"/>
      <c r="V116" s="35"/>
      <c r="W116" s="35"/>
      <c r="X116" s="35"/>
      <c r="Y116" s="35"/>
      <c r="Z116" s="35"/>
      <c r="AA116" s="35"/>
      <c r="AB116" s="35"/>
      <c r="AC116" s="35"/>
      <c r="AD116" s="35"/>
      <c r="AE116" s="35"/>
      <c r="AR116" s="191" t="s">
        <v>131</v>
      </c>
      <c r="AT116" s="191" t="s">
        <v>247</v>
      </c>
      <c r="AU116" s="191" t="s">
        <v>84</v>
      </c>
      <c r="AY116" s="18" t="s">
        <v>245</v>
      </c>
      <c r="BE116" s="192">
        <f t="shared" si="14"/>
        <v>0</v>
      </c>
      <c r="BF116" s="192">
        <f t="shared" si="15"/>
        <v>0</v>
      </c>
      <c r="BG116" s="192">
        <f t="shared" si="16"/>
        <v>0</v>
      </c>
      <c r="BH116" s="192">
        <f t="shared" si="17"/>
        <v>0</v>
      </c>
      <c r="BI116" s="192">
        <f t="shared" si="18"/>
        <v>0</v>
      </c>
      <c r="BJ116" s="18" t="s">
        <v>82</v>
      </c>
      <c r="BK116" s="192">
        <f t="shared" si="19"/>
        <v>0</v>
      </c>
      <c r="BL116" s="18" t="s">
        <v>131</v>
      </c>
      <c r="BM116" s="191" t="s">
        <v>770</v>
      </c>
    </row>
    <row r="117" spans="1:65" s="2" customFormat="1" ht="16.5" customHeight="1">
      <c r="A117" s="35"/>
      <c r="B117" s="36"/>
      <c r="C117" s="180" t="s">
        <v>366</v>
      </c>
      <c r="D117" s="180" t="s">
        <v>247</v>
      </c>
      <c r="E117" s="181" t="s">
        <v>1414</v>
      </c>
      <c r="F117" s="182" t="s">
        <v>1397</v>
      </c>
      <c r="G117" s="183" t="s">
        <v>389</v>
      </c>
      <c r="H117" s="184">
        <v>1</v>
      </c>
      <c r="I117" s="185"/>
      <c r="J117" s="186">
        <f t="shared" si="10"/>
        <v>0</v>
      </c>
      <c r="K117" s="182" t="s">
        <v>19</v>
      </c>
      <c r="L117" s="40"/>
      <c r="M117" s="187" t="s">
        <v>19</v>
      </c>
      <c r="N117" s="188" t="s">
        <v>45</v>
      </c>
      <c r="O117" s="65"/>
      <c r="P117" s="189">
        <f t="shared" si="11"/>
        <v>0</v>
      </c>
      <c r="Q117" s="189">
        <v>0</v>
      </c>
      <c r="R117" s="189">
        <f t="shared" si="12"/>
        <v>0</v>
      </c>
      <c r="S117" s="189">
        <v>0</v>
      </c>
      <c r="T117" s="190">
        <f t="shared" si="13"/>
        <v>0</v>
      </c>
      <c r="U117" s="35"/>
      <c r="V117" s="35"/>
      <c r="W117" s="35"/>
      <c r="X117" s="35"/>
      <c r="Y117" s="35"/>
      <c r="Z117" s="35"/>
      <c r="AA117" s="35"/>
      <c r="AB117" s="35"/>
      <c r="AC117" s="35"/>
      <c r="AD117" s="35"/>
      <c r="AE117" s="35"/>
      <c r="AR117" s="191" t="s">
        <v>131</v>
      </c>
      <c r="AT117" s="191" t="s">
        <v>247</v>
      </c>
      <c r="AU117" s="191" t="s">
        <v>84</v>
      </c>
      <c r="AY117" s="18" t="s">
        <v>245</v>
      </c>
      <c r="BE117" s="192">
        <f t="shared" si="14"/>
        <v>0</v>
      </c>
      <c r="BF117" s="192">
        <f t="shared" si="15"/>
        <v>0</v>
      </c>
      <c r="BG117" s="192">
        <f t="shared" si="16"/>
        <v>0</v>
      </c>
      <c r="BH117" s="192">
        <f t="shared" si="17"/>
        <v>0</v>
      </c>
      <c r="BI117" s="192">
        <f t="shared" si="18"/>
        <v>0</v>
      </c>
      <c r="BJ117" s="18" t="s">
        <v>82</v>
      </c>
      <c r="BK117" s="192">
        <f t="shared" si="19"/>
        <v>0</v>
      </c>
      <c r="BL117" s="18" t="s">
        <v>131</v>
      </c>
      <c r="BM117" s="191" t="s">
        <v>778</v>
      </c>
    </row>
    <row r="118" spans="1:65" s="2" customFormat="1" ht="16.5" customHeight="1">
      <c r="A118" s="35"/>
      <c r="B118" s="36"/>
      <c r="C118" s="180" t="s">
        <v>371</v>
      </c>
      <c r="D118" s="180" t="s">
        <v>247</v>
      </c>
      <c r="E118" s="181" t="s">
        <v>1415</v>
      </c>
      <c r="F118" s="182" t="s">
        <v>1399</v>
      </c>
      <c r="G118" s="183" t="s">
        <v>389</v>
      </c>
      <c r="H118" s="184">
        <v>1</v>
      </c>
      <c r="I118" s="185"/>
      <c r="J118" s="186">
        <f t="shared" si="10"/>
        <v>0</v>
      </c>
      <c r="K118" s="182" t="s">
        <v>19</v>
      </c>
      <c r="L118" s="40"/>
      <c r="M118" s="187" t="s">
        <v>19</v>
      </c>
      <c r="N118" s="188" t="s">
        <v>45</v>
      </c>
      <c r="O118" s="65"/>
      <c r="P118" s="189">
        <f t="shared" si="11"/>
        <v>0</v>
      </c>
      <c r="Q118" s="189">
        <v>0</v>
      </c>
      <c r="R118" s="189">
        <f t="shared" si="12"/>
        <v>0</v>
      </c>
      <c r="S118" s="189">
        <v>0</v>
      </c>
      <c r="T118" s="190">
        <f t="shared" si="13"/>
        <v>0</v>
      </c>
      <c r="U118" s="35"/>
      <c r="V118" s="35"/>
      <c r="W118" s="35"/>
      <c r="X118" s="35"/>
      <c r="Y118" s="35"/>
      <c r="Z118" s="35"/>
      <c r="AA118" s="35"/>
      <c r="AB118" s="35"/>
      <c r="AC118" s="35"/>
      <c r="AD118" s="35"/>
      <c r="AE118" s="35"/>
      <c r="AR118" s="191" t="s">
        <v>131</v>
      </c>
      <c r="AT118" s="191" t="s">
        <v>247</v>
      </c>
      <c r="AU118" s="191" t="s">
        <v>84</v>
      </c>
      <c r="AY118" s="18" t="s">
        <v>245</v>
      </c>
      <c r="BE118" s="192">
        <f t="shared" si="14"/>
        <v>0</v>
      </c>
      <c r="BF118" s="192">
        <f t="shared" si="15"/>
        <v>0</v>
      </c>
      <c r="BG118" s="192">
        <f t="shared" si="16"/>
        <v>0</v>
      </c>
      <c r="BH118" s="192">
        <f t="shared" si="17"/>
        <v>0</v>
      </c>
      <c r="BI118" s="192">
        <f t="shared" si="18"/>
        <v>0</v>
      </c>
      <c r="BJ118" s="18" t="s">
        <v>82</v>
      </c>
      <c r="BK118" s="192">
        <f t="shared" si="19"/>
        <v>0</v>
      </c>
      <c r="BL118" s="18" t="s">
        <v>131</v>
      </c>
      <c r="BM118" s="191" t="s">
        <v>802</v>
      </c>
    </row>
    <row r="119" spans="1:65" s="2" customFormat="1" ht="16.5" customHeight="1">
      <c r="A119" s="35"/>
      <c r="B119" s="36"/>
      <c r="C119" s="180" t="s">
        <v>375</v>
      </c>
      <c r="D119" s="180" t="s">
        <v>247</v>
      </c>
      <c r="E119" s="181" t="s">
        <v>1416</v>
      </c>
      <c r="F119" s="182" t="s">
        <v>1401</v>
      </c>
      <c r="G119" s="183" t="s">
        <v>389</v>
      </c>
      <c r="H119" s="184">
        <v>1</v>
      </c>
      <c r="I119" s="185"/>
      <c r="J119" s="186">
        <f t="shared" si="10"/>
        <v>0</v>
      </c>
      <c r="K119" s="182" t="s">
        <v>19</v>
      </c>
      <c r="L119" s="40"/>
      <c r="M119" s="187" t="s">
        <v>19</v>
      </c>
      <c r="N119" s="188" t="s">
        <v>45</v>
      </c>
      <c r="O119" s="65"/>
      <c r="P119" s="189">
        <f t="shared" si="11"/>
        <v>0</v>
      </c>
      <c r="Q119" s="189">
        <v>0</v>
      </c>
      <c r="R119" s="189">
        <f t="shared" si="12"/>
        <v>0</v>
      </c>
      <c r="S119" s="189">
        <v>0</v>
      </c>
      <c r="T119" s="190">
        <f t="shared" si="13"/>
        <v>0</v>
      </c>
      <c r="U119" s="35"/>
      <c r="V119" s="35"/>
      <c r="W119" s="35"/>
      <c r="X119" s="35"/>
      <c r="Y119" s="35"/>
      <c r="Z119" s="35"/>
      <c r="AA119" s="35"/>
      <c r="AB119" s="35"/>
      <c r="AC119" s="35"/>
      <c r="AD119" s="35"/>
      <c r="AE119" s="35"/>
      <c r="AR119" s="191" t="s">
        <v>131</v>
      </c>
      <c r="AT119" s="191" t="s">
        <v>247</v>
      </c>
      <c r="AU119" s="191" t="s">
        <v>84</v>
      </c>
      <c r="AY119" s="18" t="s">
        <v>245</v>
      </c>
      <c r="BE119" s="192">
        <f t="shared" si="14"/>
        <v>0</v>
      </c>
      <c r="BF119" s="192">
        <f t="shared" si="15"/>
        <v>0</v>
      </c>
      <c r="BG119" s="192">
        <f t="shared" si="16"/>
        <v>0</v>
      </c>
      <c r="BH119" s="192">
        <f t="shared" si="17"/>
        <v>0</v>
      </c>
      <c r="BI119" s="192">
        <f t="shared" si="18"/>
        <v>0</v>
      </c>
      <c r="BJ119" s="18" t="s">
        <v>82</v>
      </c>
      <c r="BK119" s="192">
        <f t="shared" si="19"/>
        <v>0</v>
      </c>
      <c r="BL119" s="18" t="s">
        <v>131</v>
      </c>
      <c r="BM119" s="191" t="s">
        <v>1311</v>
      </c>
    </row>
    <row r="120" spans="1:65" s="2" customFormat="1" ht="16.5" customHeight="1">
      <c r="A120" s="35"/>
      <c r="B120" s="36"/>
      <c r="C120" s="180" t="s">
        <v>7</v>
      </c>
      <c r="D120" s="180" t="s">
        <v>247</v>
      </c>
      <c r="E120" s="181" t="s">
        <v>1417</v>
      </c>
      <c r="F120" s="182" t="s">
        <v>1403</v>
      </c>
      <c r="G120" s="183" t="s">
        <v>389</v>
      </c>
      <c r="H120" s="184">
        <v>1</v>
      </c>
      <c r="I120" s="185"/>
      <c r="J120" s="186">
        <f t="shared" si="10"/>
        <v>0</v>
      </c>
      <c r="K120" s="182" t="s">
        <v>19</v>
      </c>
      <c r="L120" s="40"/>
      <c r="M120" s="187" t="s">
        <v>19</v>
      </c>
      <c r="N120" s="188" t="s">
        <v>45</v>
      </c>
      <c r="O120" s="65"/>
      <c r="P120" s="189">
        <f t="shared" si="11"/>
        <v>0</v>
      </c>
      <c r="Q120" s="189">
        <v>0</v>
      </c>
      <c r="R120" s="189">
        <f t="shared" si="12"/>
        <v>0</v>
      </c>
      <c r="S120" s="189">
        <v>0</v>
      </c>
      <c r="T120" s="190">
        <f t="shared" si="13"/>
        <v>0</v>
      </c>
      <c r="U120" s="35"/>
      <c r="V120" s="35"/>
      <c r="W120" s="35"/>
      <c r="X120" s="35"/>
      <c r="Y120" s="35"/>
      <c r="Z120" s="35"/>
      <c r="AA120" s="35"/>
      <c r="AB120" s="35"/>
      <c r="AC120" s="35"/>
      <c r="AD120" s="35"/>
      <c r="AE120" s="35"/>
      <c r="AR120" s="191" t="s">
        <v>131</v>
      </c>
      <c r="AT120" s="191" t="s">
        <v>247</v>
      </c>
      <c r="AU120" s="191" t="s">
        <v>84</v>
      </c>
      <c r="AY120" s="18" t="s">
        <v>245</v>
      </c>
      <c r="BE120" s="192">
        <f t="shared" si="14"/>
        <v>0</v>
      </c>
      <c r="BF120" s="192">
        <f t="shared" si="15"/>
        <v>0</v>
      </c>
      <c r="BG120" s="192">
        <f t="shared" si="16"/>
        <v>0</v>
      </c>
      <c r="BH120" s="192">
        <f t="shared" si="17"/>
        <v>0</v>
      </c>
      <c r="BI120" s="192">
        <f t="shared" si="18"/>
        <v>0</v>
      </c>
      <c r="BJ120" s="18" t="s">
        <v>82</v>
      </c>
      <c r="BK120" s="192">
        <f t="shared" si="19"/>
        <v>0</v>
      </c>
      <c r="BL120" s="18" t="s">
        <v>131</v>
      </c>
      <c r="BM120" s="191" t="s">
        <v>1418</v>
      </c>
    </row>
    <row r="121" spans="1:65" s="2" customFormat="1" ht="16.5" customHeight="1">
      <c r="A121" s="35"/>
      <c r="B121" s="36"/>
      <c r="C121" s="180" t="s">
        <v>386</v>
      </c>
      <c r="D121" s="180" t="s">
        <v>247</v>
      </c>
      <c r="E121" s="181" t="s">
        <v>1419</v>
      </c>
      <c r="F121" s="182" t="s">
        <v>1405</v>
      </c>
      <c r="G121" s="183" t="s">
        <v>389</v>
      </c>
      <c r="H121" s="184">
        <v>1</v>
      </c>
      <c r="I121" s="185"/>
      <c r="J121" s="186">
        <f t="shared" si="10"/>
        <v>0</v>
      </c>
      <c r="K121" s="182" t="s">
        <v>19</v>
      </c>
      <c r="L121" s="40"/>
      <c r="M121" s="187" t="s">
        <v>19</v>
      </c>
      <c r="N121" s="188" t="s">
        <v>45</v>
      </c>
      <c r="O121" s="65"/>
      <c r="P121" s="189">
        <f t="shared" si="11"/>
        <v>0</v>
      </c>
      <c r="Q121" s="189">
        <v>0</v>
      </c>
      <c r="R121" s="189">
        <f t="shared" si="12"/>
        <v>0</v>
      </c>
      <c r="S121" s="189">
        <v>0</v>
      </c>
      <c r="T121" s="190">
        <f t="shared" si="13"/>
        <v>0</v>
      </c>
      <c r="U121" s="35"/>
      <c r="V121" s="35"/>
      <c r="W121" s="35"/>
      <c r="X121" s="35"/>
      <c r="Y121" s="35"/>
      <c r="Z121" s="35"/>
      <c r="AA121" s="35"/>
      <c r="AB121" s="35"/>
      <c r="AC121" s="35"/>
      <c r="AD121" s="35"/>
      <c r="AE121" s="35"/>
      <c r="AR121" s="191" t="s">
        <v>131</v>
      </c>
      <c r="AT121" s="191" t="s">
        <v>247</v>
      </c>
      <c r="AU121" s="191" t="s">
        <v>84</v>
      </c>
      <c r="AY121" s="18" t="s">
        <v>245</v>
      </c>
      <c r="BE121" s="192">
        <f t="shared" si="14"/>
        <v>0</v>
      </c>
      <c r="BF121" s="192">
        <f t="shared" si="15"/>
        <v>0</v>
      </c>
      <c r="BG121" s="192">
        <f t="shared" si="16"/>
        <v>0</v>
      </c>
      <c r="BH121" s="192">
        <f t="shared" si="17"/>
        <v>0</v>
      </c>
      <c r="BI121" s="192">
        <f t="shared" si="18"/>
        <v>0</v>
      </c>
      <c r="BJ121" s="18" t="s">
        <v>82</v>
      </c>
      <c r="BK121" s="192">
        <f t="shared" si="19"/>
        <v>0</v>
      </c>
      <c r="BL121" s="18" t="s">
        <v>131</v>
      </c>
      <c r="BM121" s="191" t="s">
        <v>1420</v>
      </c>
    </row>
    <row r="122" spans="2:63" s="12" customFormat="1" ht="22.8" customHeight="1">
      <c r="B122" s="164"/>
      <c r="C122" s="165"/>
      <c r="D122" s="166" t="s">
        <v>73</v>
      </c>
      <c r="E122" s="178" t="s">
        <v>1421</v>
      </c>
      <c r="F122" s="178" t="s">
        <v>1422</v>
      </c>
      <c r="G122" s="165"/>
      <c r="H122" s="165"/>
      <c r="I122" s="168"/>
      <c r="J122" s="179">
        <f>BK122</f>
        <v>0</v>
      </c>
      <c r="K122" s="165"/>
      <c r="L122" s="170"/>
      <c r="M122" s="171"/>
      <c r="N122" s="172"/>
      <c r="O122" s="172"/>
      <c r="P122" s="173">
        <f>SUM(P123:P133)</f>
        <v>0</v>
      </c>
      <c r="Q122" s="172"/>
      <c r="R122" s="173">
        <f>SUM(R123:R133)</f>
        <v>0</v>
      </c>
      <c r="S122" s="172"/>
      <c r="T122" s="174">
        <f>SUM(T123:T133)</f>
        <v>0</v>
      </c>
      <c r="AR122" s="175" t="s">
        <v>82</v>
      </c>
      <c r="AT122" s="176" t="s">
        <v>73</v>
      </c>
      <c r="AU122" s="176" t="s">
        <v>82</v>
      </c>
      <c r="AY122" s="175" t="s">
        <v>245</v>
      </c>
      <c r="BK122" s="177">
        <f>SUM(BK123:BK133)</f>
        <v>0</v>
      </c>
    </row>
    <row r="123" spans="1:65" s="2" customFormat="1" ht="16.5" customHeight="1">
      <c r="A123" s="35"/>
      <c r="B123" s="36"/>
      <c r="C123" s="180" t="s">
        <v>392</v>
      </c>
      <c r="D123" s="180" t="s">
        <v>247</v>
      </c>
      <c r="E123" s="181" t="s">
        <v>1423</v>
      </c>
      <c r="F123" s="182" t="s">
        <v>1385</v>
      </c>
      <c r="G123" s="183" t="s">
        <v>389</v>
      </c>
      <c r="H123" s="184">
        <v>1</v>
      </c>
      <c r="I123" s="185"/>
      <c r="J123" s="186">
        <f aca="true" t="shared" si="20" ref="J123:J133">ROUND(I123*H123,2)</f>
        <v>0</v>
      </c>
      <c r="K123" s="182" t="s">
        <v>19</v>
      </c>
      <c r="L123" s="40"/>
      <c r="M123" s="187" t="s">
        <v>19</v>
      </c>
      <c r="N123" s="188" t="s">
        <v>45</v>
      </c>
      <c r="O123" s="65"/>
      <c r="P123" s="189">
        <f aca="true" t="shared" si="21" ref="P123:P133">O123*H123</f>
        <v>0</v>
      </c>
      <c r="Q123" s="189">
        <v>0</v>
      </c>
      <c r="R123" s="189">
        <f aca="true" t="shared" si="22" ref="R123:R133">Q123*H123</f>
        <v>0</v>
      </c>
      <c r="S123" s="189">
        <v>0</v>
      </c>
      <c r="T123" s="190">
        <f aca="true" t="shared" si="23" ref="T123:T133">S123*H123</f>
        <v>0</v>
      </c>
      <c r="U123" s="35"/>
      <c r="V123" s="35"/>
      <c r="W123" s="35"/>
      <c r="X123" s="35"/>
      <c r="Y123" s="35"/>
      <c r="Z123" s="35"/>
      <c r="AA123" s="35"/>
      <c r="AB123" s="35"/>
      <c r="AC123" s="35"/>
      <c r="AD123" s="35"/>
      <c r="AE123" s="35"/>
      <c r="AR123" s="191" t="s">
        <v>131</v>
      </c>
      <c r="AT123" s="191" t="s">
        <v>247</v>
      </c>
      <c r="AU123" s="191" t="s">
        <v>84</v>
      </c>
      <c r="AY123" s="18" t="s">
        <v>245</v>
      </c>
      <c r="BE123" s="192">
        <f aca="true" t="shared" si="24" ref="BE123:BE133">IF(N123="základní",J123,0)</f>
        <v>0</v>
      </c>
      <c r="BF123" s="192">
        <f aca="true" t="shared" si="25" ref="BF123:BF133">IF(N123="snížená",J123,0)</f>
        <v>0</v>
      </c>
      <c r="BG123" s="192">
        <f aca="true" t="shared" si="26" ref="BG123:BG133">IF(N123="zákl. přenesená",J123,0)</f>
        <v>0</v>
      </c>
      <c r="BH123" s="192">
        <f aca="true" t="shared" si="27" ref="BH123:BH133">IF(N123="sníž. přenesená",J123,0)</f>
        <v>0</v>
      </c>
      <c r="BI123" s="192">
        <f aca="true" t="shared" si="28" ref="BI123:BI133">IF(N123="nulová",J123,0)</f>
        <v>0</v>
      </c>
      <c r="BJ123" s="18" t="s">
        <v>82</v>
      </c>
      <c r="BK123" s="192">
        <f aca="true" t="shared" si="29" ref="BK123:BK133">ROUND(I123*H123,2)</f>
        <v>0</v>
      </c>
      <c r="BL123" s="18" t="s">
        <v>131</v>
      </c>
      <c r="BM123" s="191" t="s">
        <v>1315</v>
      </c>
    </row>
    <row r="124" spans="1:65" s="2" customFormat="1" ht="16.5" customHeight="1">
      <c r="A124" s="35"/>
      <c r="B124" s="36"/>
      <c r="C124" s="180" t="s">
        <v>558</v>
      </c>
      <c r="D124" s="180" t="s">
        <v>247</v>
      </c>
      <c r="E124" s="181" t="s">
        <v>1424</v>
      </c>
      <c r="F124" s="182" t="s">
        <v>1387</v>
      </c>
      <c r="G124" s="183" t="s">
        <v>389</v>
      </c>
      <c r="H124" s="184">
        <v>1</v>
      </c>
      <c r="I124" s="185"/>
      <c r="J124" s="186">
        <f t="shared" si="20"/>
        <v>0</v>
      </c>
      <c r="K124" s="182" t="s">
        <v>19</v>
      </c>
      <c r="L124" s="40"/>
      <c r="M124" s="187" t="s">
        <v>19</v>
      </c>
      <c r="N124" s="188" t="s">
        <v>45</v>
      </c>
      <c r="O124" s="65"/>
      <c r="P124" s="189">
        <f t="shared" si="21"/>
        <v>0</v>
      </c>
      <c r="Q124" s="189">
        <v>0</v>
      </c>
      <c r="R124" s="189">
        <f t="shared" si="22"/>
        <v>0</v>
      </c>
      <c r="S124" s="189">
        <v>0</v>
      </c>
      <c r="T124" s="190">
        <f t="shared" si="23"/>
        <v>0</v>
      </c>
      <c r="U124" s="35"/>
      <c r="V124" s="35"/>
      <c r="W124" s="35"/>
      <c r="X124" s="35"/>
      <c r="Y124" s="35"/>
      <c r="Z124" s="35"/>
      <c r="AA124" s="35"/>
      <c r="AB124" s="35"/>
      <c r="AC124" s="35"/>
      <c r="AD124" s="35"/>
      <c r="AE124" s="35"/>
      <c r="AR124" s="191" t="s">
        <v>131</v>
      </c>
      <c r="AT124" s="191" t="s">
        <v>247</v>
      </c>
      <c r="AU124" s="191" t="s">
        <v>84</v>
      </c>
      <c r="AY124" s="18" t="s">
        <v>245</v>
      </c>
      <c r="BE124" s="192">
        <f t="shared" si="24"/>
        <v>0</v>
      </c>
      <c r="BF124" s="192">
        <f t="shared" si="25"/>
        <v>0</v>
      </c>
      <c r="BG124" s="192">
        <f t="shared" si="26"/>
        <v>0</v>
      </c>
      <c r="BH124" s="192">
        <f t="shared" si="27"/>
        <v>0</v>
      </c>
      <c r="BI124" s="192">
        <f t="shared" si="28"/>
        <v>0</v>
      </c>
      <c r="BJ124" s="18" t="s">
        <v>82</v>
      </c>
      <c r="BK124" s="192">
        <f t="shared" si="29"/>
        <v>0</v>
      </c>
      <c r="BL124" s="18" t="s">
        <v>131</v>
      </c>
      <c r="BM124" s="191" t="s">
        <v>1319</v>
      </c>
    </row>
    <row r="125" spans="1:65" s="2" customFormat="1" ht="16.5" customHeight="1">
      <c r="A125" s="35"/>
      <c r="B125" s="36"/>
      <c r="C125" s="180" t="s">
        <v>712</v>
      </c>
      <c r="D125" s="180" t="s">
        <v>247</v>
      </c>
      <c r="E125" s="181" t="s">
        <v>1425</v>
      </c>
      <c r="F125" s="182" t="s">
        <v>1389</v>
      </c>
      <c r="G125" s="183" t="s">
        <v>389</v>
      </c>
      <c r="H125" s="184">
        <v>1</v>
      </c>
      <c r="I125" s="185"/>
      <c r="J125" s="186">
        <f t="shared" si="20"/>
        <v>0</v>
      </c>
      <c r="K125" s="182" t="s">
        <v>19</v>
      </c>
      <c r="L125" s="40"/>
      <c r="M125" s="187" t="s">
        <v>19</v>
      </c>
      <c r="N125" s="188" t="s">
        <v>45</v>
      </c>
      <c r="O125" s="65"/>
      <c r="P125" s="189">
        <f t="shared" si="21"/>
        <v>0</v>
      </c>
      <c r="Q125" s="189">
        <v>0</v>
      </c>
      <c r="R125" s="189">
        <f t="shared" si="22"/>
        <v>0</v>
      </c>
      <c r="S125" s="189">
        <v>0</v>
      </c>
      <c r="T125" s="190">
        <f t="shared" si="23"/>
        <v>0</v>
      </c>
      <c r="U125" s="35"/>
      <c r="V125" s="35"/>
      <c r="W125" s="35"/>
      <c r="X125" s="35"/>
      <c r="Y125" s="35"/>
      <c r="Z125" s="35"/>
      <c r="AA125" s="35"/>
      <c r="AB125" s="35"/>
      <c r="AC125" s="35"/>
      <c r="AD125" s="35"/>
      <c r="AE125" s="35"/>
      <c r="AR125" s="191" t="s">
        <v>131</v>
      </c>
      <c r="AT125" s="191" t="s">
        <v>247</v>
      </c>
      <c r="AU125" s="191" t="s">
        <v>84</v>
      </c>
      <c r="AY125" s="18" t="s">
        <v>245</v>
      </c>
      <c r="BE125" s="192">
        <f t="shared" si="24"/>
        <v>0</v>
      </c>
      <c r="BF125" s="192">
        <f t="shared" si="25"/>
        <v>0</v>
      </c>
      <c r="BG125" s="192">
        <f t="shared" si="26"/>
        <v>0</v>
      </c>
      <c r="BH125" s="192">
        <f t="shared" si="27"/>
        <v>0</v>
      </c>
      <c r="BI125" s="192">
        <f t="shared" si="28"/>
        <v>0</v>
      </c>
      <c r="BJ125" s="18" t="s">
        <v>82</v>
      </c>
      <c r="BK125" s="192">
        <f t="shared" si="29"/>
        <v>0</v>
      </c>
      <c r="BL125" s="18" t="s">
        <v>131</v>
      </c>
      <c r="BM125" s="191" t="s">
        <v>1426</v>
      </c>
    </row>
    <row r="126" spans="1:65" s="2" customFormat="1" ht="16.5" customHeight="1">
      <c r="A126" s="35"/>
      <c r="B126" s="36"/>
      <c r="C126" s="180" t="s">
        <v>718</v>
      </c>
      <c r="D126" s="180" t="s">
        <v>247</v>
      </c>
      <c r="E126" s="181" t="s">
        <v>1427</v>
      </c>
      <c r="F126" s="182" t="s">
        <v>1391</v>
      </c>
      <c r="G126" s="183" t="s">
        <v>389</v>
      </c>
      <c r="H126" s="184">
        <v>1</v>
      </c>
      <c r="I126" s="185"/>
      <c r="J126" s="186">
        <f t="shared" si="20"/>
        <v>0</v>
      </c>
      <c r="K126" s="182" t="s">
        <v>19</v>
      </c>
      <c r="L126" s="40"/>
      <c r="M126" s="187" t="s">
        <v>19</v>
      </c>
      <c r="N126" s="188" t="s">
        <v>45</v>
      </c>
      <c r="O126" s="65"/>
      <c r="P126" s="189">
        <f t="shared" si="21"/>
        <v>0</v>
      </c>
      <c r="Q126" s="189">
        <v>0</v>
      </c>
      <c r="R126" s="189">
        <f t="shared" si="22"/>
        <v>0</v>
      </c>
      <c r="S126" s="189">
        <v>0</v>
      </c>
      <c r="T126" s="190">
        <f t="shared" si="23"/>
        <v>0</v>
      </c>
      <c r="U126" s="35"/>
      <c r="V126" s="35"/>
      <c r="W126" s="35"/>
      <c r="X126" s="35"/>
      <c r="Y126" s="35"/>
      <c r="Z126" s="35"/>
      <c r="AA126" s="35"/>
      <c r="AB126" s="35"/>
      <c r="AC126" s="35"/>
      <c r="AD126" s="35"/>
      <c r="AE126" s="35"/>
      <c r="AR126" s="191" t="s">
        <v>131</v>
      </c>
      <c r="AT126" s="191" t="s">
        <v>247</v>
      </c>
      <c r="AU126" s="191" t="s">
        <v>84</v>
      </c>
      <c r="AY126" s="18" t="s">
        <v>245</v>
      </c>
      <c r="BE126" s="192">
        <f t="shared" si="24"/>
        <v>0</v>
      </c>
      <c r="BF126" s="192">
        <f t="shared" si="25"/>
        <v>0</v>
      </c>
      <c r="BG126" s="192">
        <f t="shared" si="26"/>
        <v>0</v>
      </c>
      <c r="BH126" s="192">
        <f t="shared" si="27"/>
        <v>0</v>
      </c>
      <c r="BI126" s="192">
        <f t="shared" si="28"/>
        <v>0</v>
      </c>
      <c r="BJ126" s="18" t="s">
        <v>82</v>
      </c>
      <c r="BK126" s="192">
        <f t="shared" si="29"/>
        <v>0</v>
      </c>
      <c r="BL126" s="18" t="s">
        <v>131</v>
      </c>
      <c r="BM126" s="191" t="s">
        <v>1428</v>
      </c>
    </row>
    <row r="127" spans="1:65" s="2" customFormat="1" ht="16.5" customHeight="1">
      <c r="A127" s="35"/>
      <c r="B127" s="36"/>
      <c r="C127" s="180" t="s">
        <v>723</v>
      </c>
      <c r="D127" s="180" t="s">
        <v>247</v>
      </c>
      <c r="E127" s="181" t="s">
        <v>1429</v>
      </c>
      <c r="F127" s="182" t="s">
        <v>1393</v>
      </c>
      <c r="G127" s="183" t="s">
        <v>389</v>
      </c>
      <c r="H127" s="184">
        <v>1</v>
      </c>
      <c r="I127" s="185"/>
      <c r="J127" s="186">
        <f t="shared" si="20"/>
        <v>0</v>
      </c>
      <c r="K127" s="182" t="s">
        <v>19</v>
      </c>
      <c r="L127" s="40"/>
      <c r="M127" s="187" t="s">
        <v>19</v>
      </c>
      <c r="N127" s="188" t="s">
        <v>45</v>
      </c>
      <c r="O127" s="65"/>
      <c r="P127" s="189">
        <f t="shared" si="21"/>
        <v>0</v>
      </c>
      <c r="Q127" s="189">
        <v>0</v>
      </c>
      <c r="R127" s="189">
        <f t="shared" si="22"/>
        <v>0</v>
      </c>
      <c r="S127" s="189">
        <v>0</v>
      </c>
      <c r="T127" s="190">
        <f t="shared" si="23"/>
        <v>0</v>
      </c>
      <c r="U127" s="35"/>
      <c r="V127" s="35"/>
      <c r="W127" s="35"/>
      <c r="X127" s="35"/>
      <c r="Y127" s="35"/>
      <c r="Z127" s="35"/>
      <c r="AA127" s="35"/>
      <c r="AB127" s="35"/>
      <c r="AC127" s="35"/>
      <c r="AD127" s="35"/>
      <c r="AE127" s="35"/>
      <c r="AR127" s="191" t="s">
        <v>131</v>
      </c>
      <c r="AT127" s="191" t="s">
        <v>247</v>
      </c>
      <c r="AU127" s="191" t="s">
        <v>84</v>
      </c>
      <c r="AY127" s="18" t="s">
        <v>245</v>
      </c>
      <c r="BE127" s="192">
        <f t="shared" si="24"/>
        <v>0</v>
      </c>
      <c r="BF127" s="192">
        <f t="shared" si="25"/>
        <v>0</v>
      </c>
      <c r="BG127" s="192">
        <f t="shared" si="26"/>
        <v>0</v>
      </c>
      <c r="BH127" s="192">
        <f t="shared" si="27"/>
        <v>0</v>
      </c>
      <c r="BI127" s="192">
        <f t="shared" si="28"/>
        <v>0</v>
      </c>
      <c r="BJ127" s="18" t="s">
        <v>82</v>
      </c>
      <c r="BK127" s="192">
        <f t="shared" si="29"/>
        <v>0</v>
      </c>
      <c r="BL127" s="18" t="s">
        <v>131</v>
      </c>
      <c r="BM127" s="191" t="s">
        <v>1430</v>
      </c>
    </row>
    <row r="128" spans="1:65" s="2" customFormat="1" ht="16.5" customHeight="1">
      <c r="A128" s="35"/>
      <c r="B128" s="36"/>
      <c r="C128" s="180" t="s">
        <v>730</v>
      </c>
      <c r="D128" s="180" t="s">
        <v>247</v>
      </c>
      <c r="E128" s="181" t="s">
        <v>1431</v>
      </c>
      <c r="F128" s="182" t="s">
        <v>1395</v>
      </c>
      <c r="G128" s="183" t="s">
        <v>389</v>
      </c>
      <c r="H128" s="184">
        <v>1</v>
      </c>
      <c r="I128" s="185"/>
      <c r="J128" s="186">
        <f t="shared" si="20"/>
        <v>0</v>
      </c>
      <c r="K128" s="182" t="s">
        <v>19</v>
      </c>
      <c r="L128" s="40"/>
      <c r="M128" s="187" t="s">
        <v>19</v>
      </c>
      <c r="N128" s="188" t="s">
        <v>45</v>
      </c>
      <c r="O128" s="65"/>
      <c r="P128" s="189">
        <f t="shared" si="21"/>
        <v>0</v>
      </c>
      <c r="Q128" s="189">
        <v>0</v>
      </c>
      <c r="R128" s="189">
        <f t="shared" si="22"/>
        <v>0</v>
      </c>
      <c r="S128" s="189">
        <v>0</v>
      </c>
      <c r="T128" s="190">
        <f t="shared" si="23"/>
        <v>0</v>
      </c>
      <c r="U128" s="35"/>
      <c r="V128" s="35"/>
      <c r="W128" s="35"/>
      <c r="X128" s="35"/>
      <c r="Y128" s="35"/>
      <c r="Z128" s="35"/>
      <c r="AA128" s="35"/>
      <c r="AB128" s="35"/>
      <c r="AC128" s="35"/>
      <c r="AD128" s="35"/>
      <c r="AE128" s="35"/>
      <c r="AR128" s="191" t="s">
        <v>131</v>
      </c>
      <c r="AT128" s="191" t="s">
        <v>247</v>
      </c>
      <c r="AU128" s="191" t="s">
        <v>84</v>
      </c>
      <c r="AY128" s="18" t="s">
        <v>245</v>
      </c>
      <c r="BE128" s="192">
        <f t="shared" si="24"/>
        <v>0</v>
      </c>
      <c r="BF128" s="192">
        <f t="shared" si="25"/>
        <v>0</v>
      </c>
      <c r="BG128" s="192">
        <f t="shared" si="26"/>
        <v>0</v>
      </c>
      <c r="BH128" s="192">
        <f t="shared" si="27"/>
        <v>0</v>
      </c>
      <c r="BI128" s="192">
        <f t="shared" si="28"/>
        <v>0</v>
      </c>
      <c r="BJ128" s="18" t="s">
        <v>82</v>
      </c>
      <c r="BK128" s="192">
        <f t="shared" si="29"/>
        <v>0</v>
      </c>
      <c r="BL128" s="18" t="s">
        <v>131</v>
      </c>
      <c r="BM128" s="191" t="s">
        <v>1432</v>
      </c>
    </row>
    <row r="129" spans="1:65" s="2" customFormat="1" ht="16.5" customHeight="1">
      <c r="A129" s="35"/>
      <c r="B129" s="36"/>
      <c r="C129" s="180" t="s">
        <v>739</v>
      </c>
      <c r="D129" s="180" t="s">
        <v>247</v>
      </c>
      <c r="E129" s="181" t="s">
        <v>1433</v>
      </c>
      <c r="F129" s="182" t="s">
        <v>1397</v>
      </c>
      <c r="G129" s="183" t="s">
        <v>389</v>
      </c>
      <c r="H129" s="184">
        <v>1</v>
      </c>
      <c r="I129" s="185"/>
      <c r="J129" s="186">
        <f t="shared" si="20"/>
        <v>0</v>
      </c>
      <c r="K129" s="182" t="s">
        <v>19</v>
      </c>
      <c r="L129" s="40"/>
      <c r="M129" s="187" t="s">
        <v>19</v>
      </c>
      <c r="N129" s="188" t="s">
        <v>45</v>
      </c>
      <c r="O129" s="65"/>
      <c r="P129" s="189">
        <f t="shared" si="21"/>
        <v>0</v>
      </c>
      <c r="Q129" s="189">
        <v>0</v>
      </c>
      <c r="R129" s="189">
        <f t="shared" si="22"/>
        <v>0</v>
      </c>
      <c r="S129" s="189">
        <v>0</v>
      </c>
      <c r="T129" s="190">
        <f t="shared" si="23"/>
        <v>0</v>
      </c>
      <c r="U129" s="35"/>
      <c r="V129" s="35"/>
      <c r="W129" s="35"/>
      <c r="X129" s="35"/>
      <c r="Y129" s="35"/>
      <c r="Z129" s="35"/>
      <c r="AA129" s="35"/>
      <c r="AB129" s="35"/>
      <c r="AC129" s="35"/>
      <c r="AD129" s="35"/>
      <c r="AE129" s="35"/>
      <c r="AR129" s="191" t="s">
        <v>131</v>
      </c>
      <c r="AT129" s="191" t="s">
        <v>247</v>
      </c>
      <c r="AU129" s="191" t="s">
        <v>84</v>
      </c>
      <c r="AY129" s="18" t="s">
        <v>245</v>
      </c>
      <c r="BE129" s="192">
        <f t="shared" si="24"/>
        <v>0</v>
      </c>
      <c r="BF129" s="192">
        <f t="shared" si="25"/>
        <v>0</v>
      </c>
      <c r="BG129" s="192">
        <f t="shared" si="26"/>
        <v>0</v>
      </c>
      <c r="BH129" s="192">
        <f t="shared" si="27"/>
        <v>0</v>
      </c>
      <c r="BI129" s="192">
        <f t="shared" si="28"/>
        <v>0</v>
      </c>
      <c r="BJ129" s="18" t="s">
        <v>82</v>
      </c>
      <c r="BK129" s="192">
        <f t="shared" si="29"/>
        <v>0</v>
      </c>
      <c r="BL129" s="18" t="s">
        <v>131</v>
      </c>
      <c r="BM129" s="191" t="s">
        <v>1434</v>
      </c>
    </row>
    <row r="130" spans="1:65" s="2" customFormat="1" ht="16.5" customHeight="1">
      <c r="A130" s="35"/>
      <c r="B130" s="36"/>
      <c r="C130" s="180" t="s">
        <v>746</v>
      </c>
      <c r="D130" s="180" t="s">
        <v>247</v>
      </c>
      <c r="E130" s="181" t="s">
        <v>1435</v>
      </c>
      <c r="F130" s="182" t="s">
        <v>1399</v>
      </c>
      <c r="G130" s="183" t="s">
        <v>389</v>
      </c>
      <c r="H130" s="184">
        <v>1</v>
      </c>
      <c r="I130" s="185"/>
      <c r="J130" s="186">
        <f t="shared" si="20"/>
        <v>0</v>
      </c>
      <c r="K130" s="182" t="s">
        <v>19</v>
      </c>
      <c r="L130" s="40"/>
      <c r="M130" s="187" t="s">
        <v>19</v>
      </c>
      <c r="N130" s="188" t="s">
        <v>45</v>
      </c>
      <c r="O130" s="65"/>
      <c r="P130" s="189">
        <f t="shared" si="21"/>
        <v>0</v>
      </c>
      <c r="Q130" s="189">
        <v>0</v>
      </c>
      <c r="R130" s="189">
        <f t="shared" si="22"/>
        <v>0</v>
      </c>
      <c r="S130" s="189">
        <v>0</v>
      </c>
      <c r="T130" s="190">
        <f t="shared" si="23"/>
        <v>0</v>
      </c>
      <c r="U130" s="35"/>
      <c r="V130" s="35"/>
      <c r="W130" s="35"/>
      <c r="X130" s="35"/>
      <c r="Y130" s="35"/>
      <c r="Z130" s="35"/>
      <c r="AA130" s="35"/>
      <c r="AB130" s="35"/>
      <c r="AC130" s="35"/>
      <c r="AD130" s="35"/>
      <c r="AE130" s="35"/>
      <c r="AR130" s="191" t="s">
        <v>131</v>
      </c>
      <c r="AT130" s="191" t="s">
        <v>247</v>
      </c>
      <c r="AU130" s="191" t="s">
        <v>84</v>
      </c>
      <c r="AY130" s="18" t="s">
        <v>245</v>
      </c>
      <c r="BE130" s="192">
        <f t="shared" si="24"/>
        <v>0</v>
      </c>
      <c r="BF130" s="192">
        <f t="shared" si="25"/>
        <v>0</v>
      </c>
      <c r="BG130" s="192">
        <f t="shared" si="26"/>
        <v>0</v>
      </c>
      <c r="BH130" s="192">
        <f t="shared" si="27"/>
        <v>0</v>
      </c>
      <c r="BI130" s="192">
        <f t="shared" si="28"/>
        <v>0</v>
      </c>
      <c r="BJ130" s="18" t="s">
        <v>82</v>
      </c>
      <c r="BK130" s="192">
        <f t="shared" si="29"/>
        <v>0</v>
      </c>
      <c r="BL130" s="18" t="s">
        <v>131</v>
      </c>
      <c r="BM130" s="191" t="s">
        <v>1436</v>
      </c>
    </row>
    <row r="131" spans="1:65" s="2" customFormat="1" ht="16.5" customHeight="1">
      <c r="A131" s="35"/>
      <c r="B131" s="36"/>
      <c r="C131" s="180" t="s">
        <v>753</v>
      </c>
      <c r="D131" s="180" t="s">
        <v>247</v>
      </c>
      <c r="E131" s="181" t="s">
        <v>1437</v>
      </c>
      <c r="F131" s="182" t="s">
        <v>1401</v>
      </c>
      <c r="G131" s="183" t="s">
        <v>389</v>
      </c>
      <c r="H131" s="184">
        <v>1</v>
      </c>
      <c r="I131" s="185"/>
      <c r="J131" s="186">
        <f t="shared" si="20"/>
        <v>0</v>
      </c>
      <c r="K131" s="182" t="s">
        <v>19</v>
      </c>
      <c r="L131" s="40"/>
      <c r="M131" s="187" t="s">
        <v>19</v>
      </c>
      <c r="N131" s="188" t="s">
        <v>45</v>
      </c>
      <c r="O131" s="65"/>
      <c r="P131" s="189">
        <f t="shared" si="21"/>
        <v>0</v>
      </c>
      <c r="Q131" s="189">
        <v>0</v>
      </c>
      <c r="R131" s="189">
        <f t="shared" si="22"/>
        <v>0</v>
      </c>
      <c r="S131" s="189">
        <v>0</v>
      </c>
      <c r="T131" s="190">
        <f t="shared" si="23"/>
        <v>0</v>
      </c>
      <c r="U131" s="35"/>
      <c r="V131" s="35"/>
      <c r="W131" s="35"/>
      <c r="X131" s="35"/>
      <c r="Y131" s="35"/>
      <c r="Z131" s="35"/>
      <c r="AA131" s="35"/>
      <c r="AB131" s="35"/>
      <c r="AC131" s="35"/>
      <c r="AD131" s="35"/>
      <c r="AE131" s="35"/>
      <c r="AR131" s="191" t="s">
        <v>131</v>
      </c>
      <c r="AT131" s="191" t="s">
        <v>247</v>
      </c>
      <c r="AU131" s="191" t="s">
        <v>84</v>
      </c>
      <c r="AY131" s="18" t="s">
        <v>245</v>
      </c>
      <c r="BE131" s="192">
        <f t="shared" si="24"/>
        <v>0</v>
      </c>
      <c r="BF131" s="192">
        <f t="shared" si="25"/>
        <v>0</v>
      </c>
      <c r="BG131" s="192">
        <f t="shared" si="26"/>
        <v>0</v>
      </c>
      <c r="BH131" s="192">
        <f t="shared" si="27"/>
        <v>0</v>
      </c>
      <c r="BI131" s="192">
        <f t="shared" si="28"/>
        <v>0</v>
      </c>
      <c r="BJ131" s="18" t="s">
        <v>82</v>
      </c>
      <c r="BK131" s="192">
        <f t="shared" si="29"/>
        <v>0</v>
      </c>
      <c r="BL131" s="18" t="s">
        <v>131</v>
      </c>
      <c r="BM131" s="191" t="s">
        <v>1438</v>
      </c>
    </row>
    <row r="132" spans="1:65" s="2" customFormat="1" ht="16.5" customHeight="1">
      <c r="A132" s="35"/>
      <c r="B132" s="36"/>
      <c r="C132" s="180" t="s">
        <v>758</v>
      </c>
      <c r="D132" s="180" t="s">
        <v>247</v>
      </c>
      <c r="E132" s="181" t="s">
        <v>1439</v>
      </c>
      <c r="F132" s="182" t="s">
        <v>1403</v>
      </c>
      <c r="G132" s="183" t="s">
        <v>389</v>
      </c>
      <c r="H132" s="184">
        <v>1</v>
      </c>
      <c r="I132" s="185"/>
      <c r="J132" s="186">
        <f t="shared" si="20"/>
        <v>0</v>
      </c>
      <c r="K132" s="182" t="s">
        <v>19</v>
      </c>
      <c r="L132" s="40"/>
      <c r="M132" s="187" t="s">
        <v>19</v>
      </c>
      <c r="N132" s="188" t="s">
        <v>45</v>
      </c>
      <c r="O132" s="65"/>
      <c r="P132" s="189">
        <f t="shared" si="21"/>
        <v>0</v>
      </c>
      <c r="Q132" s="189">
        <v>0</v>
      </c>
      <c r="R132" s="189">
        <f t="shared" si="22"/>
        <v>0</v>
      </c>
      <c r="S132" s="189">
        <v>0</v>
      </c>
      <c r="T132" s="190">
        <f t="shared" si="23"/>
        <v>0</v>
      </c>
      <c r="U132" s="35"/>
      <c r="V132" s="35"/>
      <c r="W132" s="35"/>
      <c r="X132" s="35"/>
      <c r="Y132" s="35"/>
      <c r="Z132" s="35"/>
      <c r="AA132" s="35"/>
      <c r="AB132" s="35"/>
      <c r="AC132" s="35"/>
      <c r="AD132" s="35"/>
      <c r="AE132" s="35"/>
      <c r="AR132" s="191" t="s">
        <v>131</v>
      </c>
      <c r="AT132" s="191" t="s">
        <v>247</v>
      </c>
      <c r="AU132" s="191" t="s">
        <v>84</v>
      </c>
      <c r="AY132" s="18" t="s">
        <v>245</v>
      </c>
      <c r="BE132" s="192">
        <f t="shared" si="24"/>
        <v>0</v>
      </c>
      <c r="BF132" s="192">
        <f t="shared" si="25"/>
        <v>0</v>
      </c>
      <c r="BG132" s="192">
        <f t="shared" si="26"/>
        <v>0</v>
      </c>
      <c r="BH132" s="192">
        <f t="shared" si="27"/>
        <v>0</v>
      </c>
      <c r="BI132" s="192">
        <f t="shared" si="28"/>
        <v>0</v>
      </c>
      <c r="BJ132" s="18" t="s">
        <v>82</v>
      </c>
      <c r="BK132" s="192">
        <f t="shared" si="29"/>
        <v>0</v>
      </c>
      <c r="BL132" s="18" t="s">
        <v>131</v>
      </c>
      <c r="BM132" s="191" t="s">
        <v>1440</v>
      </c>
    </row>
    <row r="133" spans="1:65" s="2" customFormat="1" ht="16.5" customHeight="1">
      <c r="A133" s="35"/>
      <c r="B133" s="36"/>
      <c r="C133" s="180" t="s">
        <v>765</v>
      </c>
      <c r="D133" s="180" t="s">
        <v>247</v>
      </c>
      <c r="E133" s="181" t="s">
        <v>1441</v>
      </c>
      <c r="F133" s="182" t="s">
        <v>1405</v>
      </c>
      <c r="G133" s="183" t="s">
        <v>389</v>
      </c>
      <c r="H133" s="184">
        <v>1</v>
      </c>
      <c r="I133" s="185"/>
      <c r="J133" s="186">
        <f t="shared" si="20"/>
        <v>0</v>
      </c>
      <c r="K133" s="182" t="s">
        <v>19</v>
      </c>
      <c r="L133" s="40"/>
      <c r="M133" s="187" t="s">
        <v>19</v>
      </c>
      <c r="N133" s="188" t="s">
        <v>45</v>
      </c>
      <c r="O133" s="65"/>
      <c r="P133" s="189">
        <f t="shared" si="21"/>
        <v>0</v>
      </c>
      <c r="Q133" s="189">
        <v>0</v>
      </c>
      <c r="R133" s="189">
        <f t="shared" si="22"/>
        <v>0</v>
      </c>
      <c r="S133" s="189">
        <v>0</v>
      </c>
      <c r="T133" s="190">
        <f t="shared" si="23"/>
        <v>0</v>
      </c>
      <c r="U133" s="35"/>
      <c r="V133" s="35"/>
      <c r="W133" s="35"/>
      <c r="X133" s="35"/>
      <c r="Y133" s="35"/>
      <c r="Z133" s="35"/>
      <c r="AA133" s="35"/>
      <c r="AB133" s="35"/>
      <c r="AC133" s="35"/>
      <c r="AD133" s="35"/>
      <c r="AE133" s="35"/>
      <c r="AR133" s="191" t="s">
        <v>131</v>
      </c>
      <c r="AT133" s="191" t="s">
        <v>247</v>
      </c>
      <c r="AU133" s="191" t="s">
        <v>84</v>
      </c>
      <c r="AY133" s="18" t="s">
        <v>245</v>
      </c>
      <c r="BE133" s="192">
        <f t="shared" si="24"/>
        <v>0</v>
      </c>
      <c r="BF133" s="192">
        <f t="shared" si="25"/>
        <v>0</v>
      </c>
      <c r="BG133" s="192">
        <f t="shared" si="26"/>
        <v>0</v>
      </c>
      <c r="BH133" s="192">
        <f t="shared" si="27"/>
        <v>0</v>
      </c>
      <c r="BI133" s="192">
        <f t="shared" si="28"/>
        <v>0</v>
      </c>
      <c r="BJ133" s="18" t="s">
        <v>82</v>
      </c>
      <c r="BK133" s="192">
        <f t="shared" si="29"/>
        <v>0</v>
      </c>
      <c r="BL133" s="18" t="s">
        <v>131</v>
      </c>
      <c r="BM133" s="191" t="s">
        <v>1442</v>
      </c>
    </row>
    <row r="134" spans="2:63" s="12" customFormat="1" ht="25.95" customHeight="1">
      <c r="B134" s="164"/>
      <c r="C134" s="165"/>
      <c r="D134" s="166" t="s">
        <v>73</v>
      </c>
      <c r="E134" s="167" t="s">
        <v>384</v>
      </c>
      <c r="F134" s="167" t="s">
        <v>385</v>
      </c>
      <c r="G134" s="165"/>
      <c r="H134" s="165"/>
      <c r="I134" s="168"/>
      <c r="J134" s="169">
        <f>BK134</f>
        <v>0</v>
      </c>
      <c r="K134" s="165"/>
      <c r="L134" s="170"/>
      <c r="M134" s="171"/>
      <c r="N134" s="172"/>
      <c r="O134" s="172"/>
      <c r="P134" s="173">
        <f>SUM(P135:P140)</f>
        <v>0</v>
      </c>
      <c r="Q134" s="172"/>
      <c r="R134" s="173">
        <f>SUM(R135:R140)</f>
        <v>0</v>
      </c>
      <c r="S134" s="172"/>
      <c r="T134" s="174">
        <f>SUM(T135:T140)</f>
        <v>0</v>
      </c>
      <c r="AR134" s="175" t="s">
        <v>131</v>
      </c>
      <c r="AT134" s="176" t="s">
        <v>73</v>
      </c>
      <c r="AU134" s="176" t="s">
        <v>74</v>
      </c>
      <c r="AY134" s="175" t="s">
        <v>245</v>
      </c>
      <c r="BK134" s="177">
        <f>SUM(BK135:BK140)</f>
        <v>0</v>
      </c>
    </row>
    <row r="135" spans="1:65" s="2" customFormat="1" ht="16.5" customHeight="1">
      <c r="A135" s="35"/>
      <c r="B135" s="36"/>
      <c r="C135" s="180" t="s">
        <v>770</v>
      </c>
      <c r="D135" s="180" t="s">
        <v>247</v>
      </c>
      <c r="E135" s="181" t="s">
        <v>1443</v>
      </c>
      <c r="F135" s="182" t="s">
        <v>1444</v>
      </c>
      <c r="G135" s="183" t="s">
        <v>389</v>
      </c>
      <c r="H135" s="184">
        <v>1</v>
      </c>
      <c r="I135" s="185"/>
      <c r="J135" s="186">
        <f aca="true" t="shared" si="30" ref="J135:J140">ROUND(I135*H135,2)</f>
        <v>0</v>
      </c>
      <c r="K135" s="182" t="s">
        <v>19</v>
      </c>
      <c r="L135" s="40"/>
      <c r="M135" s="187" t="s">
        <v>19</v>
      </c>
      <c r="N135" s="188" t="s">
        <v>45</v>
      </c>
      <c r="O135" s="65"/>
      <c r="P135" s="189">
        <f aca="true" t="shared" si="31" ref="P135:P140">O135*H135</f>
        <v>0</v>
      </c>
      <c r="Q135" s="189">
        <v>0</v>
      </c>
      <c r="R135" s="189">
        <f aca="true" t="shared" si="32" ref="R135:R140">Q135*H135</f>
        <v>0</v>
      </c>
      <c r="S135" s="189">
        <v>0</v>
      </c>
      <c r="T135" s="190">
        <f aca="true" t="shared" si="33" ref="T135:T140">S135*H135</f>
        <v>0</v>
      </c>
      <c r="U135" s="35"/>
      <c r="V135" s="35"/>
      <c r="W135" s="35"/>
      <c r="X135" s="35"/>
      <c r="Y135" s="35"/>
      <c r="Z135" s="35"/>
      <c r="AA135" s="35"/>
      <c r="AB135" s="35"/>
      <c r="AC135" s="35"/>
      <c r="AD135" s="35"/>
      <c r="AE135" s="35"/>
      <c r="AR135" s="191" t="s">
        <v>131</v>
      </c>
      <c r="AT135" s="191" t="s">
        <v>247</v>
      </c>
      <c r="AU135" s="191" t="s">
        <v>82</v>
      </c>
      <c r="AY135" s="18" t="s">
        <v>245</v>
      </c>
      <c r="BE135" s="192">
        <f aca="true" t="shared" si="34" ref="BE135:BE140">IF(N135="základní",J135,0)</f>
        <v>0</v>
      </c>
      <c r="BF135" s="192">
        <f aca="true" t="shared" si="35" ref="BF135:BF140">IF(N135="snížená",J135,0)</f>
        <v>0</v>
      </c>
      <c r="BG135" s="192">
        <f aca="true" t="shared" si="36" ref="BG135:BG140">IF(N135="zákl. přenesená",J135,0)</f>
        <v>0</v>
      </c>
      <c r="BH135" s="192">
        <f aca="true" t="shared" si="37" ref="BH135:BH140">IF(N135="sníž. přenesená",J135,0)</f>
        <v>0</v>
      </c>
      <c r="BI135" s="192">
        <f aca="true" t="shared" si="38" ref="BI135:BI140">IF(N135="nulová",J135,0)</f>
        <v>0</v>
      </c>
      <c r="BJ135" s="18" t="s">
        <v>82</v>
      </c>
      <c r="BK135" s="192">
        <f aca="true" t="shared" si="39" ref="BK135:BK140">ROUND(I135*H135,2)</f>
        <v>0</v>
      </c>
      <c r="BL135" s="18" t="s">
        <v>131</v>
      </c>
      <c r="BM135" s="191" t="s">
        <v>1445</v>
      </c>
    </row>
    <row r="136" spans="1:65" s="2" customFormat="1" ht="16.5" customHeight="1">
      <c r="A136" s="35"/>
      <c r="B136" s="36"/>
      <c r="C136" s="180" t="s">
        <v>774</v>
      </c>
      <c r="D136" s="180" t="s">
        <v>247</v>
      </c>
      <c r="E136" s="181" t="s">
        <v>1446</v>
      </c>
      <c r="F136" s="182" t="s">
        <v>1447</v>
      </c>
      <c r="G136" s="183" t="s">
        <v>389</v>
      </c>
      <c r="H136" s="184">
        <v>1</v>
      </c>
      <c r="I136" s="185"/>
      <c r="J136" s="186">
        <f t="shared" si="30"/>
        <v>0</v>
      </c>
      <c r="K136" s="182" t="s">
        <v>19</v>
      </c>
      <c r="L136" s="40"/>
      <c r="M136" s="187" t="s">
        <v>19</v>
      </c>
      <c r="N136" s="188" t="s">
        <v>45</v>
      </c>
      <c r="O136" s="65"/>
      <c r="P136" s="189">
        <f t="shared" si="31"/>
        <v>0</v>
      </c>
      <c r="Q136" s="189">
        <v>0</v>
      </c>
      <c r="R136" s="189">
        <f t="shared" si="32"/>
        <v>0</v>
      </c>
      <c r="S136" s="189">
        <v>0</v>
      </c>
      <c r="T136" s="190">
        <f t="shared" si="33"/>
        <v>0</v>
      </c>
      <c r="U136" s="35"/>
      <c r="V136" s="35"/>
      <c r="W136" s="35"/>
      <c r="X136" s="35"/>
      <c r="Y136" s="35"/>
      <c r="Z136" s="35"/>
      <c r="AA136" s="35"/>
      <c r="AB136" s="35"/>
      <c r="AC136" s="35"/>
      <c r="AD136" s="35"/>
      <c r="AE136" s="35"/>
      <c r="AR136" s="191" t="s">
        <v>131</v>
      </c>
      <c r="AT136" s="191" t="s">
        <v>247</v>
      </c>
      <c r="AU136" s="191" t="s">
        <v>82</v>
      </c>
      <c r="AY136" s="18" t="s">
        <v>245</v>
      </c>
      <c r="BE136" s="192">
        <f t="shared" si="34"/>
        <v>0</v>
      </c>
      <c r="BF136" s="192">
        <f t="shared" si="35"/>
        <v>0</v>
      </c>
      <c r="BG136" s="192">
        <f t="shared" si="36"/>
        <v>0</v>
      </c>
      <c r="BH136" s="192">
        <f t="shared" si="37"/>
        <v>0</v>
      </c>
      <c r="BI136" s="192">
        <f t="shared" si="38"/>
        <v>0</v>
      </c>
      <c r="BJ136" s="18" t="s">
        <v>82</v>
      </c>
      <c r="BK136" s="192">
        <f t="shared" si="39"/>
        <v>0</v>
      </c>
      <c r="BL136" s="18" t="s">
        <v>131</v>
      </c>
      <c r="BM136" s="191" t="s">
        <v>1448</v>
      </c>
    </row>
    <row r="137" spans="1:65" s="2" customFormat="1" ht="16.5" customHeight="1">
      <c r="A137" s="35"/>
      <c r="B137" s="36"/>
      <c r="C137" s="180" t="s">
        <v>778</v>
      </c>
      <c r="D137" s="180" t="s">
        <v>247</v>
      </c>
      <c r="E137" s="181" t="s">
        <v>1449</v>
      </c>
      <c r="F137" s="182" t="s">
        <v>1450</v>
      </c>
      <c r="G137" s="183" t="s">
        <v>389</v>
      </c>
      <c r="H137" s="184">
        <v>1</v>
      </c>
      <c r="I137" s="185"/>
      <c r="J137" s="186">
        <f t="shared" si="30"/>
        <v>0</v>
      </c>
      <c r="K137" s="182" t="s">
        <v>19</v>
      </c>
      <c r="L137" s="40"/>
      <c r="M137" s="187" t="s">
        <v>19</v>
      </c>
      <c r="N137" s="188" t="s">
        <v>45</v>
      </c>
      <c r="O137" s="65"/>
      <c r="P137" s="189">
        <f t="shared" si="31"/>
        <v>0</v>
      </c>
      <c r="Q137" s="189">
        <v>0</v>
      </c>
      <c r="R137" s="189">
        <f t="shared" si="32"/>
        <v>0</v>
      </c>
      <c r="S137" s="189">
        <v>0</v>
      </c>
      <c r="T137" s="190">
        <f t="shared" si="33"/>
        <v>0</v>
      </c>
      <c r="U137" s="35"/>
      <c r="V137" s="35"/>
      <c r="W137" s="35"/>
      <c r="X137" s="35"/>
      <c r="Y137" s="35"/>
      <c r="Z137" s="35"/>
      <c r="AA137" s="35"/>
      <c r="AB137" s="35"/>
      <c r="AC137" s="35"/>
      <c r="AD137" s="35"/>
      <c r="AE137" s="35"/>
      <c r="AR137" s="191" t="s">
        <v>131</v>
      </c>
      <c r="AT137" s="191" t="s">
        <v>247</v>
      </c>
      <c r="AU137" s="191" t="s">
        <v>82</v>
      </c>
      <c r="AY137" s="18" t="s">
        <v>245</v>
      </c>
      <c r="BE137" s="192">
        <f t="shared" si="34"/>
        <v>0</v>
      </c>
      <c r="BF137" s="192">
        <f t="shared" si="35"/>
        <v>0</v>
      </c>
      <c r="BG137" s="192">
        <f t="shared" si="36"/>
        <v>0</v>
      </c>
      <c r="BH137" s="192">
        <f t="shared" si="37"/>
        <v>0</v>
      </c>
      <c r="BI137" s="192">
        <f t="shared" si="38"/>
        <v>0</v>
      </c>
      <c r="BJ137" s="18" t="s">
        <v>82</v>
      </c>
      <c r="BK137" s="192">
        <f t="shared" si="39"/>
        <v>0</v>
      </c>
      <c r="BL137" s="18" t="s">
        <v>131</v>
      </c>
      <c r="BM137" s="191" t="s">
        <v>1451</v>
      </c>
    </row>
    <row r="138" spans="1:65" s="2" customFormat="1" ht="16.5" customHeight="1">
      <c r="A138" s="35"/>
      <c r="B138" s="36"/>
      <c r="C138" s="180" t="s">
        <v>797</v>
      </c>
      <c r="D138" s="180" t="s">
        <v>247</v>
      </c>
      <c r="E138" s="181" t="s">
        <v>1449</v>
      </c>
      <c r="F138" s="182" t="s">
        <v>1450</v>
      </c>
      <c r="G138" s="183" t="s">
        <v>389</v>
      </c>
      <c r="H138" s="184">
        <v>1</v>
      </c>
      <c r="I138" s="185"/>
      <c r="J138" s="186">
        <f t="shared" si="30"/>
        <v>0</v>
      </c>
      <c r="K138" s="182" t="s">
        <v>19</v>
      </c>
      <c r="L138" s="40"/>
      <c r="M138" s="187" t="s">
        <v>19</v>
      </c>
      <c r="N138" s="188" t="s">
        <v>45</v>
      </c>
      <c r="O138" s="65"/>
      <c r="P138" s="189">
        <f t="shared" si="31"/>
        <v>0</v>
      </c>
      <c r="Q138" s="189">
        <v>0</v>
      </c>
      <c r="R138" s="189">
        <f t="shared" si="32"/>
        <v>0</v>
      </c>
      <c r="S138" s="189">
        <v>0</v>
      </c>
      <c r="T138" s="190">
        <f t="shared" si="33"/>
        <v>0</v>
      </c>
      <c r="U138" s="35"/>
      <c r="V138" s="35"/>
      <c r="W138" s="35"/>
      <c r="X138" s="35"/>
      <c r="Y138" s="35"/>
      <c r="Z138" s="35"/>
      <c r="AA138" s="35"/>
      <c r="AB138" s="35"/>
      <c r="AC138" s="35"/>
      <c r="AD138" s="35"/>
      <c r="AE138" s="35"/>
      <c r="AR138" s="191" t="s">
        <v>131</v>
      </c>
      <c r="AT138" s="191" t="s">
        <v>247</v>
      </c>
      <c r="AU138" s="191" t="s">
        <v>82</v>
      </c>
      <c r="AY138" s="18" t="s">
        <v>245</v>
      </c>
      <c r="BE138" s="192">
        <f t="shared" si="34"/>
        <v>0</v>
      </c>
      <c r="BF138" s="192">
        <f t="shared" si="35"/>
        <v>0</v>
      </c>
      <c r="BG138" s="192">
        <f t="shared" si="36"/>
        <v>0</v>
      </c>
      <c r="BH138" s="192">
        <f t="shared" si="37"/>
        <v>0</v>
      </c>
      <c r="BI138" s="192">
        <f t="shared" si="38"/>
        <v>0</v>
      </c>
      <c r="BJ138" s="18" t="s">
        <v>82</v>
      </c>
      <c r="BK138" s="192">
        <f t="shared" si="39"/>
        <v>0</v>
      </c>
      <c r="BL138" s="18" t="s">
        <v>131</v>
      </c>
      <c r="BM138" s="191" t="s">
        <v>1452</v>
      </c>
    </row>
    <row r="139" spans="1:65" s="2" customFormat="1" ht="16.5" customHeight="1">
      <c r="A139" s="35"/>
      <c r="B139" s="36"/>
      <c r="C139" s="180" t="s">
        <v>802</v>
      </c>
      <c r="D139" s="180" t="s">
        <v>247</v>
      </c>
      <c r="E139" s="181" t="s">
        <v>1453</v>
      </c>
      <c r="F139" s="182" t="s">
        <v>1454</v>
      </c>
      <c r="G139" s="183" t="s">
        <v>389</v>
      </c>
      <c r="H139" s="184">
        <v>1</v>
      </c>
      <c r="I139" s="185"/>
      <c r="J139" s="186">
        <f t="shared" si="30"/>
        <v>0</v>
      </c>
      <c r="K139" s="182" t="s">
        <v>19</v>
      </c>
      <c r="L139" s="40"/>
      <c r="M139" s="187" t="s">
        <v>19</v>
      </c>
      <c r="N139" s="188" t="s">
        <v>45</v>
      </c>
      <c r="O139" s="65"/>
      <c r="P139" s="189">
        <f t="shared" si="31"/>
        <v>0</v>
      </c>
      <c r="Q139" s="189">
        <v>0</v>
      </c>
      <c r="R139" s="189">
        <f t="shared" si="32"/>
        <v>0</v>
      </c>
      <c r="S139" s="189">
        <v>0</v>
      </c>
      <c r="T139" s="190">
        <f t="shared" si="33"/>
        <v>0</v>
      </c>
      <c r="U139" s="35"/>
      <c r="V139" s="35"/>
      <c r="W139" s="35"/>
      <c r="X139" s="35"/>
      <c r="Y139" s="35"/>
      <c r="Z139" s="35"/>
      <c r="AA139" s="35"/>
      <c r="AB139" s="35"/>
      <c r="AC139" s="35"/>
      <c r="AD139" s="35"/>
      <c r="AE139" s="35"/>
      <c r="AR139" s="191" t="s">
        <v>131</v>
      </c>
      <c r="AT139" s="191" t="s">
        <v>247</v>
      </c>
      <c r="AU139" s="191" t="s">
        <v>82</v>
      </c>
      <c r="AY139" s="18" t="s">
        <v>245</v>
      </c>
      <c r="BE139" s="192">
        <f t="shared" si="34"/>
        <v>0</v>
      </c>
      <c r="BF139" s="192">
        <f t="shared" si="35"/>
        <v>0</v>
      </c>
      <c r="BG139" s="192">
        <f t="shared" si="36"/>
        <v>0</v>
      </c>
      <c r="BH139" s="192">
        <f t="shared" si="37"/>
        <v>0</v>
      </c>
      <c r="BI139" s="192">
        <f t="shared" si="38"/>
        <v>0</v>
      </c>
      <c r="BJ139" s="18" t="s">
        <v>82</v>
      </c>
      <c r="BK139" s="192">
        <f t="shared" si="39"/>
        <v>0</v>
      </c>
      <c r="BL139" s="18" t="s">
        <v>131</v>
      </c>
      <c r="BM139" s="191" t="s">
        <v>1455</v>
      </c>
    </row>
    <row r="140" spans="1:65" s="2" customFormat="1" ht="16.5" customHeight="1">
      <c r="A140" s="35"/>
      <c r="B140" s="36"/>
      <c r="C140" s="180" t="s">
        <v>1456</v>
      </c>
      <c r="D140" s="180" t="s">
        <v>247</v>
      </c>
      <c r="E140" s="181" t="s">
        <v>1457</v>
      </c>
      <c r="F140" s="182" t="s">
        <v>1458</v>
      </c>
      <c r="G140" s="183" t="s">
        <v>389</v>
      </c>
      <c r="H140" s="184">
        <v>1</v>
      </c>
      <c r="I140" s="185"/>
      <c r="J140" s="186">
        <f t="shared" si="30"/>
        <v>0</v>
      </c>
      <c r="K140" s="182" t="s">
        <v>19</v>
      </c>
      <c r="L140" s="40"/>
      <c r="M140" s="231" t="s">
        <v>19</v>
      </c>
      <c r="N140" s="232" t="s">
        <v>45</v>
      </c>
      <c r="O140" s="233"/>
      <c r="P140" s="234">
        <f t="shared" si="31"/>
        <v>0</v>
      </c>
      <c r="Q140" s="234">
        <v>0</v>
      </c>
      <c r="R140" s="234">
        <f t="shared" si="32"/>
        <v>0</v>
      </c>
      <c r="S140" s="234">
        <v>0</v>
      </c>
      <c r="T140" s="235">
        <f t="shared" si="33"/>
        <v>0</v>
      </c>
      <c r="U140" s="35"/>
      <c r="V140" s="35"/>
      <c r="W140" s="35"/>
      <c r="X140" s="35"/>
      <c r="Y140" s="35"/>
      <c r="Z140" s="35"/>
      <c r="AA140" s="35"/>
      <c r="AB140" s="35"/>
      <c r="AC140" s="35"/>
      <c r="AD140" s="35"/>
      <c r="AE140" s="35"/>
      <c r="AR140" s="191" t="s">
        <v>131</v>
      </c>
      <c r="AT140" s="191" t="s">
        <v>247</v>
      </c>
      <c r="AU140" s="191" t="s">
        <v>82</v>
      </c>
      <c r="AY140" s="18" t="s">
        <v>245</v>
      </c>
      <c r="BE140" s="192">
        <f t="shared" si="34"/>
        <v>0</v>
      </c>
      <c r="BF140" s="192">
        <f t="shared" si="35"/>
        <v>0</v>
      </c>
      <c r="BG140" s="192">
        <f t="shared" si="36"/>
        <v>0</v>
      </c>
      <c r="BH140" s="192">
        <f t="shared" si="37"/>
        <v>0</v>
      </c>
      <c r="BI140" s="192">
        <f t="shared" si="38"/>
        <v>0</v>
      </c>
      <c r="BJ140" s="18" t="s">
        <v>82</v>
      </c>
      <c r="BK140" s="192">
        <f t="shared" si="39"/>
        <v>0</v>
      </c>
      <c r="BL140" s="18" t="s">
        <v>131</v>
      </c>
      <c r="BM140" s="191" t="s">
        <v>1459</v>
      </c>
    </row>
    <row r="141" spans="1:31" s="2" customFormat="1" ht="6.9" customHeight="1">
      <c r="A141" s="35"/>
      <c r="B141" s="48"/>
      <c r="C141" s="49"/>
      <c r="D141" s="49"/>
      <c r="E141" s="49"/>
      <c r="F141" s="49"/>
      <c r="G141" s="49"/>
      <c r="H141" s="49"/>
      <c r="I141" s="49"/>
      <c r="J141" s="49"/>
      <c r="K141" s="49"/>
      <c r="L141" s="40"/>
      <c r="M141" s="35"/>
      <c r="O141" s="35"/>
      <c r="P141" s="35"/>
      <c r="Q141" s="35"/>
      <c r="R141" s="35"/>
      <c r="S141" s="35"/>
      <c r="T141" s="35"/>
      <c r="U141" s="35"/>
      <c r="V141" s="35"/>
      <c r="W141" s="35"/>
      <c r="X141" s="35"/>
      <c r="Y141" s="35"/>
      <c r="Z141" s="35"/>
      <c r="AA141" s="35"/>
      <c r="AB141" s="35"/>
      <c r="AC141" s="35"/>
      <c r="AD141" s="35"/>
      <c r="AE141" s="35"/>
    </row>
  </sheetData>
  <sheetProtection algorithmName="SHA-512" hashValue="dVvu793n4Sklk8m3zSNpQdlQf/Ycxs+dHnP96jrDC+HUF7+wf63FRKXXvIUVOfQXwq3hq1emIExgQcb3y7jugA==" saltValue="xBIcLawq5DXgTB8yiXITS4OoR63POySDoLlhbbsGyCGhvhDDlpPpKHlS+LBGK9X2NjjcgdFAqeE4qY5t6r0org==" spinCount="100000" sheet="1" objects="1" scenarios="1" formatColumns="0" formatRows="0" autoFilter="0"/>
  <autoFilter ref="C95:K140"/>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125</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1460</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ROUND((SUM(BE92:BE128)),2)</f>
        <v>0</v>
      </c>
      <c r="G37" s="35"/>
      <c r="H37" s="35"/>
      <c r="I37" s="126">
        <v>0.21</v>
      </c>
      <c r="J37" s="125">
        <f>ROUND(((SUM(BE92:BE128))*I37),2)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ROUND((SUM(BF92:BF128)),2)</f>
        <v>0</v>
      </c>
      <c r="G38" s="35"/>
      <c r="H38" s="35"/>
      <c r="I38" s="126">
        <v>0.15</v>
      </c>
      <c r="J38" s="125">
        <f>ROUND(((SUM(BF92:BF128))*I38),2)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ROUND((SUM(BG92:BG128)),2)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ROUND((SUM(BH92:BH128)),2)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ROUND((SUM(BI92:BI128)),2)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D.1.4.3 - Ústřední topení a chlazení</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1461</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1264</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D.1.4.3 - Ústřední topení a chlazení</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1269</v>
      </c>
      <c r="F93" s="167" t="s">
        <v>124</v>
      </c>
      <c r="G93" s="165"/>
      <c r="H93" s="165"/>
      <c r="I93" s="168"/>
      <c r="J93" s="169">
        <f>BK93</f>
        <v>0</v>
      </c>
      <c r="K93" s="165"/>
      <c r="L93" s="170"/>
      <c r="M93" s="171"/>
      <c r="N93" s="172"/>
      <c r="O93" s="172"/>
      <c r="P93" s="173">
        <f>SUM(P94:P128)</f>
        <v>0</v>
      </c>
      <c r="Q93" s="172"/>
      <c r="R93" s="173">
        <f>SUM(R94:R128)</f>
        <v>0</v>
      </c>
      <c r="S93" s="172"/>
      <c r="T93" s="174">
        <f>SUM(T94:T128)</f>
        <v>0</v>
      </c>
      <c r="AR93" s="175" t="s">
        <v>82</v>
      </c>
      <c r="AT93" s="176" t="s">
        <v>73</v>
      </c>
      <c r="AU93" s="176" t="s">
        <v>74</v>
      </c>
      <c r="AY93" s="175" t="s">
        <v>245</v>
      </c>
      <c r="BK93" s="177">
        <f>SUM(BK94:BK128)</f>
        <v>0</v>
      </c>
    </row>
    <row r="94" spans="1:65" s="2" customFormat="1" ht="16.5" customHeight="1">
      <c r="A94" s="35"/>
      <c r="B94" s="36"/>
      <c r="C94" s="180" t="s">
        <v>82</v>
      </c>
      <c r="D94" s="180" t="s">
        <v>247</v>
      </c>
      <c r="E94" s="181" t="s">
        <v>1462</v>
      </c>
      <c r="F94" s="182" t="s">
        <v>1463</v>
      </c>
      <c r="G94" s="183" t="s">
        <v>389</v>
      </c>
      <c r="H94" s="184">
        <v>1</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131</v>
      </c>
    </row>
    <row r="95" spans="1:47" s="2" customFormat="1" ht="28.8">
      <c r="A95" s="35"/>
      <c r="B95" s="36"/>
      <c r="C95" s="37"/>
      <c r="D95" s="200" t="s">
        <v>470</v>
      </c>
      <c r="E95" s="37"/>
      <c r="F95" s="236" t="s">
        <v>1464</v>
      </c>
      <c r="G95" s="37"/>
      <c r="H95" s="37"/>
      <c r="I95" s="195"/>
      <c r="J95" s="37"/>
      <c r="K95" s="37"/>
      <c r="L95" s="40"/>
      <c r="M95" s="196"/>
      <c r="N95" s="197"/>
      <c r="O95" s="65"/>
      <c r="P95" s="65"/>
      <c r="Q95" s="65"/>
      <c r="R95" s="65"/>
      <c r="S95" s="65"/>
      <c r="T95" s="66"/>
      <c r="U95" s="35"/>
      <c r="V95" s="35"/>
      <c r="W95" s="35"/>
      <c r="X95" s="35"/>
      <c r="Y95" s="35"/>
      <c r="Z95" s="35"/>
      <c r="AA95" s="35"/>
      <c r="AB95" s="35"/>
      <c r="AC95" s="35"/>
      <c r="AD95" s="35"/>
      <c r="AE95" s="35"/>
      <c r="AT95" s="18" t="s">
        <v>470</v>
      </c>
      <c r="AU95" s="18" t="s">
        <v>82</v>
      </c>
    </row>
    <row r="96" spans="1:65" s="2" customFormat="1" ht="16.5" customHeight="1">
      <c r="A96" s="35"/>
      <c r="B96" s="36"/>
      <c r="C96" s="180" t="s">
        <v>84</v>
      </c>
      <c r="D96" s="180" t="s">
        <v>247</v>
      </c>
      <c r="E96" s="181" t="s">
        <v>1462</v>
      </c>
      <c r="F96" s="182" t="s">
        <v>1463</v>
      </c>
      <c r="G96" s="183" t="s">
        <v>389</v>
      </c>
      <c r="H96" s="184">
        <v>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131</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278</v>
      </c>
    </row>
    <row r="97" spans="1:47" s="2" customFormat="1" ht="28.8">
      <c r="A97" s="35"/>
      <c r="B97" s="36"/>
      <c r="C97" s="37"/>
      <c r="D97" s="200" t="s">
        <v>470</v>
      </c>
      <c r="E97" s="37"/>
      <c r="F97" s="236" t="s">
        <v>1464</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82</v>
      </c>
    </row>
    <row r="98" spans="1:65" s="2" customFormat="1" ht="16.5" customHeight="1">
      <c r="A98" s="35"/>
      <c r="B98" s="36"/>
      <c r="C98" s="180" t="s">
        <v>94</v>
      </c>
      <c r="D98" s="180" t="s">
        <v>247</v>
      </c>
      <c r="E98" s="181" t="s">
        <v>1465</v>
      </c>
      <c r="F98" s="182" t="s">
        <v>1466</v>
      </c>
      <c r="G98" s="183" t="s">
        <v>389</v>
      </c>
      <c r="H98" s="184">
        <v>1</v>
      </c>
      <c r="I98" s="185"/>
      <c r="J98" s="186">
        <f>ROUND(I98*H98,2)</f>
        <v>0</v>
      </c>
      <c r="K98" s="182" t="s">
        <v>19</v>
      </c>
      <c r="L98" s="40"/>
      <c r="M98" s="187" t="s">
        <v>19</v>
      </c>
      <c r="N98" s="188" t="s">
        <v>45</v>
      </c>
      <c r="O98" s="65"/>
      <c r="P98" s="189">
        <f>O98*H98</f>
        <v>0</v>
      </c>
      <c r="Q98" s="189">
        <v>0</v>
      </c>
      <c r="R98" s="189">
        <f>Q98*H98</f>
        <v>0</v>
      </c>
      <c r="S98" s="189">
        <v>0</v>
      </c>
      <c r="T98" s="190">
        <f>S98*H98</f>
        <v>0</v>
      </c>
      <c r="U98" s="35"/>
      <c r="V98" s="35"/>
      <c r="W98" s="35"/>
      <c r="X98" s="35"/>
      <c r="Y98" s="35"/>
      <c r="Z98" s="35"/>
      <c r="AA98" s="35"/>
      <c r="AB98" s="35"/>
      <c r="AC98" s="35"/>
      <c r="AD98" s="35"/>
      <c r="AE98" s="35"/>
      <c r="AR98" s="191" t="s">
        <v>131</v>
      </c>
      <c r="AT98" s="191" t="s">
        <v>247</v>
      </c>
      <c r="AU98" s="191" t="s">
        <v>82</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131</v>
      </c>
      <c r="BM98" s="191" t="s">
        <v>297</v>
      </c>
    </row>
    <row r="99" spans="1:47" s="2" customFormat="1" ht="19.2">
      <c r="A99" s="35"/>
      <c r="B99" s="36"/>
      <c r="C99" s="37"/>
      <c r="D99" s="200" t="s">
        <v>470</v>
      </c>
      <c r="E99" s="37"/>
      <c r="F99" s="236" t="s">
        <v>1467</v>
      </c>
      <c r="G99" s="37"/>
      <c r="H99" s="37"/>
      <c r="I99" s="195"/>
      <c r="J99" s="37"/>
      <c r="K99" s="37"/>
      <c r="L99" s="40"/>
      <c r="M99" s="196"/>
      <c r="N99" s="197"/>
      <c r="O99" s="65"/>
      <c r="P99" s="65"/>
      <c r="Q99" s="65"/>
      <c r="R99" s="65"/>
      <c r="S99" s="65"/>
      <c r="T99" s="66"/>
      <c r="U99" s="35"/>
      <c r="V99" s="35"/>
      <c r="W99" s="35"/>
      <c r="X99" s="35"/>
      <c r="Y99" s="35"/>
      <c r="Z99" s="35"/>
      <c r="AA99" s="35"/>
      <c r="AB99" s="35"/>
      <c r="AC99" s="35"/>
      <c r="AD99" s="35"/>
      <c r="AE99" s="35"/>
      <c r="AT99" s="18" t="s">
        <v>470</v>
      </c>
      <c r="AU99" s="18" t="s">
        <v>82</v>
      </c>
    </row>
    <row r="100" spans="1:65" s="2" customFormat="1" ht="16.5" customHeight="1">
      <c r="A100" s="35"/>
      <c r="B100" s="36"/>
      <c r="C100" s="180" t="s">
        <v>131</v>
      </c>
      <c r="D100" s="180" t="s">
        <v>247</v>
      </c>
      <c r="E100" s="181" t="s">
        <v>1468</v>
      </c>
      <c r="F100" s="182" t="s">
        <v>1469</v>
      </c>
      <c r="G100" s="183" t="s">
        <v>389</v>
      </c>
      <c r="H100" s="184">
        <v>1</v>
      </c>
      <c r="I100" s="185"/>
      <c r="J100" s="186">
        <f>ROUND(I100*H100,2)</f>
        <v>0</v>
      </c>
      <c r="K100" s="182" t="s">
        <v>19</v>
      </c>
      <c r="L100" s="40"/>
      <c r="M100" s="187" t="s">
        <v>19</v>
      </c>
      <c r="N100" s="188" t="s">
        <v>45</v>
      </c>
      <c r="O100" s="65"/>
      <c r="P100" s="189">
        <f>O100*H100</f>
        <v>0</v>
      </c>
      <c r="Q100" s="189">
        <v>0</v>
      </c>
      <c r="R100" s="189">
        <f>Q100*H100</f>
        <v>0</v>
      </c>
      <c r="S100" s="189">
        <v>0</v>
      </c>
      <c r="T100" s="190">
        <f>S100*H100</f>
        <v>0</v>
      </c>
      <c r="U100" s="35"/>
      <c r="V100" s="35"/>
      <c r="W100" s="35"/>
      <c r="X100" s="35"/>
      <c r="Y100" s="35"/>
      <c r="Z100" s="35"/>
      <c r="AA100" s="35"/>
      <c r="AB100" s="35"/>
      <c r="AC100" s="35"/>
      <c r="AD100" s="35"/>
      <c r="AE100" s="35"/>
      <c r="AR100" s="191" t="s">
        <v>131</v>
      </c>
      <c r="AT100" s="191" t="s">
        <v>247</v>
      </c>
      <c r="AU100" s="191" t="s">
        <v>82</v>
      </c>
      <c r="AY100" s="18" t="s">
        <v>245</v>
      </c>
      <c r="BE100" s="192">
        <f>IF(N100="základní",J100,0)</f>
        <v>0</v>
      </c>
      <c r="BF100" s="192">
        <f>IF(N100="snížená",J100,0)</f>
        <v>0</v>
      </c>
      <c r="BG100" s="192">
        <f>IF(N100="zákl. přenesená",J100,0)</f>
        <v>0</v>
      </c>
      <c r="BH100" s="192">
        <f>IF(N100="sníž. přenesená",J100,0)</f>
        <v>0</v>
      </c>
      <c r="BI100" s="192">
        <f>IF(N100="nulová",J100,0)</f>
        <v>0</v>
      </c>
      <c r="BJ100" s="18" t="s">
        <v>82</v>
      </c>
      <c r="BK100" s="192">
        <f>ROUND(I100*H100,2)</f>
        <v>0</v>
      </c>
      <c r="BL100" s="18" t="s">
        <v>131</v>
      </c>
      <c r="BM100" s="191" t="s">
        <v>315</v>
      </c>
    </row>
    <row r="101" spans="1:47" s="2" customFormat="1" ht="105.6">
      <c r="A101" s="35"/>
      <c r="B101" s="36"/>
      <c r="C101" s="37"/>
      <c r="D101" s="200" t="s">
        <v>470</v>
      </c>
      <c r="E101" s="37"/>
      <c r="F101" s="236" t="s">
        <v>1470</v>
      </c>
      <c r="G101" s="37"/>
      <c r="H101" s="37"/>
      <c r="I101" s="195"/>
      <c r="J101" s="37"/>
      <c r="K101" s="37"/>
      <c r="L101" s="40"/>
      <c r="M101" s="196"/>
      <c r="N101" s="197"/>
      <c r="O101" s="65"/>
      <c r="P101" s="65"/>
      <c r="Q101" s="65"/>
      <c r="R101" s="65"/>
      <c r="S101" s="65"/>
      <c r="T101" s="66"/>
      <c r="U101" s="35"/>
      <c r="V101" s="35"/>
      <c r="W101" s="35"/>
      <c r="X101" s="35"/>
      <c r="Y101" s="35"/>
      <c r="Z101" s="35"/>
      <c r="AA101" s="35"/>
      <c r="AB101" s="35"/>
      <c r="AC101" s="35"/>
      <c r="AD101" s="35"/>
      <c r="AE101" s="35"/>
      <c r="AT101" s="18" t="s">
        <v>470</v>
      </c>
      <c r="AU101" s="18" t="s">
        <v>82</v>
      </c>
    </row>
    <row r="102" spans="1:65" s="2" customFormat="1" ht="16.5" customHeight="1">
      <c r="A102" s="35"/>
      <c r="B102" s="36"/>
      <c r="C102" s="180" t="s">
        <v>272</v>
      </c>
      <c r="D102" s="180" t="s">
        <v>247</v>
      </c>
      <c r="E102" s="181" t="s">
        <v>1471</v>
      </c>
      <c r="F102" s="182" t="s">
        <v>1472</v>
      </c>
      <c r="G102" s="183" t="s">
        <v>389</v>
      </c>
      <c r="H102" s="184">
        <v>1</v>
      </c>
      <c r="I102" s="185"/>
      <c r="J102" s="186">
        <f>ROUND(I102*H102,2)</f>
        <v>0</v>
      </c>
      <c r="K102" s="182" t="s">
        <v>19</v>
      </c>
      <c r="L102" s="40"/>
      <c r="M102" s="187" t="s">
        <v>19</v>
      </c>
      <c r="N102" s="188" t="s">
        <v>45</v>
      </c>
      <c r="O102" s="65"/>
      <c r="P102" s="189">
        <f>O102*H102</f>
        <v>0</v>
      </c>
      <c r="Q102" s="189">
        <v>0</v>
      </c>
      <c r="R102" s="189">
        <f>Q102*H102</f>
        <v>0</v>
      </c>
      <c r="S102" s="189">
        <v>0</v>
      </c>
      <c r="T102" s="190">
        <f>S102*H102</f>
        <v>0</v>
      </c>
      <c r="U102" s="35"/>
      <c r="V102" s="35"/>
      <c r="W102" s="35"/>
      <c r="X102" s="35"/>
      <c r="Y102" s="35"/>
      <c r="Z102" s="35"/>
      <c r="AA102" s="35"/>
      <c r="AB102" s="35"/>
      <c r="AC102" s="35"/>
      <c r="AD102" s="35"/>
      <c r="AE102" s="35"/>
      <c r="AR102" s="191" t="s">
        <v>131</v>
      </c>
      <c r="AT102" s="191" t="s">
        <v>247</v>
      </c>
      <c r="AU102" s="191" t="s">
        <v>82</v>
      </c>
      <c r="AY102" s="18" t="s">
        <v>245</v>
      </c>
      <c r="BE102" s="192">
        <f>IF(N102="základní",J102,0)</f>
        <v>0</v>
      </c>
      <c r="BF102" s="192">
        <f>IF(N102="snížená",J102,0)</f>
        <v>0</v>
      </c>
      <c r="BG102" s="192">
        <f>IF(N102="zákl. přenesená",J102,0)</f>
        <v>0</v>
      </c>
      <c r="BH102" s="192">
        <f>IF(N102="sníž. přenesená",J102,0)</f>
        <v>0</v>
      </c>
      <c r="BI102" s="192">
        <f>IF(N102="nulová",J102,0)</f>
        <v>0</v>
      </c>
      <c r="BJ102" s="18" t="s">
        <v>82</v>
      </c>
      <c r="BK102" s="192">
        <f>ROUND(I102*H102,2)</f>
        <v>0</v>
      </c>
      <c r="BL102" s="18" t="s">
        <v>131</v>
      </c>
      <c r="BM102" s="191" t="s">
        <v>328</v>
      </c>
    </row>
    <row r="103" spans="1:47" s="2" customFormat="1" ht="288">
      <c r="A103" s="35"/>
      <c r="B103" s="36"/>
      <c r="C103" s="37"/>
      <c r="D103" s="200" t="s">
        <v>470</v>
      </c>
      <c r="E103" s="37"/>
      <c r="F103" s="236" t="s">
        <v>1473</v>
      </c>
      <c r="G103" s="37"/>
      <c r="H103" s="37"/>
      <c r="I103" s="195"/>
      <c r="J103" s="37"/>
      <c r="K103" s="37"/>
      <c r="L103" s="40"/>
      <c r="M103" s="196"/>
      <c r="N103" s="197"/>
      <c r="O103" s="65"/>
      <c r="P103" s="65"/>
      <c r="Q103" s="65"/>
      <c r="R103" s="65"/>
      <c r="S103" s="65"/>
      <c r="T103" s="66"/>
      <c r="U103" s="35"/>
      <c r="V103" s="35"/>
      <c r="W103" s="35"/>
      <c r="X103" s="35"/>
      <c r="Y103" s="35"/>
      <c r="Z103" s="35"/>
      <c r="AA103" s="35"/>
      <c r="AB103" s="35"/>
      <c r="AC103" s="35"/>
      <c r="AD103" s="35"/>
      <c r="AE103" s="35"/>
      <c r="AT103" s="18" t="s">
        <v>470</v>
      </c>
      <c r="AU103" s="18" t="s">
        <v>82</v>
      </c>
    </row>
    <row r="104" spans="1:65" s="2" customFormat="1" ht="16.5" customHeight="1">
      <c r="A104" s="35"/>
      <c r="B104" s="36"/>
      <c r="C104" s="180" t="s">
        <v>278</v>
      </c>
      <c r="D104" s="180" t="s">
        <v>247</v>
      </c>
      <c r="E104" s="181" t="s">
        <v>1474</v>
      </c>
      <c r="F104" s="182" t="s">
        <v>1475</v>
      </c>
      <c r="G104" s="183" t="s">
        <v>389</v>
      </c>
      <c r="H104" s="184">
        <v>1</v>
      </c>
      <c r="I104" s="185"/>
      <c r="J104" s="186">
        <f>ROUND(I104*H104,2)</f>
        <v>0</v>
      </c>
      <c r="K104" s="182" t="s">
        <v>19</v>
      </c>
      <c r="L104" s="40"/>
      <c r="M104" s="187" t="s">
        <v>19</v>
      </c>
      <c r="N104" s="188" t="s">
        <v>45</v>
      </c>
      <c r="O104" s="65"/>
      <c r="P104" s="189">
        <f>O104*H104</f>
        <v>0</v>
      </c>
      <c r="Q104" s="189">
        <v>0</v>
      </c>
      <c r="R104" s="189">
        <f>Q104*H104</f>
        <v>0</v>
      </c>
      <c r="S104" s="189">
        <v>0</v>
      </c>
      <c r="T104" s="190">
        <f>S104*H104</f>
        <v>0</v>
      </c>
      <c r="U104" s="35"/>
      <c r="V104" s="35"/>
      <c r="W104" s="35"/>
      <c r="X104" s="35"/>
      <c r="Y104" s="35"/>
      <c r="Z104" s="35"/>
      <c r="AA104" s="35"/>
      <c r="AB104" s="35"/>
      <c r="AC104" s="35"/>
      <c r="AD104" s="35"/>
      <c r="AE104" s="35"/>
      <c r="AR104" s="191" t="s">
        <v>131</v>
      </c>
      <c r="AT104" s="191" t="s">
        <v>247</v>
      </c>
      <c r="AU104" s="191" t="s">
        <v>82</v>
      </c>
      <c r="AY104" s="18" t="s">
        <v>245</v>
      </c>
      <c r="BE104" s="192">
        <f>IF(N104="základní",J104,0)</f>
        <v>0</v>
      </c>
      <c r="BF104" s="192">
        <f>IF(N104="snížená",J104,0)</f>
        <v>0</v>
      </c>
      <c r="BG104" s="192">
        <f>IF(N104="zákl. přenesená",J104,0)</f>
        <v>0</v>
      </c>
      <c r="BH104" s="192">
        <f>IF(N104="sníž. přenesená",J104,0)</f>
        <v>0</v>
      </c>
      <c r="BI104" s="192">
        <f>IF(N104="nulová",J104,0)</f>
        <v>0</v>
      </c>
      <c r="BJ104" s="18" t="s">
        <v>82</v>
      </c>
      <c r="BK104" s="192">
        <f>ROUND(I104*H104,2)</f>
        <v>0</v>
      </c>
      <c r="BL104" s="18" t="s">
        <v>131</v>
      </c>
      <c r="BM104" s="191" t="s">
        <v>343</v>
      </c>
    </row>
    <row r="105" spans="1:47" s="2" customFormat="1" ht="19.2">
      <c r="A105" s="35"/>
      <c r="B105" s="36"/>
      <c r="C105" s="37"/>
      <c r="D105" s="200" t="s">
        <v>470</v>
      </c>
      <c r="E105" s="37"/>
      <c r="F105" s="236" t="s">
        <v>1476</v>
      </c>
      <c r="G105" s="37"/>
      <c r="H105" s="37"/>
      <c r="I105" s="195"/>
      <c r="J105" s="37"/>
      <c r="K105" s="37"/>
      <c r="L105" s="40"/>
      <c r="M105" s="196"/>
      <c r="N105" s="197"/>
      <c r="O105" s="65"/>
      <c r="P105" s="65"/>
      <c r="Q105" s="65"/>
      <c r="R105" s="65"/>
      <c r="S105" s="65"/>
      <c r="T105" s="66"/>
      <c r="U105" s="35"/>
      <c r="V105" s="35"/>
      <c r="W105" s="35"/>
      <c r="X105" s="35"/>
      <c r="Y105" s="35"/>
      <c r="Z105" s="35"/>
      <c r="AA105" s="35"/>
      <c r="AB105" s="35"/>
      <c r="AC105" s="35"/>
      <c r="AD105" s="35"/>
      <c r="AE105" s="35"/>
      <c r="AT105" s="18" t="s">
        <v>470</v>
      </c>
      <c r="AU105" s="18" t="s">
        <v>82</v>
      </c>
    </row>
    <row r="106" spans="1:65" s="2" customFormat="1" ht="16.5" customHeight="1">
      <c r="A106" s="35"/>
      <c r="B106" s="36"/>
      <c r="C106" s="180" t="s">
        <v>285</v>
      </c>
      <c r="D106" s="180" t="s">
        <v>247</v>
      </c>
      <c r="E106" s="181" t="s">
        <v>1477</v>
      </c>
      <c r="F106" s="182" t="s">
        <v>1478</v>
      </c>
      <c r="G106" s="183" t="s">
        <v>389</v>
      </c>
      <c r="H106" s="184">
        <v>1</v>
      </c>
      <c r="I106" s="185"/>
      <c r="J106" s="186">
        <f>ROUND(I106*H106,2)</f>
        <v>0</v>
      </c>
      <c r="K106" s="182" t="s">
        <v>19</v>
      </c>
      <c r="L106" s="40"/>
      <c r="M106" s="187" t="s">
        <v>19</v>
      </c>
      <c r="N106" s="188" t="s">
        <v>45</v>
      </c>
      <c r="O106" s="65"/>
      <c r="P106" s="189">
        <f>O106*H106</f>
        <v>0</v>
      </c>
      <c r="Q106" s="189">
        <v>0</v>
      </c>
      <c r="R106" s="189">
        <f>Q106*H106</f>
        <v>0</v>
      </c>
      <c r="S106" s="189">
        <v>0</v>
      </c>
      <c r="T106" s="190">
        <f>S106*H106</f>
        <v>0</v>
      </c>
      <c r="U106" s="35"/>
      <c r="V106" s="35"/>
      <c r="W106" s="35"/>
      <c r="X106" s="35"/>
      <c r="Y106" s="35"/>
      <c r="Z106" s="35"/>
      <c r="AA106" s="35"/>
      <c r="AB106" s="35"/>
      <c r="AC106" s="35"/>
      <c r="AD106" s="35"/>
      <c r="AE106" s="35"/>
      <c r="AR106" s="191" t="s">
        <v>131</v>
      </c>
      <c r="AT106" s="191" t="s">
        <v>247</v>
      </c>
      <c r="AU106" s="191" t="s">
        <v>82</v>
      </c>
      <c r="AY106" s="18" t="s">
        <v>245</v>
      </c>
      <c r="BE106" s="192">
        <f>IF(N106="základní",J106,0)</f>
        <v>0</v>
      </c>
      <c r="BF106" s="192">
        <f>IF(N106="snížená",J106,0)</f>
        <v>0</v>
      </c>
      <c r="BG106" s="192">
        <f>IF(N106="zákl. přenesená",J106,0)</f>
        <v>0</v>
      </c>
      <c r="BH106" s="192">
        <f>IF(N106="sníž. přenesená",J106,0)</f>
        <v>0</v>
      </c>
      <c r="BI106" s="192">
        <f>IF(N106="nulová",J106,0)</f>
        <v>0</v>
      </c>
      <c r="BJ106" s="18" t="s">
        <v>82</v>
      </c>
      <c r="BK106" s="192">
        <f>ROUND(I106*H106,2)</f>
        <v>0</v>
      </c>
      <c r="BL106" s="18" t="s">
        <v>131</v>
      </c>
      <c r="BM106" s="191" t="s">
        <v>355</v>
      </c>
    </row>
    <row r="107" spans="1:47" s="2" customFormat="1" ht="86.4">
      <c r="A107" s="35"/>
      <c r="B107" s="36"/>
      <c r="C107" s="37"/>
      <c r="D107" s="200" t="s">
        <v>470</v>
      </c>
      <c r="E107" s="37"/>
      <c r="F107" s="236" t="s">
        <v>1479</v>
      </c>
      <c r="G107" s="37"/>
      <c r="H107" s="37"/>
      <c r="I107" s="195"/>
      <c r="J107" s="37"/>
      <c r="K107" s="37"/>
      <c r="L107" s="40"/>
      <c r="M107" s="196"/>
      <c r="N107" s="197"/>
      <c r="O107" s="65"/>
      <c r="P107" s="65"/>
      <c r="Q107" s="65"/>
      <c r="R107" s="65"/>
      <c r="S107" s="65"/>
      <c r="T107" s="66"/>
      <c r="U107" s="35"/>
      <c r="V107" s="35"/>
      <c r="W107" s="35"/>
      <c r="X107" s="35"/>
      <c r="Y107" s="35"/>
      <c r="Z107" s="35"/>
      <c r="AA107" s="35"/>
      <c r="AB107" s="35"/>
      <c r="AC107" s="35"/>
      <c r="AD107" s="35"/>
      <c r="AE107" s="35"/>
      <c r="AT107" s="18" t="s">
        <v>470</v>
      </c>
      <c r="AU107" s="18" t="s">
        <v>82</v>
      </c>
    </row>
    <row r="108" spans="1:65" s="2" customFormat="1" ht="16.5" customHeight="1">
      <c r="A108" s="35"/>
      <c r="B108" s="36"/>
      <c r="C108" s="180" t="s">
        <v>297</v>
      </c>
      <c r="D108" s="180" t="s">
        <v>247</v>
      </c>
      <c r="E108" s="181" t="s">
        <v>1480</v>
      </c>
      <c r="F108" s="182" t="s">
        <v>1481</v>
      </c>
      <c r="G108" s="183" t="s">
        <v>389</v>
      </c>
      <c r="H108" s="184">
        <v>1</v>
      </c>
      <c r="I108" s="185"/>
      <c r="J108" s="186">
        <f>ROUND(I108*H108,2)</f>
        <v>0</v>
      </c>
      <c r="K108" s="182" t="s">
        <v>19</v>
      </c>
      <c r="L108" s="40"/>
      <c r="M108" s="187" t="s">
        <v>19</v>
      </c>
      <c r="N108" s="188" t="s">
        <v>45</v>
      </c>
      <c r="O108" s="65"/>
      <c r="P108" s="189">
        <f>O108*H108</f>
        <v>0</v>
      </c>
      <c r="Q108" s="189">
        <v>0</v>
      </c>
      <c r="R108" s="189">
        <f>Q108*H108</f>
        <v>0</v>
      </c>
      <c r="S108" s="189">
        <v>0</v>
      </c>
      <c r="T108" s="190">
        <f>S108*H108</f>
        <v>0</v>
      </c>
      <c r="U108" s="35"/>
      <c r="V108" s="35"/>
      <c r="W108" s="35"/>
      <c r="X108" s="35"/>
      <c r="Y108" s="35"/>
      <c r="Z108" s="35"/>
      <c r="AA108" s="35"/>
      <c r="AB108" s="35"/>
      <c r="AC108" s="35"/>
      <c r="AD108" s="35"/>
      <c r="AE108" s="35"/>
      <c r="AR108" s="191" t="s">
        <v>131</v>
      </c>
      <c r="AT108" s="191" t="s">
        <v>247</v>
      </c>
      <c r="AU108" s="191" t="s">
        <v>82</v>
      </c>
      <c r="AY108" s="18" t="s">
        <v>245</v>
      </c>
      <c r="BE108" s="192">
        <f>IF(N108="základní",J108,0)</f>
        <v>0</v>
      </c>
      <c r="BF108" s="192">
        <f>IF(N108="snížená",J108,0)</f>
        <v>0</v>
      </c>
      <c r="BG108" s="192">
        <f>IF(N108="zákl. přenesená",J108,0)</f>
        <v>0</v>
      </c>
      <c r="BH108" s="192">
        <f>IF(N108="sníž. přenesená",J108,0)</f>
        <v>0</v>
      </c>
      <c r="BI108" s="192">
        <f>IF(N108="nulová",J108,0)</f>
        <v>0</v>
      </c>
      <c r="BJ108" s="18" t="s">
        <v>82</v>
      </c>
      <c r="BK108" s="192">
        <f>ROUND(I108*H108,2)</f>
        <v>0</v>
      </c>
      <c r="BL108" s="18" t="s">
        <v>131</v>
      </c>
      <c r="BM108" s="191" t="s">
        <v>366</v>
      </c>
    </row>
    <row r="109" spans="1:47" s="2" customFormat="1" ht="105.6">
      <c r="A109" s="35"/>
      <c r="B109" s="36"/>
      <c r="C109" s="37"/>
      <c r="D109" s="200" t="s">
        <v>470</v>
      </c>
      <c r="E109" s="37"/>
      <c r="F109" s="236" t="s">
        <v>1482</v>
      </c>
      <c r="G109" s="37"/>
      <c r="H109" s="37"/>
      <c r="I109" s="195"/>
      <c r="J109" s="37"/>
      <c r="K109" s="37"/>
      <c r="L109" s="40"/>
      <c r="M109" s="196"/>
      <c r="N109" s="197"/>
      <c r="O109" s="65"/>
      <c r="P109" s="65"/>
      <c r="Q109" s="65"/>
      <c r="R109" s="65"/>
      <c r="S109" s="65"/>
      <c r="T109" s="66"/>
      <c r="U109" s="35"/>
      <c r="V109" s="35"/>
      <c r="W109" s="35"/>
      <c r="X109" s="35"/>
      <c r="Y109" s="35"/>
      <c r="Z109" s="35"/>
      <c r="AA109" s="35"/>
      <c r="AB109" s="35"/>
      <c r="AC109" s="35"/>
      <c r="AD109" s="35"/>
      <c r="AE109" s="35"/>
      <c r="AT109" s="18" t="s">
        <v>470</v>
      </c>
      <c r="AU109" s="18" t="s">
        <v>82</v>
      </c>
    </row>
    <row r="110" spans="1:65" s="2" customFormat="1" ht="16.5" customHeight="1">
      <c r="A110" s="35"/>
      <c r="B110" s="36"/>
      <c r="C110" s="180" t="s">
        <v>305</v>
      </c>
      <c r="D110" s="180" t="s">
        <v>247</v>
      </c>
      <c r="E110" s="181" t="s">
        <v>1483</v>
      </c>
      <c r="F110" s="182" t="s">
        <v>1484</v>
      </c>
      <c r="G110" s="183" t="s">
        <v>389</v>
      </c>
      <c r="H110" s="184">
        <v>1</v>
      </c>
      <c r="I110" s="185"/>
      <c r="J110" s="186">
        <f>ROUND(I110*H110,2)</f>
        <v>0</v>
      </c>
      <c r="K110" s="182" t="s">
        <v>19</v>
      </c>
      <c r="L110" s="40"/>
      <c r="M110" s="187" t="s">
        <v>19</v>
      </c>
      <c r="N110" s="188" t="s">
        <v>45</v>
      </c>
      <c r="O110" s="65"/>
      <c r="P110" s="189">
        <f>O110*H110</f>
        <v>0</v>
      </c>
      <c r="Q110" s="189">
        <v>0</v>
      </c>
      <c r="R110" s="189">
        <f>Q110*H110</f>
        <v>0</v>
      </c>
      <c r="S110" s="189">
        <v>0</v>
      </c>
      <c r="T110" s="190">
        <f>S110*H110</f>
        <v>0</v>
      </c>
      <c r="U110" s="35"/>
      <c r="V110" s="35"/>
      <c r="W110" s="35"/>
      <c r="X110" s="35"/>
      <c r="Y110" s="35"/>
      <c r="Z110" s="35"/>
      <c r="AA110" s="35"/>
      <c r="AB110" s="35"/>
      <c r="AC110" s="35"/>
      <c r="AD110" s="35"/>
      <c r="AE110" s="35"/>
      <c r="AR110" s="191" t="s">
        <v>131</v>
      </c>
      <c r="AT110" s="191" t="s">
        <v>247</v>
      </c>
      <c r="AU110" s="191" t="s">
        <v>82</v>
      </c>
      <c r="AY110" s="18" t="s">
        <v>245</v>
      </c>
      <c r="BE110" s="192">
        <f>IF(N110="základní",J110,0)</f>
        <v>0</v>
      </c>
      <c r="BF110" s="192">
        <f>IF(N110="snížená",J110,0)</f>
        <v>0</v>
      </c>
      <c r="BG110" s="192">
        <f>IF(N110="zákl. přenesená",J110,0)</f>
        <v>0</v>
      </c>
      <c r="BH110" s="192">
        <f>IF(N110="sníž. přenesená",J110,0)</f>
        <v>0</v>
      </c>
      <c r="BI110" s="192">
        <f>IF(N110="nulová",J110,0)</f>
        <v>0</v>
      </c>
      <c r="BJ110" s="18" t="s">
        <v>82</v>
      </c>
      <c r="BK110" s="192">
        <f>ROUND(I110*H110,2)</f>
        <v>0</v>
      </c>
      <c r="BL110" s="18" t="s">
        <v>131</v>
      </c>
      <c r="BM110" s="191" t="s">
        <v>375</v>
      </c>
    </row>
    <row r="111" spans="1:47" s="2" customFormat="1" ht="105.6">
      <c r="A111" s="35"/>
      <c r="B111" s="36"/>
      <c r="C111" s="37"/>
      <c r="D111" s="200" t="s">
        <v>470</v>
      </c>
      <c r="E111" s="37"/>
      <c r="F111" s="236" t="s">
        <v>1485</v>
      </c>
      <c r="G111" s="37"/>
      <c r="H111" s="37"/>
      <c r="I111" s="195"/>
      <c r="J111" s="37"/>
      <c r="K111" s="37"/>
      <c r="L111" s="40"/>
      <c r="M111" s="196"/>
      <c r="N111" s="197"/>
      <c r="O111" s="65"/>
      <c r="P111" s="65"/>
      <c r="Q111" s="65"/>
      <c r="R111" s="65"/>
      <c r="S111" s="65"/>
      <c r="T111" s="66"/>
      <c r="U111" s="35"/>
      <c r="V111" s="35"/>
      <c r="W111" s="35"/>
      <c r="X111" s="35"/>
      <c r="Y111" s="35"/>
      <c r="Z111" s="35"/>
      <c r="AA111" s="35"/>
      <c r="AB111" s="35"/>
      <c r="AC111" s="35"/>
      <c r="AD111" s="35"/>
      <c r="AE111" s="35"/>
      <c r="AT111" s="18" t="s">
        <v>470</v>
      </c>
      <c r="AU111" s="18" t="s">
        <v>82</v>
      </c>
    </row>
    <row r="112" spans="1:65" s="2" customFormat="1" ht="16.5" customHeight="1">
      <c r="A112" s="35"/>
      <c r="B112" s="36"/>
      <c r="C112" s="180" t="s">
        <v>315</v>
      </c>
      <c r="D112" s="180" t="s">
        <v>247</v>
      </c>
      <c r="E112" s="181" t="s">
        <v>1486</v>
      </c>
      <c r="F112" s="182" t="s">
        <v>1487</v>
      </c>
      <c r="G112" s="183" t="s">
        <v>389</v>
      </c>
      <c r="H112" s="184">
        <v>1</v>
      </c>
      <c r="I112" s="185"/>
      <c r="J112" s="186">
        <f>ROUND(I112*H112,2)</f>
        <v>0</v>
      </c>
      <c r="K112" s="182" t="s">
        <v>19</v>
      </c>
      <c r="L112" s="40"/>
      <c r="M112" s="187" t="s">
        <v>19</v>
      </c>
      <c r="N112" s="188" t="s">
        <v>45</v>
      </c>
      <c r="O112" s="65"/>
      <c r="P112" s="189">
        <f>O112*H112</f>
        <v>0</v>
      </c>
      <c r="Q112" s="189">
        <v>0</v>
      </c>
      <c r="R112" s="189">
        <f>Q112*H112</f>
        <v>0</v>
      </c>
      <c r="S112" s="189">
        <v>0</v>
      </c>
      <c r="T112" s="190">
        <f>S112*H112</f>
        <v>0</v>
      </c>
      <c r="U112" s="35"/>
      <c r="V112" s="35"/>
      <c r="W112" s="35"/>
      <c r="X112" s="35"/>
      <c r="Y112" s="35"/>
      <c r="Z112" s="35"/>
      <c r="AA112" s="35"/>
      <c r="AB112" s="35"/>
      <c r="AC112" s="35"/>
      <c r="AD112" s="35"/>
      <c r="AE112" s="35"/>
      <c r="AR112" s="191" t="s">
        <v>131</v>
      </c>
      <c r="AT112" s="191" t="s">
        <v>247</v>
      </c>
      <c r="AU112" s="191" t="s">
        <v>82</v>
      </c>
      <c r="AY112" s="18" t="s">
        <v>245</v>
      </c>
      <c r="BE112" s="192">
        <f>IF(N112="základní",J112,0)</f>
        <v>0</v>
      </c>
      <c r="BF112" s="192">
        <f>IF(N112="snížená",J112,0)</f>
        <v>0</v>
      </c>
      <c r="BG112" s="192">
        <f>IF(N112="zákl. přenesená",J112,0)</f>
        <v>0</v>
      </c>
      <c r="BH112" s="192">
        <f>IF(N112="sníž. přenesená",J112,0)</f>
        <v>0</v>
      </c>
      <c r="BI112" s="192">
        <f>IF(N112="nulová",J112,0)</f>
        <v>0</v>
      </c>
      <c r="BJ112" s="18" t="s">
        <v>82</v>
      </c>
      <c r="BK112" s="192">
        <f>ROUND(I112*H112,2)</f>
        <v>0</v>
      </c>
      <c r="BL112" s="18" t="s">
        <v>131</v>
      </c>
      <c r="BM112" s="191" t="s">
        <v>386</v>
      </c>
    </row>
    <row r="113" spans="1:47" s="2" customFormat="1" ht="67.2">
      <c r="A113" s="35"/>
      <c r="B113" s="36"/>
      <c r="C113" s="37"/>
      <c r="D113" s="200" t="s">
        <v>470</v>
      </c>
      <c r="E113" s="37"/>
      <c r="F113" s="236" t="s">
        <v>1488</v>
      </c>
      <c r="G113" s="37"/>
      <c r="H113" s="37"/>
      <c r="I113" s="195"/>
      <c r="J113" s="37"/>
      <c r="K113" s="37"/>
      <c r="L113" s="40"/>
      <c r="M113" s="196"/>
      <c r="N113" s="197"/>
      <c r="O113" s="65"/>
      <c r="P113" s="65"/>
      <c r="Q113" s="65"/>
      <c r="R113" s="65"/>
      <c r="S113" s="65"/>
      <c r="T113" s="66"/>
      <c r="U113" s="35"/>
      <c r="V113" s="35"/>
      <c r="W113" s="35"/>
      <c r="X113" s="35"/>
      <c r="Y113" s="35"/>
      <c r="Z113" s="35"/>
      <c r="AA113" s="35"/>
      <c r="AB113" s="35"/>
      <c r="AC113" s="35"/>
      <c r="AD113" s="35"/>
      <c r="AE113" s="35"/>
      <c r="AT113" s="18" t="s">
        <v>470</v>
      </c>
      <c r="AU113" s="18" t="s">
        <v>82</v>
      </c>
    </row>
    <row r="114" spans="1:65" s="2" customFormat="1" ht="16.5" customHeight="1">
      <c r="A114" s="35"/>
      <c r="B114" s="36"/>
      <c r="C114" s="180" t="s">
        <v>320</v>
      </c>
      <c r="D114" s="180" t="s">
        <v>247</v>
      </c>
      <c r="E114" s="181" t="s">
        <v>1489</v>
      </c>
      <c r="F114" s="182" t="s">
        <v>1490</v>
      </c>
      <c r="G114" s="183" t="s">
        <v>389</v>
      </c>
      <c r="H114" s="184">
        <v>1</v>
      </c>
      <c r="I114" s="185"/>
      <c r="J114" s="186">
        <f>ROUND(I114*H114,2)</f>
        <v>0</v>
      </c>
      <c r="K114" s="182" t="s">
        <v>19</v>
      </c>
      <c r="L114" s="40"/>
      <c r="M114" s="187" t="s">
        <v>19</v>
      </c>
      <c r="N114" s="188" t="s">
        <v>45</v>
      </c>
      <c r="O114" s="65"/>
      <c r="P114" s="189">
        <f>O114*H114</f>
        <v>0</v>
      </c>
      <c r="Q114" s="189">
        <v>0</v>
      </c>
      <c r="R114" s="189">
        <f>Q114*H114</f>
        <v>0</v>
      </c>
      <c r="S114" s="189">
        <v>0</v>
      </c>
      <c r="T114" s="190">
        <f>S114*H114</f>
        <v>0</v>
      </c>
      <c r="U114" s="35"/>
      <c r="V114" s="35"/>
      <c r="W114" s="35"/>
      <c r="X114" s="35"/>
      <c r="Y114" s="35"/>
      <c r="Z114" s="35"/>
      <c r="AA114" s="35"/>
      <c r="AB114" s="35"/>
      <c r="AC114" s="35"/>
      <c r="AD114" s="35"/>
      <c r="AE114" s="35"/>
      <c r="AR114" s="191" t="s">
        <v>131</v>
      </c>
      <c r="AT114" s="191" t="s">
        <v>247</v>
      </c>
      <c r="AU114" s="191" t="s">
        <v>82</v>
      </c>
      <c r="AY114" s="18" t="s">
        <v>245</v>
      </c>
      <c r="BE114" s="192">
        <f>IF(N114="základní",J114,0)</f>
        <v>0</v>
      </c>
      <c r="BF114" s="192">
        <f>IF(N114="snížená",J114,0)</f>
        <v>0</v>
      </c>
      <c r="BG114" s="192">
        <f>IF(N114="zákl. přenesená",J114,0)</f>
        <v>0</v>
      </c>
      <c r="BH114" s="192">
        <f>IF(N114="sníž. přenesená",J114,0)</f>
        <v>0</v>
      </c>
      <c r="BI114" s="192">
        <f>IF(N114="nulová",J114,0)</f>
        <v>0</v>
      </c>
      <c r="BJ114" s="18" t="s">
        <v>82</v>
      </c>
      <c r="BK114" s="192">
        <f>ROUND(I114*H114,2)</f>
        <v>0</v>
      </c>
      <c r="BL114" s="18" t="s">
        <v>131</v>
      </c>
      <c r="BM114" s="191" t="s">
        <v>558</v>
      </c>
    </row>
    <row r="115" spans="1:47" s="2" customFormat="1" ht="249.6">
      <c r="A115" s="35"/>
      <c r="B115" s="36"/>
      <c r="C115" s="37"/>
      <c r="D115" s="200" t="s">
        <v>470</v>
      </c>
      <c r="E115" s="37"/>
      <c r="F115" s="236" t="s">
        <v>1491</v>
      </c>
      <c r="G115" s="37"/>
      <c r="H115" s="37"/>
      <c r="I115" s="195"/>
      <c r="J115" s="37"/>
      <c r="K115" s="37"/>
      <c r="L115" s="40"/>
      <c r="M115" s="196"/>
      <c r="N115" s="197"/>
      <c r="O115" s="65"/>
      <c r="P115" s="65"/>
      <c r="Q115" s="65"/>
      <c r="R115" s="65"/>
      <c r="S115" s="65"/>
      <c r="T115" s="66"/>
      <c r="U115" s="35"/>
      <c r="V115" s="35"/>
      <c r="W115" s="35"/>
      <c r="X115" s="35"/>
      <c r="Y115" s="35"/>
      <c r="Z115" s="35"/>
      <c r="AA115" s="35"/>
      <c r="AB115" s="35"/>
      <c r="AC115" s="35"/>
      <c r="AD115" s="35"/>
      <c r="AE115" s="35"/>
      <c r="AT115" s="18" t="s">
        <v>470</v>
      </c>
      <c r="AU115" s="18" t="s">
        <v>82</v>
      </c>
    </row>
    <row r="116" spans="1:65" s="2" customFormat="1" ht="16.5" customHeight="1">
      <c r="A116" s="35"/>
      <c r="B116" s="36"/>
      <c r="C116" s="180" t="s">
        <v>328</v>
      </c>
      <c r="D116" s="180" t="s">
        <v>247</v>
      </c>
      <c r="E116" s="181" t="s">
        <v>1492</v>
      </c>
      <c r="F116" s="182" t="s">
        <v>1493</v>
      </c>
      <c r="G116" s="183" t="s">
        <v>389</v>
      </c>
      <c r="H116" s="184">
        <v>1</v>
      </c>
      <c r="I116" s="185"/>
      <c r="J116" s="186">
        <f>ROUND(I116*H116,2)</f>
        <v>0</v>
      </c>
      <c r="K116" s="182" t="s">
        <v>19</v>
      </c>
      <c r="L116" s="40"/>
      <c r="M116" s="187" t="s">
        <v>19</v>
      </c>
      <c r="N116" s="188" t="s">
        <v>45</v>
      </c>
      <c r="O116" s="65"/>
      <c r="P116" s="189">
        <f>O116*H116</f>
        <v>0</v>
      </c>
      <c r="Q116" s="189">
        <v>0</v>
      </c>
      <c r="R116" s="189">
        <f>Q116*H116</f>
        <v>0</v>
      </c>
      <c r="S116" s="189">
        <v>0</v>
      </c>
      <c r="T116" s="190">
        <f>S116*H116</f>
        <v>0</v>
      </c>
      <c r="U116" s="35"/>
      <c r="V116" s="35"/>
      <c r="W116" s="35"/>
      <c r="X116" s="35"/>
      <c r="Y116" s="35"/>
      <c r="Z116" s="35"/>
      <c r="AA116" s="35"/>
      <c r="AB116" s="35"/>
      <c r="AC116" s="35"/>
      <c r="AD116" s="35"/>
      <c r="AE116" s="35"/>
      <c r="AR116" s="191" t="s">
        <v>131</v>
      </c>
      <c r="AT116" s="191" t="s">
        <v>247</v>
      </c>
      <c r="AU116" s="191" t="s">
        <v>82</v>
      </c>
      <c r="AY116" s="18" t="s">
        <v>245</v>
      </c>
      <c r="BE116" s="192">
        <f>IF(N116="základní",J116,0)</f>
        <v>0</v>
      </c>
      <c r="BF116" s="192">
        <f>IF(N116="snížená",J116,0)</f>
        <v>0</v>
      </c>
      <c r="BG116" s="192">
        <f>IF(N116="zákl. přenesená",J116,0)</f>
        <v>0</v>
      </c>
      <c r="BH116" s="192">
        <f>IF(N116="sníž. přenesená",J116,0)</f>
        <v>0</v>
      </c>
      <c r="BI116" s="192">
        <f>IF(N116="nulová",J116,0)</f>
        <v>0</v>
      </c>
      <c r="BJ116" s="18" t="s">
        <v>82</v>
      </c>
      <c r="BK116" s="192">
        <f>ROUND(I116*H116,2)</f>
        <v>0</v>
      </c>
      <c r="BL116" s="18" t="s">
        <v>131</v>
      </c>
      <c r="BM116" s="191" t="s">
        <v>718</v>
      </c>
    </row>
    <row r="117" spans="1:47" s="2" customFormat="1" ht="28.8">
      <c r="A117" s="35"/>
      <c r="B117" s="36"/>
      <c r="C117" s="37"/>
      <c r="D117" s="200" t="s">
        <v>470</v>
      </c>
      <c r="E117" s="37"/>
      <c r="F117" s="236" t="s">
        <v>1494</v>
      </c>
      <c r="G117" s="37"/>
      <c r="H117" s="37"/>
      <c r="I117" s="195"/>
      <c r="J117" s="37"/>
      <c r="K117" s="37"/>
      <c r="L117" s="40"/>
      <c r="M117" s="196"/>
      <c r="N117" s="197"/>
      <c r="O117" s="65"/>
      <c r="P117" s="65"/>
      <c r="Q117" s="65"/>
      <c r="R117" s="65"/>
      <c r="S117" s="65"/>
      <c r="T117" s="66"/>
      <c r="U117" s="35"/>
      <c r="V117" s="35"/>
      <c r="W117" s="35"/>
      <c r="X117" s="35"/>
      <c r="Y117" s="35"/>
      <c r="Z117" s="35"/>
      <c r="AA117" s="35"/>
      <c r="AB117" s="35"/>
      <c r="AC117" s="35"/>
      <c r="AD117" s="35"/>
      <c r="AE117" s="35"/>
      <c r="AT117" s="18" t="s">
        <v>470</v>
      </c>
      <c r="AU117" s="18" t="s">
        <v>82</v>
      </c>
    </row>
    <row r="118" spans="1:65" s="2" customFormat="1" ht="16.5" customHeight="1">
      <c r="A118" s="35"/>
      <c r="B118" s="36"/>
      <c r="C118" s="180" t="s">
        <v>336</v>
      </c>
      <c r="D118" s="180" t="s">
        <v>247</v>
      </c>
      <c r="E118" s="181" t="s">
        <v>1495</v>
      </c>
      <c r="F118" s="182" t="s">
        <v>1496</v>
      </c>
      <c r="G118" s="183" t="s">
        <v>389</v>
      </c>
      <c r="H118" s="184">
        <v>1</v>
      </c>
      <c r="I118" s="185"/>
      <c r="J118" s="186">
        <f>ROUND(I118*H118,2)</f>
        <v>0</v>
      </c>
      <c r="K118" s="182" t="s">
        <v>19</v>
      </c>
      <c r="L118" s="40"/>
      <c r="M118" s="187" t="s">
        <v>19</v>
      </c>
      <c r="N118" s="188" t="s">
        <v>45</v>
      </c>
      <c r="O118" s="65"/>
      <c r="P118" s="189">
        <f>O118*H118</f>
        <v>0</v>
      </c>
      <c r="Q118" s="189">
        <v>0</v>
      </c>
      <c r="R118" s="189">
        <f>Q118*H118</f>
        <v>0</v>
      </c>
      <c r="S118" s="189">
        <v>0</v>
      </c>
      <c r="T118" s="190">
        <f>S118*H118</f>
        <v>0</v>
      </c>
      <c r="U118" s="35"/>
      <c r="V118" s="35"/>
      <c r="W118" s="35"/>
      <c r="X118" s="35"/>
      <c r="Y118" s="35"/>
      <c r="Z118" s="35"/>
      <c r="AA118" s="35"/>
      <c r="AB118" s="35"/>
      <c r="AC118" s="35"/>
      <c r="AD118" s="35"/>
      <c r="AE118" s="35"/>
      <c r="AR118" s="191" t="s">
        <v>131</v>
      </c>
      <c r="AT118" s="191" t="s">
        <v>247</v>
      </c>
      <c r="AU118" s="191" t="s">
        <v>82</v>
      </c>
      <c r="AY118" s="18" t="s">
        <v>245</v>
      </c>
      <c r="BE118" s="192">
        <f>IF(N118="základní",J118,0)</f>
        <v>0</v>
      </c>
      <c r="BF118" s="192">
        <f>IF(N118="snížená",J118,0)</f>
        <v>0</v>
      </c>
      <c r="BG118" s="192">
        <f>IF(N118="zákl. přenesená",J118,0)</f>
        <v>0</v>
      </c>
      <c r="BH118" s="192">
        <f>IF(N118="sníž. přenesená",J118,0)</f>
        <v>0</v>
      </c>
      <c r="BI118" s="192">
        <f>IF(N118="nulová",J118,0)</f>
        <v>0</v>
      </c>
      <c r="BJ118" s="18" t="s">
        <v>82</v>
      </c>
      <c r="BK118" s="192">
        <f>ROUND(I118*H118,2)</f>
        <v>0</v>
      </c>
      <c r="BL118" s="18" t="s">
        <v>131</v>
      </c>
      <c r="BM118" s="191" t="s">
        <v>730</v>
      </c>
    </row>
    <row r="119" spans="1:47" s="2" customFormat="1" ht="28.8">
      <c r="A119" s="35"/>
      <c r="B119" s="36"/>
      <c r="C119" s="37"/>
      <c r="D119" s="200" t="s">
        <v>470</v>
      </c>
      <c r="E119" s="37"/>
      <c r="F119" s="236" t="s">
        <v>1497</v>
      </c>
      <c r="G119" s="37"/>
      <c r="H119" s="37"/>
      <c r="I119" s="195"/>
      <c r="J119" s="37"/>
      <c r="K119" s="37"/>
      <c r="L119" s="40"/>
      <c r="M119" s="196"/>
      <c r="N119" s="197"/>
      <c r="O119" s="65"/>
      <c r="P119" s="65"/>
      <c r="Q119" s="65"/>
      <c r="R119" s="65"/>
      <c r="S119" s="65"/>
      <c r="T119" s="66"/>
      <c r="U119" s="35"/>
      <c r="V119" s="35"/>
      <c r="W119" s="35"/>
      <c r="X119" s="35"/>
      <c r="Y119" s="35"/>
      <c r="Z119" s="35"/>
      <c r="AA119" s="35"/>
      <c r="AB119" s="35"/>
      <c r="AC119" s="35"/>
      <c r="AD119" s="35"/>
      <c r="AE119" s="35"/>
      <c r="AT119" s="18" t="s">
        <v>470</v>
      </c>
      <c r="AU119" s="18" t="s">
        <v>82</v>
      </c>
    </row>
    <row r="120" spans="1:65" s="2" customFormat="1" ht="16.5" customHeight="1">
      <c r="A120" s="35"/>
      <c r="B120" s="36"/>
      <c r="C120" s="180" t="s">
        <v>343</v>
      </c>
      <c r="D120" s="180" t="s">
        <v>247</v>
      </c>
      <c r="E120" s="181" t="s">
        <v>1498</v>
      </c>
      <c r="F120" s="182" t="s">
        <v>1499</v>
      </c>
      <c r="G120" s="183" t="s">
        <v>389</v>
      </c>
      <c r="H120" s="184">
        <v>1</v>
      </c>
      <c r="I120" s="185"/>
      <c r="J120" s="186">
        <f>ROUND(I120*H120,2)</f>
        <v>0</v>
      </c>
      <c r="K120" s="182" t="s">
        <v>19</v>
      </c>
      <c r="L120" s="40"/>
      <c r="M120" s="187" t="s">
        <v>19</v>
      </c>
      <c r="N120" s="188" t="s">
        <v>45</v>
      </c>
      <c r="O120" s="65"/>
      <c r="P120" s="189">
        <f>O120*H120</f>
        <v>0</v>
      </c>
      <c r="Q120" s="189">
        <v>0</v>
      </c>
      <c r="R120" s="189">
        <f>Q120*H120</f>
        <v>0</v>
      </c>
      <c r="S120" s="189">
        <v>0</v>
      </c>
      <c r="T120" s="190">
        <f>S120*H120</f>
        <v>0</v>
      </c>
      <c r="U120" s="35"/>
      <c r="V120" s="35"/>
      <c r="W120" s="35"/>
      <c r="X120" s="35"/>
      <c r="Y120" s="35"/>
      <c r="Z120" s="35"/>
      <c r="AA120" s="35"/>
      <c r="AB120" s="35"/>
      <c r="AC120" s="35"/>
      <c r="AD120" s="35"/>
      <c r="AE120" s="35"/>
      <c r="AR120" s="191" t="s">
        <v>131</v>
      </c>
      <c r="AT120" s="191" t="s">
        <v>247</v>
      </c>
      <c r="AU120" s="191" t="s">
        <v>82</v>
      </c>
      <c r="AY120" s="18" t="s">
        <v>245</v>
      </c>
      <c r="BE120" s="192">
        <f>IF(N120="základní",J120,0)</f>
        <v>0</v>
      </c>
      <c r="BF120" s="192">
        <f>IF(N120="snížená",J120,0)</f>
        <v>0</v>
      </c>
      <c r="BG120" s="192">
        <f>IF(N120="zákl. přenesená",J120,0)</f>
        <v>0</v>
      </c>
      <c r="BH120" s="192">
        <f>IF(N120="sníž. přenesená",J120,0)</f>
        <v>0</v>
      </c>
      <c r="BI120" s="192">
        <f>IF(N120="nulová",J120,0)</f>
        <v>0</v>
      </c>
      <c r="BJ120" s="18" t="s">
        <v>82</v>
      </c>
      <c r="BK120" s="192">
        <f>ROUND(I120*H120,2)</f>
        <v>0</v>
      </c>
      <c r="BL120" s="18" t="s">
        <v>131</v>
      </c>
      <c r="BM120" s="191" t="s">
        <v>746</v>
      </c>
    </row>
    <row r="121" spans="1:47" s="2" customFormat="1" ht="38.4">
      <c r="A121" s="35"/>
      <c r="B121" s="36"/>
      <c r="C121" s="37"/>
      <c r="D121" s="200" t="s">
        <v>470</v>
      </c>
      <c r="E121" s="37"/>
      <c r="F121" s="236" t="s">
        <v>1500</v>
      </c>
      <c r="G121" s="37"/>
      <c r="H121" s="37"/>
      <c r="I121" s="195"/>
      <c r="J121" s="37"/>
      <c r="K121" s="37"/>
      <c r="L121" s="40"/>
      <c r="M121" s="196"/>
      <c r="N121" s="197"/>
      <c r="O121" s="65"/>
      <c r="P121" s="65"/>
      <c r="Q121" s="65"/>
      <c r="R121" s="65"/>
      <c r="S121" s="65"/>
      <c r="T121" s="66"/>
      <c r="U121" s="35"/>
      <c r="V121" s="35"/>
      <c r="W121" s="35"/>
      <c r="X121" s="35"/>
      <c r="Y121" s="35"/>
      <c r="Z121" s="35"/>
      <c r="AA121" s="35"/>
      <c r="AB121" s="35"/>
      <c r="AC121" s="35"/>
      <c r="AD121" s="35"/>
      <c r="AE121" s="35"/>
      <c r="AT121" s="18" t="s">
        <v>470</v>
      </c>
      <c r="AU121" s="18" t="s">
        <v>82</v>
      </c>
    </row>
    <row r="122" spans="1:65" s="2" customFormat="1" ht="16.5" customHeight="1">
      <c r="A122" s="35"/>
      <c r="B122" s="36"/>
      <c r="C122" s="180" t="s">
        <v>8</v>
      </c>
      <c r="D122" s="180" t="s">
        <v>247</v>
      </c>
      <c r="E122" s="181" t="s">
        <v>1501</v>
      </c>
      <c r="F122" s="182" t="s">
        <v>1502</v>
      </c>
      <c r="G122" s="183" t="s">
        <v>389</v>
      </c>
      <c r="H122" s="184">
        <v>1</v>
      </c>
      <c r="I122" s="185"/>
      <c r="J122" s="186">
        <f>ROUND(I122*H122,2)</f>
        <v>0</v>
      </c>
      <c r="K122" s="182" t="s">
        <v>19</v>
      </c>
      <c r="L122" s="40"/>
      <c r="M122" s="187" t="s">
        <v>19</v>
      </c>
      <c r="N122" s="188" t="s">
        <v>45</v>
      </c>
      <c r="O122" s="65"/>
      <c r="P122" s="189">
        <f>O122*H122</f>
        <v>0</v>
      </c>
      <c r="Q122" s="189">
        <v>0</v>
      </c>
      <c r="R122" s="189">
        <f>Q122*H122</f>
        <v>0</v>
      </c>
      <c r="S122" s="189">
        <v>0</v>
      </c>
      <c r="T122" s="190">
        <f>S122*H122</f>
        <v>0</v>
      </c>
      <c r="U122" s="35"/>
      <c r="V122" s="35"/>
      <c r="W122" s="35"/>
      <c r="X122" s="35"/>
      <c r="Y122" s="35"/>
      <c r="Z122" s="35"/>
      <c r="AA122" s="35"/>
      <c r="AB122" s="35"/>
      <c r="AC122" s="35"/>
      <c r="AD122" s="35"/>
      <c r="AE122" s="35"/>
      <c r="AR122" s="191" t="s">
        <v>131</v>
      </c>
      <c r="AT122" s="191" t="s">
        <v>247</v>
      </c>
      <c r="AU122" s="191" t="s">
        <v>82</v>
      </c>
      <c r="AY122" s="18" t="s">
        <v>245</v>
      </c>
      <c r="BE122" s="192">
        <f>IF(N122="základní",J122,0)</f>
        <v>0</v>
      </c>
      <c r="BF122" s="192">
        <f>IF(N122="snížená",J122,0)</f>
        <v>0</v>
      </c>
      <c r="BG122" s="192">
        <f>IF(N122="zákl. přenesená",J122,0)</f>
        <v>0</v>
      </c>
      <c r="BH122" s="192">
        <f>IF(N122="sníž. přenesená",J122,0)</f>
        <v>0</v>
      </c>
      <c r="BI122" s="192">
        <f>IF(N122="nulová",J122,0)</f>
        <v>0</v>
      </c>
      <c r="BJ122" s="18" t="s">
        <v>82</v>
      </c>
      <c r="BK122" s="192">
        <f>ROUND(I122*H122,2)</f>
        <v>0</v>
      </c>
      <c r="BL122" s="18" t="s">
        <v>131</v>
      </c>
      <c r="BM122" s="191" t="s">
        <v>758</v>
      </c>
    </row>
    <row r="123" spans="1:47" s="2" customFormat="1" ht="28.8">
      <c r="A123" s="35"/>
      <c r="B123" s="36"/>
      <c r="C123" s="37"/>
      <c r="D123" s="200" t="s">
        <v>470</v>
      </c>
      <c r="E123" s="37"/>
      <c r="F123" s="236" t="s">
        <v>1503</v>
      </c>
      <c r="G123" s="37"/>
      <c r="H123" s="37"/>
      <c r="I123" s="195"/>
      <c r="J123" s="37"/>
      <c r="K123" s="37"/>
      <c r="L123" s="40"/>
      <c r="M123" s="196"/>
      <c r="N123" s="197"/>
      <c r="O123" s="65"/>
      <c r="P123" s="65"/>
      <c r="Q123" s="65"/>
      <c r="R123" s="65"/>
      <c r="S123" s="65"/>
      <c r="T123" s="66"/>
      <c r="U123" s="35"/>
      <c r="V123" s="35"/>
      <c r="W123" s="35"/>
      <c r="X123" s="35"/>
      <c r="Y123" s="35"/>
      <c r="Z123" s="35"/>
      <c r="AA123" s="35"/>
      <c r="AB123" s="35"/>
      <c r="AC123" s="35"/>
      <c r="AD123" s="35"/>
      <c r="AE123" s="35"/>
      <c r="AT123" s="18" t="s">
        <v>470</v>
      </c>
      <c r="AU123" s="18" t="s">
        <v>82</v>
      </c>
    </row>
    <row r="124" spans="1:65" s="2" customFormat="1" ht="16.5" customHeight="1">
      <c r="A124" s="35"/>
      <c r="B124" s="36"/>
      <c r="C124" s="180" t="s">
        <v>355</v>
      </c>
      <c r="D124" s="180" t="s">
        <v>247</v>
      </c>
      <c r="E124" s="181" t="s">
        <v>1504</v>
      </c>
      <c r="F124" s="182" t="s">
        <v>1505</v>
      </c>
      <c r="G124" s="183" t="s">
        <v>260</v>
      </c>
      <c r="H124" s="184">
        <v>2149.2</v>
      </c>
      <c r="I124" s="185"/>
      <c r="J124" s="186">
        <f>ROUND(I124*H124,2)</f>
        <v>0</v>
      </c>
      <c r="K124" s="182" t="s">
        <v>19</v>
      </c>
      <c r="L124" s="40"/>
      <c r="M124" s="187" t="s">
        <v>19</v>
      </c>
      <c r="N124" s="188" t="s">
        <v>45</v>
      </c>
      <c r="O124" s="65"/>
      <c r="P124" s="189">
        <f>O124*H124</f>
        <v>0</v>
      </c>
      <c r="Q124" s="189">
        <v>0</v>
      </c>
      <c r="R124" s="189">
        <f>Q124*H124</f>
        <v>0</v>
      </c>
      <c r="S124" s="189">
        <v>0</v>
      </c>
      <c r="T124" s="190">
        <f>S124*H124</f>
        <v>0</v>
      </c>
      <c r="U124" s="35"/>
      <c r="V124" s="35"/>
      <c r="W124" s="35"/>
      <c r="X124" s="35"/>
      <c r="Y124" s="35"/>
      <c r="Z124" s="35"/>
      <c r="AA124" s="35"/>
      <c r="AB124" s="35"/>
      <c r="AC124" s="35"/>
      <c r="AD124" s="35"/>
      <c r="AE124" s="35"/>
      <c r="AR124" s="191" t="s">
        <v>131</v>
      </c>
      <c r="AT124" s="191" t="s">
        <v>247</v>
      </c>
      <c r="AU124" s="191" t="s">
        <v>82</v>
      </c>
      <c r="AY124" s="18" t="s">
        <v>245</v>
      </c>
      <c r="BE124" s="192">
        <f>IF(N124="základní",J124,0)</f>
        <v>0</v>
      </c>
      <c r="BF124" s="192">
        <f>IF(N124="snížená",J124,0)</f>
        <v>0</v>
      </c>
      <c r="BG124" s="192">
        <f>IF(N124="zákl. přenesená",J124,0)</f>
        <v>0</v>
      </c>
      <c r="BH124" s="192">
        <f>IF(N124="sníž. přenesená",J124,0)</f>
        <v>0</v>
      </c>
      <c r="BI124" s="192">
        <f>IF(N124="nulová",J124,0)</f>
        <v>0</v>
      </c>
      <c r="BJ124" s="18" t="s">
        <v>82</v>
      </c>
      <c r="BK124" s="192">
        <f>ROUND(I124*H124,2)</f>
        <v>0</v>
      </c>
      <c r="BL124" s="18" t="s">
        <v>131</v>
      </c>
      <c r="BM124" s="191" t="s">
        <v>770</v>
      </c>
    </row>
    <row r="125" spans="1:65" s="2" customFormat="1" ht="16.5" customHeight="1">
      <c r="A125" s="35"/>
      <c r="B125" s="36"/>
      <c r="C125" s="180" t="s">
        <v>360</v>
      </c>
      <c r="D125" s="180" t="s">
        <v>247</v>
      </c>
      <c r="E125" s="181" t="s">
        <v>1506</v>
      </c>
      <c r="F125" s="182" t="s">
        <v>1507</v>
      </c>
      <c r="G125" s="183" t="s">
        <v>389</v>
      </c>
      <c r="H125" s="184">
        <v>1</v>
      </c>
      <c r="I125" s="185"/>
      <c r="J125" s="186">
        <f>ROUND(I125*H125,2)</f>
        <v>0</v>
      </c>
      <c r="K125" s="182" t="s">
        <v>19</v>
      </c>
      <c r="L125" s="40"/>
      <c r="M125" s="187" t="s">
        <v>19</v>
      </c>
      <c r="N125" s="188" t="s">
        <v>45</v>
      </c>
      <c r="O125" s="65"/>
      <c r="P125" s="189">
        <f>O125*H125</f>
        <v>0</v>
      </c>
      <c r="Q125" s="189">
        <v>0</v>
      </c>
      <c r="R125" s="189">
        <f>Q125*H125</f>
        <v>0</v>
      </c>
      <c r="S125" s="189">
        <v>0</v>
      </c>
      <c r="T125" s="190">
        <f>S125*H125</f>
        <v>0</v>
      </c>
      <c r="U125" s="35"/>
      <c r="V125" s="35"/>
      <c r="W125" s="35"/>
      <c r="X125" s="35"/>
      <c r="Y125" s="35"/>
      <c r="Z125" s="35"/>
      <c r="AA125" s="35"/>
      <c r="AB125" s="35"/>
      <c r="AC125" s="35"/>
      <c r="AD125" s="35"/>
      <c r="AE125" s="35"/>
      <c r="AR125" s="191" t="s">
        <v>131</v>
      </c>
      <c r="AT125" s="191" t="s">
        <v>247</v>
      </c>
      <c r="AU125" s="191" t="s">
        <v>82</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778</v>
      </c>
    </row>
    <row r="126" spans="1:47" s="2" customFormat="1" ht="144">
      <c r="A126" s="35"/>
      <c r="B126" s="36"/>
      <c r="C126" s="37"/>
      <c r="D126" s="200" t="s">
        <v>470</v>
      </c>
      <c r="E126" s="37"/>
      <c r="F126" s="236" t="s">
        <v>1508</v>
      </c>
      <c r="G126" s="37"/>
      <c r="H126" s="37"/>
      <c r="I126" s="195"/>
      <c r="J126" s="37"/>
      <c r="K126" s="37"/>
      <c r="L126" s="40"/>
      <c r="M126" s="196"/>
      <c r="N126" s="197"/>
      <c r="O126" s="65"/>
      <c r="P126" s="65"/>
      <c r="Q126" s="65"/>
      <c r="R126" s="65"/>
      <c r="S126" s="65"/>
      <c r="T126" s="66"/>
      <c r="U126" s="35"/>
      <c r="V126" s="35"/>
      <c r="W126" s="35"/>
      <c r="X126" s="35"/>
      <c r="Y126" s="35"/>
      <c r="Z126" s="35"/>
      <c r="AA126" s="35"/>
      <c r="AB126" s="35"/>
      <c r="AC126" s="35"/>
      <c r="AD126" s="35"/>
      <c r="AE126" s="35"/>
      <c r="AT126" s="18" t="s">
        <v>470</v>
      </c>
      <c r="AU126" s="18" t="s">
        <v>82</v>
      </c>
    </row>
    <row r="127" spans="1:65" s="2" customFormat="1" ht="16.5" customHeight="1">
      <c r="A127" s="35"/>
      <c r="B127" s="36"/>
      <c r="C127" s="180" t="s">
        <v>366</v>
      </c>
      <c r="D127" s="180" t="s">
        <v>247</v>
      </c>
      <c r="E127" s="181" t="s">
        <v>1509</v>
      </c>
      <c r="F127" s="182" t="s">
        <v>1510</v>
      </c>
      <c r="G127" s="183" t="s">
        <v>389</v>
      </c>
      <c r="H127" s="184">
        <v>1</v>
      </c>
      <c r="I127" s="185"/>
      <c r="J127" s="186">
        <f>ROUND(I127*H127,2)</f>
        <v>0</v>
      </c>
      <c r="K127" s="182" t="s">
        <v>19</v>
      </c>
      <c r="L127" s="40"/>
      <c r="M127" s="187" t="s">
        <v>19</v>
      </c>
      <c r="N127" s="188" t="s">
        <v>45</v>
      </c>
      <c r="O127" s="65"/>
      <c r="P127" s="189">
        <f>O127*H127</f>
        <v>0</v>
      </c>
      <c r="Q127" s="189">
        <v>0</v>
      </c>
      <c r="R127" s="189">
        <f>Q127*H127</f>
        <v>0</v>
      </c>
      <c r="S127" s="189">
        <v>0</v>
      </c>
      <c r="T127" s="190">
        <f>S127*H127</f>
        <v>0</v>
      </c>
      <c r="U127" s="35"/>
      <c r="V127" s="35"/>
      <c r="W127" s="35"/>
      <c r="X127" s="35"/>
      <c r="Y127" s="35"/>
      <c r="Z127" s="35"/>
      <c r="AA127" s="35"/>
      <c r="AB127" s="35"/>
      <c r="AC127" s="35"/>
      <c r="AD127" s="35"/>
      <c r="AE127" s="35"/>
      <c r="AR127" s="191" t="s">
        <v>131</v>
      </c>
      <c r="AT127" s="191" t="s">
        <v>247</v>
      </c>
      <c r="AU127" s="191" t="s">
        <v>82</v>
      </c>
      <c r="AY127" s="18" t="s">
        <v>245</v>
      </c>
      <c r="BE127" s="192">
        <f>IF(N127="základní",J127,0)</f>
        <v>0</v>
      </c>
      <c r="BF127" s="192">
        <f>IF(N127="snížená",J127,0)</f>
        <v>0</v>
      </c>
      <c r="BG127" s="192">
        <f>IF(N127="zákl. přenesená",J127,0)</f>
        <v>0</v>
      </c>
      <c r="BH127" s="192">
        <f>IF(N127="sníž. přenesená",J127,0)</f>
        <v>0</v>
      </c>
      <c r="BI127" s="192">
        <f>IF(N127="nulová",J127,0)</f>
        <v>0</v>
      </c>
      <c r="BJ127" s="18" t="s">
        <v>82</v>
      </c>
      <c r="BK127" s="192">
        <f>ROUND(I127*H127,2)</f>
        <v>0</v>
      </c>
      <c r="BL127" s="18" t="s">
        <v>131</v>
      </c>
      <c r="BM127" s="191" t="s">
        <v>1418</v>
      </c>
    </row>
    <row r="128" spans="1:47" s="2" customFormat="1" ht="28.8">
      <c r="A128" s="35"/>
      <c r="B128" s="36"/>
      <c r="C128" s="37"/>
      <c r="D128" s="200" t="s">
        <v>470</v>
      </c>
      <c r="E128" s="37"/>
      <c r="F128" s="236" t="s">
        <v>1511</v>
      </c>
      <c r="G128" s="37"/>
      <c r="H128" s="37"/>
      <c r="I128" s="195"/>
      <c r="J128" s="37"/>
      <c r="K128" s="37"/>
      <c r="L128" s="40"/>
      <c r="M128" s="240"/>
      <c r="N128" s="241"/>
      <c r="O128" s="233"/>
      <c r="P128" s="233"/>
      <c r="Q128" s="233"/>
      <c r="R128" s="233"/>
      <c r="S128" s="233"/>
      <c r="T128" s="242"/>
      <c r="U128" s="35"/>
      <c r="V128" s="35"/>
      <c r="W128" s="35"/>
      <c r="X128" s="35"/>
      <c r="Y128" s="35"/>
      <c r="Z128" s="35"/>
      <c r="AA128" s="35"/>
      <c r="AB128" s="35"/>
      <c r="AC128" s="35"/>
      <c r="AD128" s="35"/>
      <c r="AE128" s="35"/>
      <c r="AT128" s="18" t="s">
        <v>470</v>
      </c>
      <c r="AU128" s="18" t="s">
        <v>82</v>
      </c>
    </row>
    <row r="129" spans="1:31" s="2" customFormat="1" ht="6.9" customHeight="1">
      <c r="A129" s="35"/>
      <c r="B129" s="48"/>
      <c r="C129" s="49"/>
      <c r="D129" s="49"/>
      <c r="E129" s="49"/>
      <c r="F129" s="49"/>
      <c r="G129" s="49"/>
      <c r="H129" s="49"/>
      <c r="I129" s="49"/>
      <c r="J129" s="49"/>
      <c r="K129" s="49"/>
      <c r="L129" s="40"/>
      <c r="M129" s="35"/>
      <c r="O129" s="35"/>
      <c r="P129" s="35"/>
      <c r="Q129" s="35"/>
      <c r="R129" s="35"/>
      <c r="S129" s="35"/>
      <c r="T129" s="35"/>
      <c r="U129" s="35"/>
      <c r="V129" s="35"/>
      <c r="W129" s="35"/>
      <c r="X129" s="35"/>
      <c r="Y129" s="35"/>
      <c r="Z129" s="35"/>
      <c r="AA129" s="35"/>
      <c r="AB129" s="35"/>
      <c r="AC129" s="35"/>
      <c r="AD129" s="35"/>
      <c r="AE129" s="35"/>
    </row>
  </sheetData>
  <sheetProtection algorithmName="SHA-512" hashValue="1ND1Xprsg9p6T+5ST5chwzGv9mrjavXbGhLNCma5Ss0voG8PaBhKIbX0d67JicpjIKzqbCh8YjOc+e24P764zA==" saltValue="f5mzrth6XEqriHI1HynlSTd+nBKN0Dm1QhH0Y47LdF+H6+D4kMTitov22NAKFwsOnMSpoRpJ6i9BF+Rj4W5EFA==" spinCount="100000" sheet="1" objects="1" scenarios="1" formatColumns="0" formatRows="0" autoFilter="0"/>
  <autoFilter ref="C91:K128"/>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132</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1512</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1513</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ROUND((SUM(BE92:BE103)),2)</f>
        <v>0</v>
      </c>
      <c r="G37" s="35"/>
      <c r="H37" s="35"/>
      <c r="I37" s="126">
        <v>0.21</v>
      </c>
      <c r="J37" s="125">
        <f>ROUND(((SUM(BE92:BE103))*I37),2)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ROUND((SUM(BF92:BF103)),2)</f>
        <v>0</v>
      </c>
      <c r="G38" s="35"/>
      <c r="H38" s="35"/>
      <c r="I38" s="126">
        <v>0.15</v>
      </c>
      <c r="J38" s="125">
        <f>ROUND(((SUM(BF92:BF103))*I38),2)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ROUND((SUM(BG92:BG103)),2)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ROUND((SUM(BH92:BH103)),2)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ROUND((SUM(BI92:BI103)),2)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1512</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D.1.4.4.1 - Vnitřní rozvody silnoproudu</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1513</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1264</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1512</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D.1.4.4.1 - Vnitřní rozvody silnoproudu</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129</v>
      </c>
      <c r="F93" s="167" t="s">
        <v>130</v>
      </c>
      <c r="G93" s="165"/>
      <c r="H93" s="165"/>
      <c r="I93" s="168"/>
      <c r="J93" s="169">
        <f>BK93</f>
        <v>0</v>
      </c>
      <c r="K93" s="165"/>
      <c r="L93" s="170"/>
      <c r="M93" s="171"/>
      <c r="N93" s="172"/>
      <c r="O93" s="172"/>
      <c r="P93" s="173">
        <f>SUM(P94:P103)</f>
        <v>0</v>
      </c>
      <c r="Q93" s="172"/>
      <c r="R93" s="173">
        <f>SUM(R94:R103)</f>
        <v>0</v>
      </c>
      <c r="S93" s="172"/>
      <c r="T93" s="174">
        <f>SUM(T94:T103)</f>
        <v>0</v>
      </c>
      <c r="AR93" s="175" t="s">
        <v>131</v>
      </c>
      <c r="AT93" s="176" t="s">
        <v>73</v>
      </c>
      <c r="AU93" s="176" t="s">
        <v>74</v>
      </c>
      <c r="AY93" s="175" t="s">
        <v>245</v>
      </c>
      <c r="BK93" s="177">
        <f>SUM(BK94:BK103)</f>
        <v>0</v>
      </c>
    </row>
    <row r="94" spans="1:65" s="2" customFormat="1" ht="16.5" customHeight="1">
      <c r="A94" s="35"/>
      <c r="B94" s="36"/>
      <c r="C94" s="180" t="s">
        <v>82</v>
      </c>
      <c r="D94" s="180" t="s">
        <v>247</v>
      </c>
      <c r="E94" s="181" t="s">
        <v>1514</v>
      </c>
      <c r="F94" s="182" t="s">
        <v>1515</v>
      </c>
      <c r="G94" s="183" t="s">
        <v>389</v>
      </c>
      <c r="H94" s="184">
        <v>1</v>
      </c>
      <c r="I94" s="185"/>
      <c r="J94" s="186">
        <f aca="true" t="shared" si="0" ref="J94:J101">ROUND(I94*H94,2)</f>
        <v>0</v>
      </c>
      <c r="K94" s="182" t="s">
        <v>19</v>
      </c>
      <c r="L94" s="40"/>
      <c r="M94" s="187" t="s">
        <v>19</v>
      </c>
      <c r="N94" s="188" t="s">
        <v>45</v>
      </c>
      <c r="O94" s="65"/>
      <c r="P94" s="189">
        <f aca="true" t="shared" si="1" ref="P94:P101">O94*H94</f>
        <v>0</v>
      </c>
      <c r="Q94" s="189">
        <v>0</v>
      </c>
      <c r="R94" s="189">
        <f aca="true" t="shared" si="2" ref="R94:R101">Q94*H94</f>
        <v>0</v>
      </c>
      <c r="S94" s="189">
        <v>0</v>
      </c>
      <c r="T94" s="190">
        <f aca="true" t="shared" si="3" ref="T94:T101">S94*H94</f>
        <v>0</v>
      </c>
      <c r="U94" s="35"/>
      <c r="V94" s="35"/>
      <c r="W94" s="35"/>
      <c r="X94" s="35"/>
      <c r="Y94" s="35"/>
      <c r="Z94" s="35"/>
      <c r="AA94" s="35"/>
      <c r="AB94" s="35"/>
      <c r="AC94" s="35"/>
      <c r="AD94" s="35"/>
      <c r="AE94" s="35"/>
      <c r="AR94" s="191" t="s">
        <v>390</v>
      </c>
      <c r="AT94" s="191" t="s">
        <v>247</v>
      </c>
      <c r="AU94" s="191" t="s">
        <v>82</v>
      </c>
      <c r="AY94" s="18" t="s">
        <v>245</v>
      </c>
      <c r="BE94" s="192">
        <f aca="true" t="shared" si="4" ref="BE94:BE101">IF(N94="základní",J94,0)</f>
        <v>0</v>
      </c>
      <c r="BF94" s="192">
        <f aca="true" t="shared" si="5" ref="BF94:BF101">IF(N94="snížená",J94,0)</f>
        <v>0</v>
      </c>
      <c r="BG94" s="192">
        <f aca="true" t="shared" si="6" ref="BG94:BG101">IF(N94="zákl. přenesená",J94,0)</f>
        <v>0</v>
      </c>
      <c r="BH94" s="192">
        <f aca="true" t="shared" si="7" ref="BH94:BH101">IF(N94="sníž. přenesená",J94,0)</f>
        <v>0</v>
      </c>
      <c r="BI94" s="192">
        <f aca="true" t="shared" si="8" ref="BI94:BI101">IF(N94="nulová",J94,0)</f>
        <v>0</v>
      </c>
      <c r="BJ94" s="18" t="s">
        <v>82</v>
      </c>
      <c r="BK94" s="192">
        <f aca="true" t="shared" si="9" ref="BK94:BK101">ROUND(I94*H94,2)</f>
        <v>0</v>
      </c>
      <c r="BL94" s="18" t="s">
        <v>390</v>
      </c>
      <c r="BM94" s="191" t="s">
        <v>1516</v>
      </c>
    </row>
    <row r="95" spans="1:65" s="2" customFormat="1" ht="16.5" customHeight="1">
      <c r="A95" s="35"/>
      <c r="B95" s="36"/>
      <c r="C95" s="180" t="s">
        <v>84</v>
      </c>
      <c r="D95" s="180" t="s">
        <v>247</v>
      </c>
      <c r="E95" s="181" t="s">
        <v>1517</v>
      </c>
      <c r="F95" s="182" t="s">
        <v>1518</v>
      </c>
      <c r="G95" s="183" t="s">
        <v>389</v>
      </c>
      <c r="H95" s="184">
        <v>1</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390</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390</v>
      </c>
      <c r="BM95" s="191" t="s">
        <v>1519</v>
      </c>
    </row>
    <row r="96" spans="1:65" s="2" customFormat="1" ht="16.5" customHeight="1">
      <c r="A96" s="35"/>
      <c r="B96" s="36"/>
      <c r="C96" s="180" t="s">
        <v>94</v>
      </c>
      <c r="D96" s="180" t="s">
        <v>247</v>
      </c>
      <c r="E96" s="181" t="s">
        <v>1520</v>
      </c>
      <c r="F96" s="182" t="s">
        <v>1521</v>
      </c>
      <c r="G96" s="183" t="s">
        <v>389</v>
      </c>
      <c r="H96" s="184">
        <v>1</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390</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390</v>
      </c>
      <c r="BM96" s="191" t="s">
        <v>1522</v>
      </c>
    </row>
    <row r="97" spans="1:65" s="2" customFormat="1" ht="16.5" customHeight="1">
      <c r="A97" s="35"/>
      <c r="B97" s="36"/>
      <c r="C97" s="180" t="s">
        <v>131</v>
      </c>
      <c r="D97" s="180" t="s">
        <v>247</v>
      </c>
      <c r="E97" s="181" t="s">
        <v>1523</v>
      </c>
      <c r="F97" s="182" t="s">
        <v>1524</v>
      </c>
      <c r="G97" s="183" t="s">
        <v>389</v>
      </c>
      <c r="H97" s="184">
        <v>1</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390</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390</v>
      </c>
      <c r="BM97" s="191" t="s">
        <v>1525</v>
      </c>
    </row>
    <row r="98" spans="1:65" s="2" customFormat="1" ht="16.5" customHeight="1">
      <c r="A98" s="35"/>
      <c r="B98" s="36"/>
      <c r="C98" s="180" t="s">
        <v>272</v>
      </c>
      <c r="D98" s="180" t="s">
        <v>247</v>
      </c>
      <c r="E98" s="181" t="s">
        <v>1526</v>
      </c>
      <c r="F98" s="182" t="s">
        <v>1527</v>
      </c>
      <c r="G98" s="183" t="s">
        <v>389</v>
      </c>
      <c r="H98" s="184">
        <v>1</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390</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390</v>
      </c>
      <c r="BM98" s="191" t="s">
        <v>1528</v>
      </c>
    </row>
    <row r="99" spans="1:65" s="2" customFormat="1" ht="16.5" customHeight="1">
      <c r="A99" s="35"/>
      <c r="B99" s="36"/>
      <c r="C99" s="180" t="s">
        <v>278</v>
      </c>
      <c r="D99" s="180" t="s">
        <v>247</v>
      </c>
      <c r="E99" s="181" t="s">
        <v>1529</v>
      </c>
      <c r="F99" s="182" t="s">
        <v>1530</v>
      </c>
      <c r="G99" s="183" t="s">
        <v>389</v>
      </c>
      <c r="H99" s="184">
        <v>1</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390</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390</v>
      </c>
      <c r="BM99" s="191" t="s">
        <v>1531</v>
      </c>
    </row>
    <row r="100" spans="1:65" s="2" customFormat="1" ht="16.5" customHeight="1">
      <c r="A100" s="35"/>
      <c r="B100" s="36"/>
      <c r="C100" s="180" t="s">
        <v>285</v>
      </c>
      <c r="D100" s="180" t="s">
        <v>247</v>
      </c>
      <c r="E100" s="181" t="s">
        <v>1532</v>
      </c>
      <c r="F100" s="182" t="s">
        <v>1533</v>
      </c>
      <c r="G100" s="183" t="s">
        <v>389</v>
      </c>
      <c r="H100" s="184">
        <v>1</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390</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390</v>
      </c>
      <c r="BM100" s="191" t="s">
        <v>1534</v>
      </c>
    </row>
    <row r="101" spans="1:65" s="2" customFormat="1" ht="16.5" customHeight="1">
      <c r="A101" s="35"/>
      <c r="B101" s="36"/>
      <c r="C101" s="180" t="s">
        <v>297</v>
      </c>
      <c r="D101" s="180" t="s">
        <v>247</v>
      </c>
      <c r="E101" s="181" t="s">
        <v>1535</v>
      </c>
      <c r="F101" s="182" t="s">
        <v>385</v>
      </c>
      <c r="G101" s="183" t="s">
        <v>389</v>
      </c>
      <c r="H101" s="184">
        <v>1</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390</v>
      </c>
      <c r="AT101" s="191" t="s">
        <v>247</v>
      </c>
      <c r="AU101" s="191" t="s">
        <v>82</v>
      </c>
      <c r="AY101" s="18" t="s">
        <v>245</v>
      </c>
      <c r="BE101" s="192">
        <f t="shared" si="4"/>
        <v>0</v>
      </c>
      <c r="BF101" s="192">
        <f t="shared" si="5"/>
        <v>0</v>
      </c>
      <c r="BG101" s="192">
        <f t="shared" si="6"/>
        <v>0</v>
      </c>
      <c r="BH101" s="192">
        <f t="shared" si="7"/>
        <v>0</v>
      </c>
      <c r="BI101" s="192">
        <f t="shared" si="8"/>
        <v>0</v>
      </c>
      <c r="BJ101" s="18" t="s">
        <v>82</v>
      </c>
      <c r="BK101" s="192">
        <f t="shared" si="9"/>
        <v>0</v>
      </c>
      <c r="BL101" s="18" t="s">
        <v>390</v>
      </c>
      <c r="BM101" s="191" t="s">
        <v>1536</v>
      </c>
    </row>
    <row r="102" spans="1:47" s="2" customFormat="1" ht="38.4">
      <c r="A102" s="35"/>
      <c r="B102" s="36"/>
      <c r="C102" s="37"/>
      <c r="D102" s="200" t="s">
        <v>470</v>
      </c>
      <c r="E102" s="37"/>
      <c r="F102" s="236" t="s">
        <v>1537</v>
      </c>
      <c r="G102" s="37"/>
      <c r="H102" s="37"/>
      <c r="I102" s="195"/>
      <c r="J102" s="37"/>
      <c r="K102" s="37"/>
      <c r="L102" s="40"/>
      <c r="M102" s="196"/>
      <c r="N102" s="197"/>
      <c r="O102" s="65"/>
      <c r="P102" s="65"/>
      <c r="Q102" s="65"/>
      <c r="R102" s="65"/>
      <c r="S102" s="65"/>
      <c r="T102" s="66"/>
      <c r="U102" s="35"/>
      <c r="V102" s="35"/>
      <c r="W102" s="35"/>
      <c r="X102" s="35"/>
      <c r="Y102" s="35"/>
      <c r="Z102" s="35"/>
      <c r="AA102" s="35"/>
      <c r="AB102" s="35"/>
      <c r="AC102" s="35"/>
      <c r="AD102" s="35"/>
      <c r="AE102" s="35"/>
      <c r="AT102" s="18" t="s">
        <v>470</v>
      </c>
      <c r="AU102" s="18" t="s">
        <v>82</v>
      </c>
    </row>
    <row r="103" spans="1:65" s="2" customFormat="1" ht="16.5" customHeight="1">
      <c r="A103" s="35"/>
      <c r="B103" s="36"/>
      <c r="C103" s="180" t="s">
        <v>305</v>
      </c>
      <c r="D103" s="180" t="s">
        <v>247</v>
      </c>
      <c r="E103" s="181" t="s">
        <v>1538</v>
      </c>
      <c r="F103" s="182" t="s">
        <v>1539</v>
      </c>
      <c r="G103" s="183" t="s">
        <v>389</v>
      </c>
      <c r="H103" s="184">
        <v>1</v>
      </c>
      <c r="I103" s="185"/>
      <c r="J103" s="186">
        <f>ROUND(I103*H103,2)</f>
        <v>0</v>
      </c>
      <c r="K103" s="182" t="s">
        <v>19</v>
      </c>
      <c r="L103" s="40"/>
      <c r="M103" s="231" t="s">
        <v>19</v>
      </c>
      <c r="N103" s="232" t="s">
        <v>45</v>
      </c>
      <c r="O103" s="233"/>
      <c r="P103" s="234">
        <f>O103*H103</f>
        <v>0</v>
      </c>
      <c r="Q103" s="234">
        <v>0</v>
      </c>
      <c r="R103" s="234">
        <f>Q103*H103</f>
        <v>0</v>
      </c>
      <c r="S103" s="234">
        <v>0</v>
      </c>
      <c r="T103" s="235">
        <f>S103*H103</f>
        <v>0</v>
      </c>
      <c r="U103" s="35"/>
      <c r="V103" s="35"/>
      <c r="W103" s="35"/>
      <c r="X103" s="35"/>
      <c r="Y103" s="35"/>
      <c r="Z103" s="35"/>
      <c r="AA103" s="35"/>
      <c r="AB103" s="35"/>
      <c r="AC103" s="35"/>
      <c r="AD103" s="35"/>
      <c r="AE103" s="35"/>
      <c r="AR103" s="191" t="s">
        <v>390</v>
      </c>
      <c r="AT103" s="191" t="s">
        <v>247</v>
      </c>
      <c r="AU103" s="191" t="s">
        <v>82</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390</v>
      </c>
      <c r="BM103" s="191" t="s">
        <v>1540</v>
      </c>
    </row>
    <row r="104" spans="1:31" s="2" customFormat="1" ht="6.9" customHeight="1">
      <c r="A104" s="35"/>
      <c r="B104" s="48"/>
      <c r="C104" s="49"/>
      <c r="D104" s="49"/>
      <c r="E104" s="49"/>
      <c r="F104" s="49"/>
      <c r="G104" s="49"/>
      <c r="H104" s="49"/>
      <c r="I104" s="49"/>
      <c r="J104" s="49"/>
      <c r="K104" s="49"/>
      <c r="L104" s="40"/>
      <c r="M104" s="35"/>
      <c r="O104" s="35"/>
      <c r="P104" s="35"/>
      <c r="Q104" s="35"/>
      <c r="R104" s="35"/>
      <c r="S104" s="35"/>
      <c r="T104" s="35"/>
      <c r="U104" s="35"/>
      <c r="V104" s="35"/>
      <c r="W104" s="35"/>
      <c r="X104" s="35"/>
      <c r="Y104" s="35"/>
      <c r="Z104" s="35"/>
      <c r="AA104" s="35"/>
      <c r="AB104" s="35"/>
      <c r="AC104" s="35"/>
      <c r="AD104" s="35"/>
      <c r="AE104" s="35"/>
    </row>
  </sheetData>
  <sheetProtection algorithmName="SHA-512" hashValue="1Di9RqcUxUrOh/JLcL583PCxkwYyan6meTskQL+50ODY3cq+ntLzZkbGx76+DzUPo5B1+HrFFd6Yb18Ty+Lp+Q==" saltValue="kI2uPYli0oPSy++e8YvnNphwxMsnhZiBhQryUaWKaO1nYpNPB89v3g+R/f3VBmmXS5b2OUDkj9lh5oN5fzIP8g==" spinCount="100000" sheet="1" objects="1" scenarios="1" formatColumns="0" formatRows="0" autoFilter="0"/>
  <autoFilter ref="C91:K10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135</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1512</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1541</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ROUND((SUM(BE92:BE100)),2)</f>
        <v>0</v>
      </c>
      <c r="G37" s="35"/>
      <c r="H37" s="35"/>
      <c r="I37" s="126">
        <v>0.21</v>
      </c>
      <c r="J37" s="125">
        <f>ROUND(((SUM(BE92:BE100))*I37),2)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ROUND((SUM(BF92:BF100)),2)</f>
        <v>0</v>
      </c>
      <c r="G38" s="35"/>
      <c r="H38" s="35"/>
      <c r="I38" s="126">
        <v>0.15</v>
      </c>
      <c r="J38" s="125">
        <f>ROUND(((SUM(BF92:BF100))*I38),2)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ROUND((SUM(BG92:BG100)),2)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ROUND((SUM(BH92:BH100)),2)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ROUND((SUM(BI92:BI100)),2)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1512</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D.1.4.4.2 - Úprava rozvodny VN v budově SLU-OPF</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1541</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1264</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1512</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D.1.4.4.2 - Úprava rozvodny VN v budově SLU-OPF</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133</v>
      </c>
      <c r="F93" s="167" t="s">
        <v>134</v>
      </c>
      <c r="G93" s="165"/>
      <c r="H93" s="165"/>
      <c r="I93" s="168"/>
      <c r="J93" s="169">
        <f>BK93</f>
        <v>0</v>
      </c>
      <c r="K93" s="165"/>
      <c r="L93" s="170"/>
      <c r="M93" s="171"/>
      <c r="N93" s="172"/>
      <c r="O93" s="172"/>
      <c r="P93" s="173">
        <f>SUM(P94:P100)</f>
        <v>0</v>
      </c>
      <c r="Q93" s="172"/>
      <c r="R93" s="173">
        <f>SUM(R94:R100)</f>
        <v>0</v>
      </c>
      <c r="S93" s="172"/>
      <c r="T93" s="174">
        <f>SUM(T94:T100)</f>
        <v>0</v>
      </c>
      <c r="AR93" s="175" t="s">
        <v>131</v>
      </c>
      <c r="AT93" s="176" t="s">
        <v>73</v>
      </c>
      <c r="AU93" s="176" t="s">
        <v>74</v>
      </c>
      <c r="AY93" s="175" t="s">
        <v>245</v>
      </c>
      <c r="BK93" s="177">
        <f>SUM(BK94:BK100)</f>
        <v>0</v>
      </c>
    </row>
    <row r="94" spans="1:65" s="2" customFormat="1" ht="16.5" customHeight="1">
      <c r="A94" s="35"/>
      <c r="B94" s="36"/>
      <c r="C94" s="180" t="s">
        <v>82</v>
      </c>
      <c r="D94" s="180" t="s">
        <v>247</v>
      </c>
      <c r="E94" s="181" t="s">
        <v>1542</v>
      </c>
      <c r="F94" s="182" t="s">
        <v>1543</v>
      </c>
      <c r="G94" s="183" t="s">
        <v>389</v>
      </c>
      <c r="H94" s="184">
        <v>1</v>
      </c>
      <c r="I94" s="185"/>
      <c r="J94" s="186">
        <f aca="true" t="shared" si="0" ref="J94:J100">ROUND(I94*H94,2)</f>
        <v>0</v>
      </c>
      <c r="K94" s="182" t="s">
        <v>19</v>
      </c>
      <c r="L94" s="40"/>
      <c r="M94" s="187" t="s">
        <v>19</v>
      </c>
      <c r="N94" s="188" t="s">
        <v>45</v>
      </c>
      <c r="O94" s="65"/>
      <c r="P94" s="189">
        <f aca="true" t="shared" si="1" ref="P94:P100">O94*H94</f>
        <v>0</v>
      </c>
      <c r="Q94" s="189">
        <v>0</v>
      </c>
      <c r="R94" s="189">
        <f aca="true" t="shared" si="2" ref="R94:R100">Q94*H94</f>
        <v>0</v>
      </c>
      <c r="S94" s="189">
        <v>0</v>
      </c>
      <c r="T94" s="190">
        <f aca="true" t="shared" si="3" ref="T94:T100">S94*H94</f>
        <v>0</v>
      </c>
      <c r="U94" s="35"/>
      <c r="V94" s="35"/>
      <c r="W94" s="35"/>
      <c r="X94" s="35"/>
      <c r="Y94" s="35"/>
      <c r="Z94" s="35"/>
      <c r="AA94" s="35"/>
      <c r="AB94" s="35"/>
      <c r="AC94" s="35"/>
      <c r="AD94" s="35"/>
      <c r="AE94" s="35"/>
      <c r="AR94" s="191" t="s">
        <v>390</v>
      </c>
      <c r="AT94" s="191" t="s">
        <v>247</v>
      </c>
      <c r="AU94" s="191" t="s">
        <v>82</v>
      </c>
      <c r="AY94" s="18" t="s">
        <v>245</v>
      </c>
      <c r="BE94" s="192">
        <f aca="true" t="shared" si="4" ref="BE94:BE100">IF(N94="základní",J94,0)</f>
        <v>0</v>
      </c>
      <c r="BF94" s="192">
        <f aca="true" t="shared" si="5" ref="BF94:BF100">IF(N94="snížená",J94,0)</f>
        <v>0</v>
      </c>
      <c r="BG94" s="192">
        <f aca="true" t="shared" si="6" ref="BG94:BG100">IF(N94="zákl. přenesená",J94,0)</f>
        <v>0</v>
      </c>
      <c r="BH94" s="192">
        <f aca="true" t="shared" si="7" ref="BH94:BH100">IF(N94="sníž. přenesená",J94,0)</f>
        <v>0</v>
      </c>
      <c r="BI94" s="192">
        <f aca="true" t="shared" si="8" ref="BI94:BI100">IF(N94="nulová",J94,0)</f>
        <v>0</v>
      </c>
      <c r="BJ94" s="18" t="s">
        <v>82</v>
      </c>
      <c r="BK94" s="192">
        <f aca="true" t="shared" si="9" ref="BK94:BK100">ROUND(I94*H94,2)</f>
        <v>0</v>
      </c>
      <c r="BL94" s="18" t="s">
        <v>390</v>
      </c>
      <c r="BM94" s="191" t="s">
        <v>1544</v>
      </c>
    </row>
    <row r="95" spans="1:65" s="2" customFormat="1" ht="16.5" customHeight="1">
      <c r="A95" s="35"/>
      <c r="B95" s="36"/>
      <c r="C95" s="180" t="s">
        <v>84</v>
      </c>
      <c r="D95" s="180" t="s">
        <v>247</v>
      </c>
      <c r="E95" s="181" t="s">
        <v>1545</v>
      </c>
      <c r="F95" s="182" t="s">
        <v>1546</v>
      </c>
      <c r="G95" s="183" t="s">
        <v>389</v>
      </c>
      <c r="H95" s="184">
        <v>1</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390</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390</v>
      </c>
      <c r="BM95" s="191" t="s">
        <v>1547</v>
      </c>
    </row>
    <row r="96" spans="1:65" s="2" customFormat="1" ht="16.5" customHeight="1">
      <c r="A96" s="35"/>
      <c r="B96" s="36"/>
      <c r="C96" s="180" t="s">
        <v>94</v>
      </c>
      <c r="D96" s="180" t="s">
        <v>247</v>
      </c>
      <c r="E96" s="181" t="s">
        <v>1548</v>
      </c>
      <c r="F96" s="182" t="s">
        <v>1549</v>
      </c>
      <c r="G96" s="183" t="s">
        <v>389</v>
      </c>
      <c r="H96" s="184">
        <v>1</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390</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390</v>
      </c>
      <c r="BM96" s="191" t="s">
        <v>1550</v>
      </c>
    </row>
    <row r="97" spans="1:65" s="2" customFormat="1" ht="16.5" customHeight="1">
      <c r="A97" s="35"/>
      <c r="B97" s="36"/>
      <c r="C97" s="180" t="s">
        <v>131</v>
      </c>
      <c r="D97" s="180" t="s">
        <v>247</v>
      </c>
      <c r="E97" s="181" t="s">
        <v>1551</v>
      </c>
      <c r="F97" s="182" t="s">
        <v>1552</v>
      </c>
      <c r="G97" s="183" t="s">
        <v>389</v>
      </c>
      <c r="H97" s="184">
        <v>1</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390</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390</v>
      </c>
      <c r="BM97" s="191" t="s">
        <v>1553</v>
      </c>
    </row>
    <row r="98" spans="1:65" s="2" customFormat="1" ht="16.5" customHeight="1">
      <c r="A98" s="35"/>
      <c r="B98" s="36"/>
      <c r="C98" s="180" t="s">
        <v>272</v>
      </c>
      <c r="D98" s="180" t="s">
        <v>247</v>
      </c>
      <c r="E98" s="181" t="s">
        <v>1554</v>
      </c>
      <c r="F98" s="182" t="s">
        <v>1555</v>
      </c>
      <c r="G98" s="183" t="s">
        <v>389</v>
      </c>
      <c r="H98" s="184">
        <v>1</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390</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390</v>
      </c>
      <c r="BM98" s="191" t="s">
        <v>1556</v>
      </c>
    </row>
    <row r="99" spans="1:65" s="2" customFormat="1" ht="16.5" customHeight="1">
      <c r="A99" s="35"/>
      <c r="B99" s="36"/>
      <c r="C99" s="180" t="s">
        <v>278</v>
      </c>
      <c r="D99" s="180" t="s">
        <v>247</v>
      </c>
      <c r="E99" s="181" t="s">
        <v>1557</v>
      </c>
      <c r="F99" s="182" t="s">
        <v>1558</v>
      </c>
      <c r="G99" s="183" t="s">
        <v>389</v>
      </c>
      <c r="H99" s="184">
        <v>1</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390</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390</v>
      </c>
      <c r="BM99" s="191" t="s">
        <v>1559</v>
      </c>
    </row>
    <row r="100" spans="1:65" s="2" customFormat="1" ht="37.8" customHeight="1">
      <c r="A100" s="35"/>
      <c r="B100" s="36"/>
      <c r="C100" s="180" t="s">
        <v>285</v>
      </c>
      <c r="D100" s="180" t="s">
        <v>247</v>
      </c>
      <c r="E100" s="181" t="s">
        <v>1560</v>
      </c>
      <c r="F100" s="182" t="s">
        <v>1561</v>
      </c>
      <c r="G100" s="183" t="s">
        <v>389</v>
      </c>
      <c r="H100" s="184">
        <v>1</v>
      </c>
      <c r="I100" s="185"/>
      <c r="J100" s="186">
        <f t="shared" si="0"/>
        <v>0</v>
      </c>
      <c r="K100" s="182" t="s">
        <v>19</v>
      </c>
      <c r="L100" s="40"/>
      <c r="M100" s="231" t="s">
        <v>19</v>
      </c>
      <c r="N100" s="232" t="s">
        <v>45</v>
      </c>
      <c r="O100" s="233"/>
      <c r="P100" s="234">
        <f t="shared" si="1"/>
        <v>0</v>
      </c>
      <c r="Q100" s="234">
        <v>0</v>
      </c>
      <c r="R100" s="234">
        <f t="shared" si="2"/>
        <v>0</v>
      </c>
      <c r="S100" s="234">
        <v>0</v>
      </c>
      <c r="T100" s="235">
        <f t="shared" si="3"/>
        <v>0</v>
      </c>
      <c r="U100" s="35"/>
      <c r="V100" s="35"/>
      <c r="W100" s="35"/>
      <c r="X100" s="35"/>
      <c r="Y100" s="35"/>
      <c r="Z100" s="35"/>
      <c r="AA100" s="35"/>
      <c r="AB100" s="35"/>
      <c r="AC100" s="35"/>
      <c r="AD100" s="35"/>
      <c r="AE100" s="35"/>
      <c r="AR100" s="191" t="s">
        <v>390</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390</v>
      </c>
      <c r="BM100" s="191" t="s">
        <v>1562</v>
      </c>
    </row>
    <row r="101" spans="1:31" s="2" customFormat="1" ht="6.9" customHeight="1">
      <c r="A101" s="35"/>
      <c r="B101" s="48"/>
      <c r="C101" s="49"/>
      <c r="D101" s="49"/>
      <c r="E101" s="49"/>
      <c r="F101" s="49"/>
      <c r="G101" s="49"/>
      <c r="H101" s="49"/>
      <c r="I101" s="49"/>
      <c r="J101" s="49"/>
      <c r="K101" s="49"/>
      <c r="L101" s="40"/>
      <c r="M101" s="35"/>
      <c r="O101" s="35"/>
      <c r="P101" s="35"/>
      <c r="Q101" s="35"/>
      <c r="R101" s="35"/>
      <c r="S101" s="35"/>
      <c r="T101" s="35"/>
      <c r="U101" s="35"/>
      <c r="V101" s="35"/>
      <c r="W101" s="35"/>
      <c r="X101" s="35"/>
      <c r="Y101" s="35"/>
      <c r="Z101" s="35"/>
      <c r="AA101" s="35"/>
      <c r="AB101" s="35"/>
      <c r="AC101" s="35"/>
      <c r="AD101" s="35"/>
      <c r="AE101" s="35"/>
    </row>
  </sheetData>
  <sheetProtection algorithmName="SHA-512" hashValue="S6WXb4JeNDFamwsCzlitbHpY7L4Akfqemht+WrVog7nsL5rnQgIaKUuIHY/x2EvMwiF6A2vh9qoVOavdt19QYw==" saltValue="hkRzikNhAt79cCbqHxtHJyDQTyRu6+/JPmo1aFeR3csjpg/iWOrnuMsOTkklZQ/9LbTxHIoDKUp4d3ZWlPGD+A==" spinCount="100000" sheet="1" objects="1" scenarios="1" formatColumns="0" formatRows="0" autoFilter="0"/>
  <autoFilter ref="C91:K100"/>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138</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1512</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1563</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ROUND(J94,2)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ROUND((SUM(BE94:BE119)),2)</f>
        <v>0</v>
      </c>
      <c r="G37" s="35"/>
      <c r="H37" s="35"/>
      <c r="I37" s="126">
        <v>0.21</v>
      </c>
      <c r="J37" s="125">
        <f>ROUND(((SUM(BE94:BE119))*I37),2)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ROUND((SUM(BF94:BF119)),2)</f>
        <v>0</v>
      </c>
      <c r="G38" s="35"/>
      <c r="H38" s="35"/>
      <c r="I38" s="126">
        <v>0.15</v>
      </c>
      <c r="J38" s="125">
        <f>ROUND(((SUM(BF94:BF119))*I38),2)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ROUND((SUM(BG94:BG119)),2)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ROUND((SUM(BH94:BH119)),2)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ROUND((SUM(BI94:BI119)),2)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1512</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D.1.4.4.3 - Fotovoltaická elektrárna</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J94</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1564</v>
      </c>
      <c r="E68" s="145"/>
      <c r="F68" s="145"/>
      <c r="G68" s="145"/>
      <c r="H68" s="145"/>
      <c r="I68" s="145"/>
      <c r="J68" s="146">
        <f>J95</f>
        <v>0</v>
      </c>
      <c r="K68" s="143"/>
      <c r="L68" s="147"/>
    </row>
    <row r="69" spans="2:12" s="9" customFormat="1" ht="24.9" customHeight="1">
      <c r="B69" s="142"/>
      <c r="C69" s="143"/>
      <c r="D69" s="144" t="s">
        <v>1565</v>
      </c>
      <c r="E69" s="145"/>
      <c r="F69" s="145"/>
      <c r="G69" s="145"/>
      <c r="H69" s="145"/>
      <c r="I69" s="145"/>
      <c r="J69" s="146">
        <f>J98</f>
        <v>0</v>
      </c>
      <c r="K69" s="143"/>
      <c r="L69" s="147"/>
    </row>
    <row r="70" spans="2:12" s="9" customFormat="1" ht="24.9" customHeight="1">
      <c r="B70" s="142"/>
      <c r="C70" s="143"/>
      <c r="D70" s="144" t="s">
        <v>1566</v>
      </c>
      <c r="E70" s="145"/>
      <c r="F70" s="145"/>
      <c r="G70" s="145"/>
      <c r="H70" s="145"/>
      <c r="I70" s="145"/>
      <c r="J70" s="146">
        <f>J114</f>
        <v>0</v>
      </c>
      <c r="K70" s="143"/>
      <c r="L70" s="147"/>
    </row>
    <row r="71" spans="1:31" s="2" customFormat="1" ht="21.75" customHeight="1">
      <c r="A71" s="35"/>
      <c r="B71" s="36"/>
      <c r="C71" s="37"/>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48"/>
      <c r="C72" s="49"/>
      <c r="D72" s="49"/>
      <c r="E72" s="49"/>
      <c r="F72" s="49"/>
      <c r="G72" s="49"/>
      <c r="H72" s="49"/>
      <c r="I72" s="49"/>
      <c r="J72" s="49"/>
      <c r="K72" s="49"/>
      <c r="L72" s="115"/>
      <c r="S72" s="35"/>
      <c r="T72" s="35"/>
      <c r="U72" s="35"/>
      <c r="V72" s="35"/>
      <c r="W72" s="35"/>
      <c r="X72" s="35"/>
      <c r="Y72" s="35"/>
      <c r="Z72" s="35"/>
      <c r="AA72" s="35"/>
      <c r="AB72" s="35"/>
      <c r="AC72" s="35"/>
      <c r="AD72" s="35"/>
      <c r="AE72" s="35"/>
    </row>
    <row r="76" spans="1:31" s="2" customFormat="1" ht="6.9" customHeight="1">
      <c r="A76" s="35"/>
      <c r="B76" s="50"/>
      <c r="C76" s="51"/>
      <c r="D76" s="51"/>
      <c r="E76" s="51"/>
      <c r="F76" s="51"/>
      <c r="G76" s="51"/>
      <c r="H76" s="51"/>
      <c r="I76" s="51"/>
      <c r="J76" s="51"/>
      <c r="K76" s="51"/>
      <c r="L76" s="115"/>
      <c r="S76" s="35"/>
      <c r="T76" s="35"/>
      <c r="U76" s="35"/>
      <c r="V76" s="35"/>
      <c r="W76" s="35"/>
      <c r="X76" s="35"/>
      <c r="Y76" s="35"/>
      <c r="Z76" s="35"/>
      <c r="AA76" s="35"/>
      <c r="AB76" s="35"/>
      <c r="AC76" s="35"/>
      <c r="AD76" s="35"/>
      <c r="AE76" s="35"/>
    </row>
    <row r="77" spans="1:31" s="2" customFormat="1" ht="24.9" customHeight="1">
      <c r="A77" s="35"/>
      <c r="B77" s="36"/>
      <c r="C77" s="24" t="s">
        <v>230</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16.5" customHeight="1">
      <c r="A80" s="35"/>
      <c r="B80" s="36"/>
      <c r="C80" s="37"/>
      <c r="D80" s="37"/>
      <c r="E80" s="400" t="str">
        <f>E7</f>
        <v>Novostavba CEPIS (Centre for Entrepreneurship, Professional and International Studies)</v>
      </c>
      <c r="F80" s="401"/>
      <c r="G80" s="401"/>
      <c r="H80" s="401"/>
      <c r="I80" s="37"/>
      <c r="J80" s="37"/>
      <c r="K80" s="37"/>
      <c r="L80" s="115"/>
      <c r="S80" s="35"/>
      <c r="T80" s="35"/>
      <c r="U80" s="35"/>
      <c r="V80" s="35"/>
      <c r="W80" s="35"/>
      <c r="X80" s="35"/>
      <c r="Y80" s="35"/>
      <c r="Z80" s="35"/>
      <c r="AA80" s="35"/>
      <c r="AB80" s="35"/>
      <c r="AC80" s="35"/>
      <c r="AD80" s="35"/>
      <c r="AE80" s="35"/>
    </row>
    <row r="81" spans="2:12" s="1" customFormat="1" ht="12" customHeight="1">
      <c r="B81" s="22"/>
      <c r="C81" s="30" t="s">
        <v>219</v>
      </c>
      <c r="D81" s="23"/>
      <c r="E81" s="23"/>
      <c r="F81" s="23"/>
      <c r="G81" s="23"/>
      <c r="H81" s="23"/>
      <c r="I81" s="23"/>
      <c r="J81" s="23"/>
      <c r="K81" s="23"/>
      <c r="L81" s="21"/>
    </row>
    <row r="82" spans="2:12" s="1" customFormat="1" ht="16.5" customHeight="1">
      <c r="B82" s="22"/>
      <c r="C82" s="23"/>
      <c r="D82" s="23"/>
      <c r="E82" s="400" t="s">
        <v>408</v>
      </c>
      <c r="F82" s="352"/>
      <c r="G82" s="352"/>
      <c r="H82" s="352"/>
      <c r="I82" s="23"/>
      <c r="J82" s="23"/>
      <c r="K82" s="23"/>
      <c r="L82" s="21"/>
    </row>
    <row r="83" spans="2:12" s="1" customFormat="1" ht="12" customHeight="1">
      <c r="B83" s="22"/>
      <c r="C83" s="30" t="s">
        <v>409</v>
      </c>
      <c r="D83" s="23"/>
      <c r="E83" s="23"/>
      <c r="F83" s="23"/>
      <c r="G83" s="23"/>
      <c r="H83" s="23"/>
      <c r="I83" s="23"/>
      <c r="J83" s="23"/>
      <c r="K83" s="23"/>
      <c r="L83" s="21"/>
    </row>
    <row r="84" spans="1:31" s="2" customFormat="1" ht="16.5" customHeight="1">
      <c r="A84" s="35"/>
      <c r="B84" s="36"/>
      <c r="C84" s="37"/>
      <c r="D84" s="37"/>
      <c r="E84" s="404" t="s">
        <v>1264</v>
      </c>
      <c r="F84" s="402"/>
      <c r="G84" s="402"/>
      <c r="H84" s="402"/>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1512</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374" t="str">
        <f>E13</f>
        <v>D.1.4.4.3 - Fotovoltaická elektrárna</v>
      </c>
      <c r="F86" s="402"/>
      <c r="G86" s="402"/>
      <c r="H86" s="402"/>
      <c r="I86" s="37"/>
      <c r="J86" s="37"/>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2" customHeight="1">
      <c r="A88" s="35"/>
      <c r="B88" s="36"/>
      <c r="C88" s="30" t="s">
        <v>21</v>
      </c>
      <c r="D88" s="37"/>
      <c r="E88" s="37"/>
      <c r="F88" s="28" t="str">
        <f>F16</f>
        <v xml:space="preserve"> </v>
      </c>
      <c r="G88" s="37"/>
      <c r="H88" s="37"/>
      <c r="I88" s="30" t="s">
        <v>23</v>
      </c>
      <c r="J88" s="60">
        <f>IF(J16="","",J16)</f>
        <v>0</v>
      </c>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25.65" customHeight="1">
      <c r="A90" s="35"/>
      <c r="B90" s="36"/>
      <c r="C90" s="30" t="s">
        <v>24</v>
      </c>
      <c r="D90" s="37"/>
      <c r="E90" s="37"/>
      <c r="F90" s="28" t="str">
        <f>E19</f>
        <v>Slezská univerzita v Opavě</v>
      </c>
      <c r="G90" s="37"/>
      <c r="H90" s="37"/>
      <c r="I90" s="30" t="s">
        <v>32</v>
      </c>
      <c r="J90" s="33" t="str">
        <f>E25</f>
        <v>Ateliér Velehradský, s. r. o.</v>
      </c>
      <c r="K90" s="37"/>
      <c r="L90" s="115"/>
      <c r="S90" s="35"/>
      <c r="T90" s="35"/>
      <c r="U90" s="35"/>
      <c r="V90" s="35"/>
      <c r="W90" s="35"/>
      <c r="X90" s="35"/>
      <c r="Y90" s="35"/>
      <c r="Z90" s="35"/>
      <c r="AA90" s="35"/>
      <c r="AB90" s="35"/>
      <c r="AC90" s="35"/>
      <c r="AD90" s="35"/>
      <c r="AE90" s="35"/>
    </row>
    <row r="91" spans="1:31" s="2" customFormat="1" ht="15.15" customHeight="1">
      <c r="A91" s="35"/>
      <c r="B91" s="36"/>
      <c r="C91" s="30" t="s">
        <v>30</v>
      </c>
      <c r="D91" s="37"/>
      <c r="E91" s="37"/>
      <c r="F91" s="28" t="str">
        <f>IF(E22="","",E22)</f>
        <v>Vyplň údaj</v>
      </c>
      <c r="G91" s="37"/>
      <c r="H91" s="37"/>
      <c r="I91" s="30" t="s">
        <v>37</v>
      </c>
      <c r="J91" s="33" t="str">
        <f>E28</f>
        <v xml:space="preserve"> </v>
      </c>
      <c r="K91" s="37"/>
      <c r="L91" s="115"/>
      <c r="S91" s="35"/>
      <c r="T91" s="35"/>
      <c r="U91" s="35"/>
      <c r="V91" s="35"/>
      <c r="W91" s="35"/>
      <c r="X91" s="35"/>
      <c r="Y91" s="35"/>
      <c r="Z91" s="35"/>
      <c r="AA91" s="35"/>
      <c r="AB91" s="35"/>
      <c r="AC91" s="35"/>
      <c r="AD91" s="35"/>
      <c r="AE91" s="35"/>
    </row>
    <row r="92" spans="1:31" s="2" customFormat="1" ht="10.35"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11" customFormat="1" ht="29.25" customHeight="1">
      <c r="A93" s="153"/>
      <c r="B93" s="154"/>
      <c r="C93" s="155" t="s">
        <v>231</v>
      </c>
      <c r="D93" s="156" t="s">
        <v>59</v>
      </c>
      <c r="E93" s="156" t="s">
        <v>55</v>
      </c>
      <c r="F93" s="156" t="s">
        <v>56</v>
      </c>
      <c r="G93" s="156" t="s">
        <v>232</v>
      </c>
      <c r="H93" s="156" t="s">
        <v>233</v>
      </c>
      <c r="I93" s="156" t="s">
        <v>234</v>
      </c>
      <c r="J93" s="156" t="s">
        <v>223</v>
      </c>
      <c r="K93" s="157" t="s">
        <v>235</v>
      </c>
      <c r="L93" s="158"/>
      <c r="M93" s="69" t="s">
        <v>19</v>
      </c>
      <c r="N93" s="70" t="s">
        <v>44</v>
      </c>
      <c r="O93" s="70" t="s">
        <v>236</v>
      </c>
      <c r="P93" s="70" t="s">
        <v>237</v>
      </c>
      <c r="Q93" s="70" t="s">
        <v>238</v>
      </c>
      <c r="R93" s="70" t="s">
        <v>239</v>
      </c>
      <c r="S93" s="70" t="s">
        <v>240</v>
      </c>
      <c r="T93" s="71" t="s">
        <v>241</v>
      </c>
      <c r="U93" s="153"/>
      <c r="V93" s="153"/>
      <c r="W93" s="153"/>
      <c r="X93" s="153"/>
      <c r="Y93" s="153"/>
      <c r="Z93" s="153"/>
      <c r="AA93" s="153"/>
      <c r="AB93" s="153"/>
      <c r="AC93" s="153"/>
      <c r="AD93" s="153"/>
      <c r="AE93" s="153"/>
    </row>
    <row r="94" spans="1:63" s="2" customFormat="1" ht="22.8" customHeight="1">
      <c r="A94" s="35"/>
      <c r="B94" s="36"/>
      <c r="C94" s="76" t="s">
        <v>242</v>
      </c>
      <c r="D94" s="37"/>
      <c r="E94" s="37"/>
      <c r="F94" s="37"/>
      <c r="G94" s="37"/>
      <c r="H94" s="37"/>
      <c r="I94" s="37"/>
      <c r="J94" s="159">
        <f>BK94</f>
        <v>0</v>
      </c>
      <c r="K94" s="37"/>
      <c r="L94" s="40"/>
      <c r="M94" s="72"/>
      <c r="N94" s="160"/>
      <c r="O94" s="73"/>
      <c r="P94" s="161">
        <f>P95+P98+P114</f>
        <v>0</v>
      </c>
      <c r="Q94" s="73"/>
      <c r="R94" s="161">
        <f>R95+R98+R114</f>
        <v>0</v>
      </c>
      <c r="S94" s="73"/>
      <c r="T94" s="162">
        <f>T95+T98+T114</f>
        <v>0</v>
      </c>
      <c r="U94" s="35"/>
      <c r="V94" s="35"/>
      <c r="W94" s="35"/>
      <c r="X94" s="35"/>
      <c r="Y94" s="35"/>
      <c r="Z94" s="35"/>
      <c r="AA94" s="35"/>
      <c r="AB94" s="35"/>
      <c r="AC94" s="35"/>
      <c r="AD94" s="35"/>
      <c r="AE94" s="35"/>
      <c r="AT94" s="18" t="s">
        <v>73</v>
      </c>
      <c r="AU94" s="18" t="s">
        <v>224</v>
      </c>
      <c r="BK94" s="163">
        <f>BK95+BK98+BK114</f>
        <v>0</v>
      </c>
    </row>
    <row r="95" spans="2:63" s="12" customFormat="1" ht="25.95" customHeight="1">
      <c r="B95" s="164"/>
      <c r="C95" s="165"/>
      <c r="D95" s="166" t="s">
        <v>73</v>
      </c>
      <c r="E95" s="167" t="s">
        <v>1567</v>
      </c>
      <c r="F95" s="167" t="s">
        <v>796</v>
      </c>
      <c r="G95" s="165"/>
      <c r="H95" s="165"/>
      <c r="I95" s="168"/>
      <c r="J95" s="169">
        <f>BK95</f>
        <v>0</v>
      </c>
      <c r="K95" s="165"/>
      <c r="L95" s="170"/>
      <c r="M95" s="171"/>
      <c r="N95" s="172"/>
      <c r="O95" s="172"/>
      <c r="P95" s="173">
        <f>SUM(P96:P97)</f>
        <v>0</v>
      </c>
      <c r="Q95" s="172"/>
      <c r="R95" s="173">
        <f>SUM(R96:R97)</f>
        <v>0</v>
      </c>
      <c r="S95" s="172"/>
      <c r="T95" s="174">
        <f>SUM(T96:T97)</f>
        <v>0</v>
      </c>
      <c r="AR95" s="175" t="s">
        <v>82</v>
      </c>
      <c r="AT95" s="176" t="s">
        <v>73</v>
      </c>
      <c r="AU95" s="176" t="s">
        <v>74</v>
      </c>
      <c r="AY95" s="175" t="s">
        <v>245</v>
      </c>
      <c r="BK95" s="177">
        <f>SUM(BK96:BK97)</f>
        <v>0</v>
      </c>
    </row>
    <row r="96" spans="1:65" s="2" customFormat="1" ht="21.75" customHeight="1">
      <c r="A96" s="35"/>
      <c r="B96" s="36"/>
      <c r="C96" s="180" t="s">
        <v>82</v>
      </c>
      <c r="D96" s="180" t="s">
        <v>247</v>
      </c>
      <c r="E96" s="181" t="s">
        <v>82</v>
      </c>
      <c r="F96" s="182" t="s">
        <v>1568</v>
      </c>
      <c r="G96" s="183" t="s">
        <v>1569</v>
      </c>
      <c r="H96" s="184">
        <v>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131</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84</v>
      </c>
    </row>
    <row r="97" spans="1:65" s="2" customFormat="1" ht="16.5" customHeight="1">
      <c r="A97" s="35"/>
      <c r="B97" s="36"/>
      <c r="C97" s="180" t="s">
        <v>84</v>
      </c>
      <c r="D97" s="180" t="s">
        <v>247</v>
      </c>
      <c r="E97" s="181" t="s">
        <v>84</v>
      </c>
      <c r="F97" s="182" t="s">
        <v>1570</v>
      </c>
      <c r="G97" s="183" t="s">
        <v>1571</v>
      </c>
      <c r="H97" s="184">
        <v>1</v>
      </c>
      <c r="I97" s="185"/>
      <c r="J97" s="186">
        <f>ROUND(I97*H97,2)</f>
        <v>0</v>
      </c>
      <c r="K97" s="182" t="s">
        <v>19</v>
      </c>
      <c r="L97" s="40"/>
      <c r="M97" s="187" t="s">
        <v>19</v>
      </c>
      <c r="N97" s="188" t="s">
        <v>45</v>
      </c>
      <c r="O97" s="65"/>
      <c r="P97" s="189">
        <f>O97*H97</f>
        <v>0</v>
      </c>
      <c r="Q97" s="189">
        <v>0</v>
      </c>
      <c r="R97" s="189">
        <f>Q97*H97</f>
        <v>0</v>
      </c>
      <c r="S97" s="189">
        <v>0</v>
      </c>
      <c r="T97" s="190">
        <f>S97*H97</f>
        <v>0</v>
      </c>
      <c r="U97" s="35"/>
      <c r="V97" s="35"/>
      <c r="W97" s="35"/>
      <c r="X97" s="35"/>
      <c r="Y97" s="35"/>
      <c r="Z97" s="35"/>
      <c r="AA97" s="35"/>
      <c r="AB97" s="35"/>
      <c r="AC97" s="35"/>
      <c r="AD97" s="35"/>
      <c r="AE97" s="35"/>
      <c r="AR97" s="191" t="s">
        <v>131</v>
      </c>
      <c r="AT97" s="191" t="s">
        <v>247</v>
      </c>
      <c r="AU97" s="191" t="s">
        <v>82</v>
      </c>
      <c r="AY97" s="18" t="s">
        <v>245</v>
      </c>
      <c r="BE97" s="192">
        <f>IF(N97="základní",J97,0)</f>
        <v>0</v>
      </c>
      <c r="BF97" s="192">
        <f>IF(N97="snížená",J97,0)</f>
        <v>0</v>
      </c>
      <c r="BG97" s="192">
        <f>IF(N97="zákl. přenesená",J97,0)</f>
        <v>0</v>
      </c>
      <c r="BH97" s="192">
        <f>IF(N97="sníž. přenesená",J97,0)</f>
        <v>0</v>
      </c>
      <c r="BI97" s="192">
        <f>IF(N97="nulová",J97,0)</f>
        <v>0</v>
      </c>
      <c r="BJ97" s="18" t="s">
        <v>82</v>
      </c>
      <c r="BK97" s="192">
        <f>ROUND(I97*H97,2)</f>
        <v>0</v>
      </c>
      <c r="BL97" s="18" t="s">
        <v>131</v>
      </c>
      <c r="BM97" s="191" t="s">
        <v>131</v>
      </c>
    </row>
    <row r="98" spans="2:63" s="12" customFormat="1" ht="25.95" customHeight="1">
      <c r="B98" s="164"/>
      <c r="C98" s="165"/>
      <c r="D98" s="166" t="s">
        <v>73</v>
      </c>
      <c r="E98" s="167" t="s">
        <v>1269</v>
      </c>
      <c r="F98" s="167" t="s">
        <v>1572</v>
      </c>
      <c r="G98" s="165"/>
      <c r="H98" s="165"/>
      <c r="I98" s="168"/>
      <c r="J98" s="169">
        <f>BK98</f>
        <v>0</v>
      </c>
      <c r="K98" s="165"/>
      <c r="L98" s="170"/>
      <c r="M98" s="171"/>
      <c r="N98" s="172"/>
      <c r="O98" s="172"/>
      <c r="P98" s="173">
        <f>SUM(P99:P113)</f>
        <v>0</v>
      </c>
      <c r="Q98" s="172"/>
      <c r="R98" s="173">
        <f>SUM(R99:R113)</f>
        <v>0</v>
      </c>
      <c r="S98" s="172"/>
      <c r="T98" s="174">
        <f>SUM(T99:T113)</f>
        <v>0</v>
      </c>
      <c r="AR98" s="175" t="s">
        <v>82</v>
      </c>
      <c r="AT98" s="176" t="s">
        <v>73</v>
      </c>
      <c r="AU98" s="176" t="s">
        <v>74</v>
      </c>
      <c r="AY98" s="175" t="s">
        <v>245</v>
      </c>
      <c r="BK98" s="177">
        <f>SUM(BK99:BK113)</f>
        <v>0</v>
      </c>
    </row>
    <row r="99" spans="1:65" s="2" customFormat="1" ht="55.5" customHeight="1">
      <c r="A99" s="35"/>
      <c r="B99" s="36"/>
      <c r="C99" s="180" t="s">
        <v>94</v>
      </c>
      <c r="D99" s="180" t="s">
        <v>247</v>
      </c>
      <c r="E99" s="181" t="s">
        <v>94</v>
      </c>
      <c r="F99" s="182" t="s">
        <v>1573</v>
      </c>
      <c r="G99" s="183" t="s">
        <v>1574</v>
      </c>
      <c r="H99" s="184">
        <v>540</v>
      </c>
      <c r="I99" s="185"/>
      <c r="J99" s="186">
        <f aca="true" t="shared" si="0" ref="J99:J113">ROUND(I99*H99,2)</f>
        <v>0</v>
      </c>
      <c r="K99" s="182" t="s">
        <v>19</v>
      </c>
      <c r="L99" s="40"/>
      <c r="M99" s="187" t="s">
        <v>19</v>
      </c>
      <c r="N99" s="188" t="s">
        <v>45</v>
      </c>
      <c r="O99" s="65"/>
      <c r="P99" s="189">
        <f aca="true" t="shared" si="1" ref="P99:P113">O99*H99</f>
        <v>0</v>
      </c>
      <c r="Q99" s="189">
        <v>0</v>
      </c>
      <c r="R99" s="189">
        <f aca="true" t="shared" si="2" ref="R99:R113">Q99*H99</f>
        <v>0</v>
      </c>
      <c r="S99" s="189">
        <v>0</v>
      </c>
      <c r="T99" s="190">
        <f aca="true" t="shared" si="3" ref="T99:T113">S99*H99</f>
        <v>0</v>
      </c>
      <c r="U99" s="35"/>
      <c r="V99" s="35"/>
      <c r="W99" s="35"/>
      <c r="X99" s="35"/>
      <c r="Y99" s="35"/>
      <c r="Z99" s="35"/>
      <c r="AA99" s="35"/>
      <c r="AB99" s="35"/>
      <c r="AC99" s="35"/>
      <c r="AD99" s="35"/>
      <c r="AE99" s="35"/>
      <c r="AR99" s="191" t="s">
        <v>131</v>
      </c>
      <c r="AT99" s="191" t="s">
        <v>247</v>
      </c>
      <c r="AU99" s="191" t="s">
        <v>82</v>
      </c>
      <c r="AY99" s="18" t="s">
        <v>245</v>
      </c>
      <c r="BE99" s="192">
        <f aca="true" t="shared" si="4" ref="BE99:BE113">IF(N99="základní",J99,0)</f>
        <v>0</v>
      </c>
      <c r="BF99" s="192">
        <f aca="true" t="shared" si="5" ref="BF99:BF113">IF(N99="snížená",J99,0)</f>
        <v>0</v>
      </c>
      <c r="BG99" s="192">
        <f aca="true" t="shared" si="6" ref="BG99:BG113">IF(N99="zákl. přenesená",J99,0)</f>
        <v>0</v>
      </c>
      <c r="BH99" s="192">
        <f aca="true" t="shared" si="7" ref="BH99:BH113">IF(N99="sníž. přenesená",J99,0)</f>
        <v>0</v>
      </c>
      <c r="BI99" s="192">
        <f aca="true" t="shared" si="8" ref="BI99:BI113">IF(N99="nulová",J99,0)</f>
        <v>0</v>
      </c>
      <c r="BJ99" s="18" t="s">
        <v>82</v>
      </c>
      <c r="BK99" s="192">
        <f aca="true" t="shared" si="9" ref="BK99:BK113">ROUND(I99*H99,2)</f>
        <v>0</v>
      </c>
      <c r="BL99" s="18" t="s">
        <v>131</v>
      </c>
      <c r="BM99" s="191" t="s">
        <v>278</v>
      </c>
    </row>
    <row r="100" spans="1:65" s="2" customFormat="1" ht="16.5" customHeight="1">
      <c r="A100" s="35"/>
      <c r="B100" s="36"/>
      <c r="C100" s="180" t="s">
        <v>131</v>
      </c>
      <c r="D100" s="180" t="s">
        <v>247</v>
      </c>
      <c r="E100" s="181" t="s">
        <v>131</v>
      </c>
      <c r="F100" s="182" t="s">
        <v>1575</v>
      </c>
      <c r="G100" s="183" t="s">
        <v>1571</v>
      </c>
      <c r="H100" s="184">
        <v>1</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131</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131</v>
      </c>
      <c r="BM100" s="191" t="s">
        <v>297</v>
      </c>
    </row>
    <row r="101" spans="1:65" s="2" customFormat="1" ht="33" customHeight="1">
      <c r="A101" s="35"/>
      <c r="B101" s="36"/>
      <c r="C101" s="180" t="s">
        <v>272</v>
      </c>
      <c r="D101" s="180" t="s">
        <v>247</v>
      </c>
      <c r="E101" s="181" t="s">
        <v>272</v>
      </c>
      <c r="F101" s="182" t="s">
        <v>1576</v>
      </c>
      <c r="G101" s="183" t="s">
        <v>1571</v>
      </c>
      <c r="H101" s="184">
        <v>1</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131</v>
      </c>
      <c r="AT101" s="191" t="s">
        <v>247</v>
      </c>
      <c r="AU101" s="191" t="s">
        <v>82</v>
      </c>
      <c r="AY101" s="18" t="s">
        <v>245</v>
      </c>
      <c r="BE101" s="192">
        <f t="shared" si="4"/>
        <v>0</v>
      </c>
      <c r="BF101" s="192">
        <f t="shared" si="5"/>
        <v>0</v>
      </c>
      <c r="BG101" s="192">
        <f t="shared" si="6"/>
        <v>0</v>
      </c>
      <c r="BH101" s="192">
        <f t="shared" si="7"/>
        <v>0</v>
      </c>
      <c r="BI101" s="192">
        <f t="shared" si="8"/>
        <v>0</v>
      </c>
      <c r="BJ101" s="18" t="s">
        <v>82</v>
      </c>
      <c r="BK101" s="192">
        <f t="shared" si="9"/>
        <v>0</v>
      </c>
      <c r="BL101" s="18" t="s">
        <v>131</v>
      </c>
      <c r="BM101" s="191" t="s">
        <v>315</v>
      </c>
    </row>
    <row r="102" spans="1:65" s="2" customFormat="1" ht="16.5" customHeight="1">
      <c r="A102" s="35"/>
      <c r="B102" s="36"/>
      <c r="C102" s="180" t="s">
        <v>278</v>
      </c>
      <c r="D102" s="180" t="s">
        <v>247</v>
      </c>
      <c r="E102" s="181" t="s">
        <v>278</v>
      </c>
      <c r="F102" s="182" t="s">
        <v>1577</v>
      </c>
      <c r="G102" s="183" t="s">
        <v>1571</v>
      </c>
      <c r="H102" s="184">
        <v>1</v>
      </c>
      <c r="I102" s="185"/>
      <c r="J102" s="186">
        <f t="shared" si="0"/>
        <v>0</v>
      </c>
      <c r="K102" s="182" t="s">
        <v>19</v>
      </c>
      <c r="L102" s="40"/>
      <c r="M102" s="187" t="s">
        <v>19</v>
      </c>
      <c r="N102" s="188" t="s">
        <v>45</v>
      </c>
      <c r="O102" s="65"/>
      <c r="P102" s="189">
        <f t="shared" si="1"/>
        <v>0</v>
      </c>
      <c r="Q102" s="189">
        <v>0</v>
      </c>
      <c r="R102" s="189">
        <f t="shared" si="2"/>
        <v>0</v>
      </c>
      <c r="S102" s="189">
        <v>0</v>
      </c>
      <c r="T102" s="190">
        <f t="shared" si="3"/>
        <v>0</v>
      </c>
      <c r="U102" s="35"/>
      <c r="V102" s="35"/>
      <c r="W102" s="35"/>
      <c r="X102" s="35"/>
      <c r="Y102" s="35"/>
      <c r="Z102" s="35"/>
      <c r="AA102" s="35"/>
      <c r="AB102" s="35"/>
      <c r="AC102" s="35"/>
      <c r="AD102" s="35"/>
      <c r="AE102" s="35"/>
      <c r="AR102" s="191" t="s">
        <v>131</v>
      </c>
      <c r="AT102" s="191" t="s">
        <v>247</v>
      </c>
      <c r="AU102" s="191" t="s">
        <v>82</v>
      </c>
      <c r="AY102" s="18" t="s">
        <v>245</v>
      </c>
      <c r="BE102" s="192">
        <f t="shared" si="4"/>
        <v>0</v>
      </c>
      <c r="BF102" s="192">
        <f t="shared" si="5"/>
        <v>0</v>
      </c>
      <c r="BG102" s="192">
        <f t="shared" si="6"/>
        <v>0</v>
      </c>
      <c r="BH102" s="192">
        <f t="shared" si="7"/>
        <v>0</v>
      </c>
      <c r="BI102" s="192">
        <f t="shared" si="8"/>
        <v>0</v>
      </c>
      <c r="BJ102" s="18" t="s">
        <v>82</v>
      </c>
      <c r="BK102" s="192">
        <f t="shared" si="9"/>
        <v>0</v>
      </c>
      <c r="BL102" s="18" t="s">
        <v>131</v>
      </c>
      <c r="BM102" s="191" t="s">
        <v>328</v>
      </c>
    </row>
    <row r="103" spans="1:65" s="2" customFormat="1" ht="37.8" customHeight="1">
      <c r="A103" s="35"/>
      <c r="B103" s="36"/>
      <c r="C103" s="180" t="s">
        <v>285</v>
      </c>
      <c r="D103" s="180" t="s">
        <v>247</v>
      </c>
      <c r="E103" s="181" t="s">
        <v>285</v>
      </c>
      <c r="F103" s="182" t="s">
        <v>1578</v>
      </c>
      <c r="G103" s="183" t="s">
        <v>1574</v>
      </c>
      <c r="H103" s="184">
        <v>2</v>
      </c>
      <c r="I103" s="185"/>
      <c r="J103" s="186">
        <f t="shared" si="0"/>
        <v>0</v>
      </c>
      <c r="K103" s="182" t="s">
        <v>19</v>
      </c>
      <c r="L103" s="40"/>
      <c r="M103" s="187" t="s">
        <v>19</v>
      </c>
      <c r="N103" s="188" t="s">
        <v>45</v>
      </c>
      <c r="O103" s="65"/>
      <c r="P103" s="189">
        <f t="shared" si="1"/>
        <v>0</v>
      </c>
      <c r="Q103" s="189">
        <v>0</v>
      </c>
      <c r="R103" s="189">
        <f t="shared" si="2"/>
        <v>0</v>
      </c>
      <c r="S103" s="189">
        <v>0</v>
      </c>
      <c r="T103" s="190">
        <f t="shared" si="3"/>
        <v>0</v>
      </c>
      <c r="U103" s="35"/>
      <c r="V103" s="35"/>
      <c r="W103" s="35"/>
      <c r="X103" s="35"/>
      <c r="Y103" s="35"/>
      <c r="Z103" s="35"/>
      <c r="AA103" s="35"/>
      <c r="AB103" s="35"/>
      <c r="AC103" s="35"/>
      <c r="AD103" s="35"/>
      <c r="AE103" s="35"/>
      <c r="AR103" s="191" t="s">
        <v>131</v>
      </c>
      <c r="AT103" s="191" t="s">
        <v>247</v>
      </c>
      <c r="AU103" s="191" t="s">
        <v>82</v>
      </c>
      <c r="AY103" s="18" t="s">
        <v>245</v>
      </c>
      <c r="BE103" s="192">
        <f t="shared" si="4"/>
        <v>0</v>
      </c>
      <c r="BF103" s="192">
        <f t="shared" si="5"/>
        <v>0</v>
      </c>
      <c r="BG103" s="192">
        <f t="shared" si="6"/>
        <v>0</v>
      </c>
      <c r="BH103" s="192">
        <f t="shared" si="7"/>
        <v>0</v>
      </c>
      <c r="BI103" s="192">
        <f t="shared" si="8"/>
        <v>0</v>
      </c>
      <c r="BJ103" s="18" t="s">
        <v>82</v>
      </c>
      <c r="BK103" s="192">
        <f t="shared" si="9"/>
        <v>0</v>
      </c>
      <c r="BL103" s="18" t="s">
        <v>131</v>
      </c>
      <c r="BM103" s="191" t="s">
        <v>343</v>
      </c>
    </row>
    <row r="104" spans="1:65" s="2" customFormat="1" ht="16.5" customHeight="1">
      <c r="A104" s="35"/>
      <c r="B104" s="36"/>
      <c r="C104" s="180" t="s">
        <v>297</v>
      </c>
      <c r="D104" s="180" t="s">
        <v>247</v>
      </c>
      <c r="E104" s="181" t="s">
        <v>297</v>
      </c>
      <c r="F104" s="182" t="s">
        <v>1579</v>
      </c>
      <c r="G104" s="183" t="s">
        <v>1571</v>
      </c>
      <c r="H104" s="184">
        <v>1</v>
      </c>
      <c r="I104" s="185"/>
      <c r="J104" s="186">
        <f t="shared" si="0"/>
        <v>0</v>
      </c>
      <c r="K104" s="182" t="s">
        <v>19</v>
      </c>
      <c r="L104" s="40"/>
      <c r="M104" s="187" t="s">
        <v>19</v>
      </c>
      <c r="N104" s="188" t="s">
        <v>45</v>
      </c>
      <c r="O104" s="65"/>
      <c r="P104" s="189">
        <f t="shared" si="1"/>
        <v>0</v>
      </c>
      <c r="Q104" s="189">
        <v>0</v>
      </c>
      <c r="R104" s="189">
        <f t="shared" si="2"/>
        <v>0</v>
      </c>
      <c r="S104" s="189">
        <v>0</v>
      </c>
      <c r="T104" s="190">
        <f t="shared" si="3"/>
        <v>0</v>
      </c>
      <c r="U104" s="35"/>
      <c r="V104" s="35"/>
      <c r="W104" s="35"/>
      <c r="X104" s="35"/>
      <c r="Y104" s="35"/>
      <c r="Z104" s="35"/>
      <c r="AA104" s="35"/>
      <c r="AB104" s="35"/>
      <c r="AC104" s="35"/>
      <c r="AD104" s="35"/>
      <c r="AE104" s="35"/>
      <c r="AR104" s="191" t="s">
        <v>131</v>
      </c>
      <c r="AT104" s="191" t="s">
        <v>247</v>
      </c>
      <c r="AU104" s="191" t="s">
        <v>82</v>
      </c>
      <c r="AY104" s="18" t="s">
        <v>245</v>
      </c>
      <c r="BE104" s="192">
        <f t="shared" si="4"/>
        <v>0</v>
      </c>
      <c r="BF104" s="192">
        <f t="shared" si="5"/>
        <v>0</v>
      </c>
      <c r="BG104" s="192">
        <f t="shared" si="6"/>
        <v>0</v>
      </c>
      <c r="BH104" s="192">
        <f t="shared" si="7"/>
        <v>0</v>
      </c>
      <c r="BI104" s="192">
        <f t="shared" si="8"/>
        <v>0</v>
      </c>
      <c r="BJ104" s="18" t="s">
        <v>82</v>
      </c>
      <c r="BK104" s="192">
        <f t="shared" si="9"/>
        <v>0</v>
      </c>
      <c r="BL104" s="18" t="s">
        <v>131</v>
      </c>
      <c r="BM104" s="191" t="s">
        <v>355</v>
      </c>
    </row>
    <row r="105" spans="1:65" s="2" customFormat="1" ht="16.5" customHeight="1">
      <c r="A105" s="35"/>
      <c r="B105" s="36"/>
      <c r="C105" s="180" t="s">
        <v>305</v>
      </c>
      <c r="D105" s="180" t="s">
        <v>247</v>
      </c>
      <c r="E105" s="181" t="s">
        <v>305</v>
      </c>
      <c r="F105" s="182" t="s">
        <v>1580</v>
      </c>
      <c r="G105" s="183" t="s">
        <v>1571</v>
      </c>
      <c r="H105" s="184">
        <v>1</v>
      </c>
      <c r="I105" s="185"/>
      <c r="J105" s="186">
        <f t="shared" si="0"/>
        <v>0</v>
      </c>
      <c r="K105" s="182" t="s">
        <v>19</v>
      </c>
      <c r="L105" s="40"/>
      <c r="M105" s="187" t="s">
        <v>19</v>
      </c>
      <c r="N105" s="188" t="s">
        <v>45</v>
      </c>
      <c r="O105" s="65"/>
      <c r="P105" s="189">
        <f t="shared" si="1"/>
        <v>0</v>
      </c>
      <c r="Q105" s="189">
        <v>0</v>
      </c>
      <c r="R105" s="189">
        <f t="shared" si="2"/>
        <v>0</v>
      </c>
      <c r="S105" s="189">
        <v>0</v>
      </c>
      <c r="T105" s="190">
        <f t="shared" si="3"/>
        <v>0</v>
      </c>
      <c r="U105" s="35"/>
      <c r="V105" s="35"/>
      <c r="W105" s="35"/>
      <c r="X105" s="35"/>
      <c r="Y105" s="35"/>
      <c r="Z105" s="35"/>
      <c r="AA105" s="35"/>
      <c r="AB105" s="35"/>
      <c r="AC105" s="35"/>
      <c r="AD105" s="35"/>
      <c r="AE105" s="35"/>
      <c r="AR105" s="191" t="s">
        <v>131</v>
      </c>
      <c r="AT105" s="191" t="s">
        <v>247</v>
      </c>
      <c r="AU105" s="191" t="s">
        <v>82</v>
      </c>
      <c r="AY105" s="18" t="s">
        <v>245</v>
      </c>
      <c r="BE105" s="192">
        <f t="shared" si="4"/>
        <v>0</v>
      </c>
      <c r="BF105" s="192">
        <f t="shared" si="5"/>
        <v>0</v>
      </c>
      <c r="BG105" s="192">
        <f t="shared" si="6"/>
        <v>0</v>
      </c>
      <c r="BH105" s="192">
        <f t="shared" si="7"/>
        <v>0</v>
      </c>
      <c r="BI105" s="192">
        <f t="shared" si="8"/>
        <v>0</v>
      </c>
      <c r="BJ105" s="18" t="s">
        <v>82</v>
      </c>
      <c r="BK105" s="192">
        <f t="shared" si="9"/>
        <v>0</v>
      </c>
      <c r="BL105" s="18" t="s">
        <v>131</v>
      </c>
      <c r="BM105" s="191" t="s">
        <v>366</v>
      </c>
    </row>
    <row r="106" spans="1:65" s="2" customFormat="1" ht="16.5" customHeight="1">
      <c r="A106" s="35"/>
      <c r="B106" s="36"/>
      <c r="C106" s="180" t="s">
        <v>315</v>
      </c>
      <c r="D106" s="180" t="s">
        <v>247</v>
      </c>
      <c r="E106" s="181" t="s">
        <v>315</v>
      </c>
      <c r="F106" s="182" t="s">
        <v>1581</v>
      </c>
      <c r="G106" s="183" t="s">
        <v>1571</v>
      </c>
      <c r="H106" s="184">
        <v>1</v>
      </c>
      <c r="I106" s="185"/>
      <c r="J106" s="186">
        <f t="shared" si="0"/>
        <v>0</v>
      </c>
      <c r="K106" s="182" t="s">
        <v>19</v>
      </c>
      <c r="L106" s="40"/>
      <c r="M106" s="187" t="s">
        <v>19</v>
      </c>
      <c r="N106" s="188" t="s">
        <v>45</v>
      </c>
      <c r="O106" s="65"/>
      <c r="P106" s="189">
        <f t="shared" si="1"/>
        <v>0</v>
      </c>
      <c r="Q106" s="189">
        <v>0</v>
      </c>
      <c r="R106" s="189">
        <f t="shared" si="2"/>
        <v>0</v>
      </c>
      <c r="S106" s="189">
        <v>0</v>
      </c>
      <c r="T106" s="190">
        <f t="shared" si="3"/>
        <v>0</v>
      </c>
      <c r="U106" s="35"/>
      <c r="V106" s="35"/>
      <c r="W106" s="35"/>
      <c r="X106" s="35"/>
      <c r="Y106" s="35"/>
      <c r="Z106" s="35"/>
      <c r="AA106" s="35"/>
      <c r="AB106" s="35"/>
      <c r="AC106" s="35"/>
      <c r="AD106" s="35"/>
      <c r="AE106" s="35"/>
      <c r="AR106" s="191" t="s">
        <v>131</v>
      </c>
      <c r="AT106" s="191" t="s">
        <v>247</v>
      </c>
      <c r="AU106" s="191" t="s">
        <v>82</v>
      </c>
      <c r="AY106" s="18" t="s">
        <v>245</v>
      </c>
      <c r="BE106" s="192">
        <f t="shared" si="4"/>
        <v>0</v>
      </c>
      <c r="BF106" s="192">
        <f t="shared" si="5"/>
        <v>0</v>
      </c>
      <c r="BG106" s="192">
        <f t="shared" si="6"/>
        <v>0</v>
      </c>
      <c r="BH106" s="192">
        <f t="shared" si="7"/>
        <v>0</v>
      </c>
      <c r="BI106" s="192">
        <f t="shared" si="8"/>
        <v>0</v>
      </c>
      <c r="BJ106" s="18" t="s">
        <v>82</v>
      </c>
      <c r="BK106" s="192">
        <f t="shared" si="9"/>
        <v>0</v>
      </c>
      <c r="BL106" s="18" t="s">
        <v>131</v>
      </c>
      <c r="BM106" s="191" t="s">
        <v>375</v>
      </c>
    </row>
    <row r="107" spans="1:65" s="2" customFormat="1" ht="16.5" customHeight="1">
      <c r="A107" s="35"/>
      <c r="B107" s="36"/>
      <c r="C107" s="180" t="s">
        <v>320</v>
      </c>
      <c r="D107" s="180" t="s">
        <v>247</v>
      </c>
      <c r="E107" s="181" t="s">
        <v>320</v>
      </c>
      <c r="F107" s="182" t="s">
        <v>1582</v>
      </c>
      <c r="G107" s="183" t="s">
        <v>1571</v>
      </c>
      <c r="H107" s="184">
        <v>1</v>
      </c>
      <c r="I107" s="185"/>
      <c r="J107" s="186">
        <f t="shared" si="0"/>
        <v>0</v>
      </c>
      <c r="K107" s="182" t="s">
        <v>19</v>
      </c>
      <c r="L107" s="40"/>
      <c r="M107" s="187" t="s">
        <v>19</v>
      </c>
      <c r="N107" s="188" t="s">
        <v>45</v>
      </c>
      <c r="O107" s="65"/>
      <c r="P107" s="189">
        <f t="shared" si="1"/>
        <v>0</v>
      </c>
      <c r="Q107" s="189">
        <v>0</v>
      </c>
      <c r="R107" s="189">
        <f t="shared" si="2"/>
        <v>0</v>
      </c>
      <c r="S107" s="189">
        <v>0</v>
      </c>
      <c r="T107" s="190">
        <f t="shared" si="3"/>
        <v>0</v>
      </c>
      <c r="U107" s="35"/>
      <c r="V107" s="35"/>
      <c r="W107" s="35"/>
      <c r="X107" s="35"/>
      <c r="Y107" s="35"/>
      <c r="Z107" s="35"/>
      <c r="AA107" s="35"/>
      <c r="AB107" s="35"/>
      <c r="AC107" s="35"/>
      <c r="AD107" s="35"/>
      <c r="AE107" s="35"/>
      <c r="AR107" s="191" t="s">
        <v>131</v>
      </c>
      <c r="AT107" s="191" t="s">
        <v>247</v>
      </c>
      <c r="AU107" s="191" t="s">
        <v>82</v>
      </c>
      <c r="AY107" s="18" t="s">
        <v>245</v>
      </c>
      <c r="BE107" s="192">
        <f t="shared" si="4"/>
        <v>0</v>
      </c>
      <c r="BF107" s="192">
        <f t="shared" si="5"/>
        <v>0</v>
      </c>
      <c r="BG107" s="192">
        <f t="shared" si="6"/>
        <v>0</v>
      </c>
      <c r="BH107" s="192">
        <f t="shared" si="7"/>
        <v>0</v>
      </c>
      <c r="BI107" s="192">
        <f t="shared" si="8"/>
        <v>0</v>
      </c>
      <c r="BJ107" s="18" t="s">
        <v>82</v>
      </c>
      <c r="BK107" s="192">
        <f t="shared" si="9"/>
        <v>0</v>
      </c>
      <c r="BL107" s="18" t="s">
        <v>131</v>
      </c>
      <c r="BM107" s="191" t="s">
        <v>386</v>
      </c>
    </row>
    <row r="108" spans="1:65" s="2" customFormat="1" ht="16.5" customHeight="1">
      <c r="A108" s="35"/>
      <c r="B108" s="36"/>
      <c r="C108" s="180" t="s">
        <v>328</v>
      </c>
      <c r="D108" s="180" t="s">
        <v>247</v>
      </c>
      <c r="E108" s="181" t="s">
        <v>328</v>
      </c>
      <c r="F108" s="182" t="s">
        <v>1583</v>
      </c>
      <c r="G108" s="183" t="s">
        <v>1571</v>
      </c>
      <c r="H108" s="184">
        <v>1</v>
      </c>
      <c r="I108" s="185"/>
      <c r="J108" s="186">
        <f t="shared" si="0"/>
        <v>0</v>
      </c>
      <c r="K108" s="182" t="s">
        <v>19</v>
      </c>
      <c r="L108" s="40"/>
      <c r="M108" s="187" t="s">
        <v>19</v>
      </c>
      <c r="N108" s="188" t="s">
        <v>45</v>
      </c>
      <c r="O108" s="65"/>
      <c r="P108" s="189">
        <f t="shared" si="1"/>
        <v>0</v>
      </c>
      <c r="Q108" s="189">
        <v>0</v>
      </c>
      <c r="R108" s="189">
        <f t="shared" si="2"/>
        <v>0</v>
      </c>
      <c r="S108" s="189">
        <v>0</v>
      </c>
      <c r="T108" s="190">
        <f t="shared" si="3"/>
        <v>0</v>
      </c>
      <c r="U108" s="35"/>
      <c r="V108" s="35"/>
      <c r="W108" s="35"/>
      <c r="X108" s="35"/>
      <c r="Y108" s="35"/>
      <c r="Z108" s="35"/>
      <c r="AA108" s="35"/>
      <c r="AB108" s="35"/>
      <c r="AC108" s="35"/>
      <c r="AD108" s="35"/>
      <c r="AE108" s="35"/>
      <c r="AR108" s="191" t="s">
        <v>131</v>
      </c>
      <c r="AT108" s="191" t="s">
        <v>247</v>
      </c>
      <c r="AU108" s="191" t="s">
        <v>82</v>
      </c>
      <c r="AY108" s="18" t="s">
        <v>245</v>
      </c>
      <c r="BE108" s="192">
        <f t="shared" si="4"/>
        <v>0</v>
      </c>
      <c r="BF108" s="192">
        <f t="shared" si="5"/>
        <v>0</v>
      </c>
      <c r="BG108" s="192">
        <f t="shared" si="6"/>
        <v>0</v>
      </c>
      <c r="BH108" s="192">
        <f t="shared" si="7"/>
        <v>0</v>
      </c>
      <c r="BI108" s="192">
        <f t="shared" si="8"/>
        <v>0</v>
      </c>
      <c r="BJ108" s="18" t="s">
        <v>82</v>
      </c>
      <c r="BK108" s="192">
        <f t="shared" si="9"/>
        <v>0</v>
      </c>
      <c r="BL108" s="18" t="s">
        <v>131</v>
      </c>
      <c r="BM108" s="191" t="s">
        <v>558</v>
      </c>
    </row>
    <row r="109" spans="1:65" s="2" customFormat="1" ht="16.5" customHeight="1">
      <c r="A109" s="35"/>
      <c r="B109" s="36"/>
      <c r="C109" s="180" t="s">
        <v>336</v>
      </c>
      <c r="D109" s="180" t="s">
        <v>247</v>
      </c>
      <c r="E109" s="181" t="s">
        <v>336</v>
      </c>
      <c r="F109" s="182" t="s">
        <v>1584</v>
      </c>
      <c r="G109" s="183" t="s">
        <v>1571</v>
      </c>
      <c r="H109" s="184">
        <v>1</v>
      </c>
      <c r="I109" s="185"/>
      <c r="J109" s="186">
        <f t="shared" si="0"/>
        <v>0</v>
      </c>
      <c r="K109" s="182" t="s">
        <v>19</v>
      </c>
      <c r="L109" s="40"/>
      <c r="M109" s="187" t="s">
        <v>19</v>
      </c>
      <c r="N109" s="188" t="s">
        <v>45</v>
      </c>
      <c r="O109" s="65"/>
      <c r="P109" s="189">
        <f t="shared" si="1"/>
        <v>0</v>
      </c>
      <c r="Q109" s="189">
        <v>0</v>
      </c>
      <c r="R109" s="189">
        <f t="shared" si="2"/>
        <v>0</v>
      </c>
      <c r="S109" s="189">
        <v>0</v>
      </c>
      <c r="T109" s="190">
        <f t="shared" si="3"/>
        <v>0</v>
      </c>
      <c r="U109" s="35"/>
      <c r="V109" s="35"/>
      <c r="W109" s="35"/>
      <c r="X109" s="35"/>
      <c r="Y109" s="35"/>
      <c r="Z109" s="35"/>
      <c r="AA109" s="35"/>
      <c r="AB109" s="35"/>
      <c r="AC109" s="35"/>
      <c r="AD109" s="35"/>
      <c r="AE109" s="35"/>
      <c r="AR109" s="191" t="s">
        <v>131</v>
      </c>
      <c r="AT109" s="191" t="s">
        <v>247</v>
      </c>
      <c r="AU109" s="191" t="s">
        <v>82</v>
      </c>
      <c r="AY109" s="18" t="s">
        <v>245</v>
      </c>
      <c r="BE109" s="192">
        <f t="shared" si="4"/>
        <v>0</v>
      </c>
      <c r="BF109" s="192">
        <f t="shared" si="5"/>
        <v>0</v>
      </c>
      <c r="BG109" s="192">
        <f t="shared" si="6"/>
        <v>0</v>
      </c>
      <c r="BH109" s="192">
        <f t="shared" si="7"/>
        <v>0</v>
      </c>
      <c r="BI109" s="192">
        <f t="shared" si="8"/>
        <v>0</v>
      </c>
      <c r="BJ109" s="18" t="s">
        <v>82</v>
      </c>
      <c r="BK109" s="192">
        <f t="shared" si="9"/>
        <v>0</v>
      </c>
      <c r="BL109" s="18" t="s">
        <v>131</v>
      </c>
      <c r="BM109" s="191" t="s">
        <v>718</v>
      </c>
    </row>
    <row r="110" spans="1:65" s="2" customFormat="1" ht="16.5" customHeight="1">
      <c r="A110" s="35"/>
      <c r="B110" s="36"/>
      <c r="C110" s="180" t="s">
        <v>343</v>
      </c>
      <c r="D110" s="180" t="s">
        <v>247</v>
      </c>
      <c r="E110" s="181" t="s">
        <v>343</v>
      </c>
      <c r="F110" s="182" t="s">
        <v>1585</v>
      </c>
      <c r="G110" s="183" t="s">
        <v>1571</v>
      </c>
      <c r="H110" s="184">
        <v>1</v>
      </c>
      <c r="I110" s="185"/>
      <c r="J110" s="186">
        <f t="shared" si="0"/>
        <v>0</v>
      </c>
      <c r="K110" s="182" t="s">
        <v>19</v>
      </c>
      <c r="L110" s="40"/>
      <c r="M110" s="187" t="s">
        <v>19</v>
      </c>
      <c r="N110" s="188" t="s">
        <v>45</v>
      </c>
      <c r="O110" s="65"/>
      <c r="P110" s="189">
        <f t="shared" si="1"/>
        <v>0</v>
      </c>
      <c r="Q110" s="189">
        <v>0</v>
      </c>
      <c r="R110" s="189">
        <f t="shared" si="2"/>
        <v>0</v>
      </c>
      <c r="S110" s="189">
        <v>0</v>
      </c>
      <c r="T110" s="190">
        <f t="shared" si="3"/>
        <v>0</v>
      </c>
      <c r="U110" s="35"/>
      <c r="V110" s="35"/>
      <c r="W110" s="35"/>
      <c r="X110" s="35"/>
      <c r="Y110" s="35"/>
      <c r="Z110" s="35"/>
      <c r="AA110" s="35"/>
      <c r="AB110" s="35"/>
      <c r="AC110" s="35"/>
      <c r="AD110" s="35"/>
      <c r="AE110" s="35"/>
      <c r="AR110" s="191" t="s">
        <v>131</v>
      </c>
      <c r="AT110" s="191" t="s">
        <v>247</v>
      </c>
      <c r="AU110" s="191" t="s">
        <v>82</v>
      </c>
      <c r="AY110" s="18" t="s">
        <v>245</v>
      </c>
      <c r="BE110" s="192">
        <f t="shared" si="4"/>
        <v>0</v>
      </c>
      <c r="BF110" s="192">
        <f t="shared" si="5"/>
        <v>0</v>
      </c>
      <c r="BG110" s="192">
        <f t="shared" si="6"/>
        <v>0</v>
      </c>
      <c r="BH110" s="192">
        <f t="shared" si="7"/>
        <v>0</v>
      </c>
      <c r="BI110" s="192">
        <f t="shared" si="8"/>
        <v>0</v>
      </c>
      <c r="BJ110" s="18" t="s">
        <v>82</v>
      </c>
      <c r="BK110" s="192">
        <f t="shared" si="9"/>
        <v>0</v>
      </c>
      <c r="BL110" s="18" t="s">
        <v>131</v>
      </c>
      <c r="BM110" s="191" t="s">
        <v>730</v>
      </c>
    </row>
    <row r="111" spans="1:65" s="2" customFormat="1" ht="16.5" customHeight="1">
      <c r="A111" s="35"/>
      <c r="B111" s="36"/>
      <c r="C111" s="180" t="s">
        <v>8</v>
      </c>
      <c r="D111" s="180" t="s">
        <v>247</v>
      </c>
      <c r="E111" s="181" t="s">
        <v>8</v>
      </c>
      <c r="F111" s="182" t="s">
        <v>1586</v>
      </c>
      <c r="G111" s="183" t="s">
        <v>1571</v>
      </c>
      <c r="H111" s="184">
        <v>1</v>
      </c>
      <c r="I111" s="185"/>
      <c r="J111" s="186">
        <f t="shared" si="0"/>
        <v>0</v>
      </c>
      <c r="K111" s="182" t="s">
        <v>19</v>
      </c>
      <c r="L111" s="40"/>
      <c r="M111" s="187" t="s">
        <v>19</v>
      </c>
      <c r="N111" s="188" t="s">
        <v>45</v>
      </c>
      <c r="O111" s="65"/>
      <c r="P111" s="189">
        <f t="shared" si="1"/>
        <v>0</v>
      </c>
      <c r="Q111" s="189">
        <v>0</v>
      </c>
      <c r="R111" s="189">
        <f t="shared" si="2"/>
        <v>0</v>
      </c>
      <c r="S111" s="189">
        <v>0</v>
      </c>
      <c r="T111" s="190">
        <f t="shared" si="3"/>
        <v>0</v>
      </c>
      <c r="U111" s="35"/>
      <c r="V111" s="35"/>
      <c r="W111" s="35"/>
      <c r="X111" s="35"/>
      <c r="Y111" s="35"/>
      <c r="Z111" s="35"/>
      <c r="AA111" s="35"/>
      <c r="AB111" s="35"/>
      <c r="AC111" s="35"/>
      <c r="AD111" s="35"/>
      <c r="AE111" s="35"/>
      <c r="AR111" s="191" t="s">
        <v>131</v>
      </c>
      <c r="AT111" s="191" t="s">
        <v>247</v>
      </c>
      <c r="AU111" s="191" t="s">
        <v>82</v>
      </c>
      <c r="AY111" s="18" t="s">
        <v>245</v>
      </c>
      <c r="BE111" s="192">
        <f t="shared" si="4"/>
        <v>0</v>
      </c>
      <c r="BF111" s="192">
        <f t="shared" si="5"/>
        <v>0</v>
      </c>
      <c r="BG111" s="192">
        <f t="shared" si="6"/>
        <v>0</v>
      </c>
      <c r="BH111" s="192">
        <f t="shared" si="7"/>
        <v>0</v>
      </c>
      <c r="BI111" s="192">
        <f t="shared" si="8"/>
        <v>0</v>
      </c>
      <c r="BJ111" s="18" t="s">
        <v>82</v>
      </c>
      <c r="BK111" s="192">
        <f t="shared" si="9"/>
        <v>0</v>
      </c>
      <c r="BL111" s="18" t="s">
        <v>131</v>
      </c>
      <c r="BM111" s="191" t="s">
        <v>746</v>
      </c>
    </row>
    <row r="112" spans="1:65" s="2" customFormat="1" ht="16.5" customHeight="1">
      <c r="A112" s="35"/>
      <c r="B112" s="36"/>
      <c r="C112" s="180" t="s">
        <v>355</v>
      </c>
      <c r="D112" s="180" t="s">
        <v>247</v>
      </c>
      <c r="E112" s="181" t="s">
        <v>355</v>
      </c>
      <c r="F112" s="182" t="s">
        <v>1587</v>
      </c>
      <c r="G112" s="183" t="s">
        <v>1571</v>
      </c>
      <c r="H112" s="184">
        <v>1</v>
      </c>
      <c r="I112" s="185"/>
      <c r="J112" s="186">
        <f t="shared" si="0"/>
        <v>0</v>
      </c>
      <c r="K112" s="182" t="s">
        <v>19</v>
      </c>
      <c r="L112" s="40"/>
      <c r="M112" s="187" t="s">
        <v>19</v>
      </c>
      <c r="N112" s="188" t="s">
        <v>45</v>
      </c>
      <c r="O112" s="65"/>
      <c r="P112" s="189">
        <f t="shared" si="1"/>
        <v>0</v>
      </c>
      <c r="Q112" s="189">
        <v>0</v>
      </c>
      <c r="R112" s="189">
        <f t="shared" si="2"/>
        <v>0</v>
      </c>
      <c r="S112" s="189">
        <v>0</v>
      </c>
      <c r="T112" s="190">
        <f t="shared" si="3"/>
        <v>0</v>
      </c>
      <c r="U112" s="35"/>
      <c r="V112" s="35"/>
      <c r="W112" s="35"/>
      <c r="X112" s="35"/>
      <c r="Y112" s="35"/>
      <c r="Z112" s="35"/>
      <c r="AA112" s="35"/>
      <c r="AB112" s="35"/>
      <c r="AC112" s="35"/>
      <c r="AD112" s="35"/>
      <c r="AE112" s="35"/>
      <c r="AR112" s="191" t="s">
        <v>131</v>
      </c>
      <c r="AT112" s="191" t="s">
        <v>247</v>
      </c>
      <c r="AU112" s="191" t="s">
        <v>82</v>
      </c>
      <c r="AY112" s="18" t="s">
        <v>245</v>
      </c>
      <c r="BE112" s="192">
        <f t="shared" si="4"/>
        <v>0</v>
      </c>
      <c r="BF112" s="192">
        <f t="shared" si="5"/>
        <v>0</v>
      </c>
      <c r="BG112" s="192">
        <f t="shared" si="6"/>
        <v>0</v>
      </c>
      <c r="BH112" s="192">
        <f t="shared" si="7"/>
        <v>0</v>
      </c>
      <c r="BI112" s="192">
        <f t="shared" si="8"/>
        <v>0</v>
      </c>
      <c r="BJ112" s="18" t="s">
        <v>82</v>
      </c>
      <c r="BK112" s="192">
        <f t="shared" si="9"/>
        <v>0</v>
      </c>
      <c r="BL112" s="18" t="s">
        <v>131</v>
      </c>
      <c r="BM112" s="191" t="s">
        <v>758</v>
      </c>
    </row>
    <row r="113" spans="1:65" s="2" customFormat="1" ht="16.5" customHeight="1">
      <c r="A113" s="35"/>
      <c r="B113" s="36"/>
      <c r="C113" s="180" t="s">
        <v>360</v>
      </c>
      <c r="D113" s="180" t="s">
        <v>247</v>
      </c>
      <c r="E113" s="181" t="s">
        <v>360</v>
      </c>
      <c r="F113" s="182" t="s">
        <v>1588</v>
      </c>
      <c r="G113" s="183" t="s">
        <v>1571</v>
      </c>
      <c r="H113" s="184">
        <v>1</v>
      </c>
      <c r="I113" s="185"/>
      <c r="J113" s="186">
        <f t="shared" si="0"/>
        <v>0</v>
      </c>
      <c r="K113" s="182" t="s">
        <v>19</v>
      </c>
      <c r="L113" s="40"/>
      <c r="M113" s="187" t="s">
        <v>19</v>
      </c>
      <c r="N113" s="188" t="s">
        <v>45</v>
      </c>
      <c r="O113" s="65"/>
      <c r="P113" s="189">
        <f t="shared" si="1"/>
        <v>0</v>
      </c>
      <c r="Q113" s="189">
        <v>0</v>
      </c>
      <c r="R113" s="189">
        <f t="shared" si="2"/>
        <v>0</v>
      </c>
      <c r="S113" s="189">
        <v>0</v>
      </c>
      <c r="T113" s="190">
        <f t="shared" si="3"/>
        <v>0</v>
      </c>
      <c r="U113" s="35"/>
      <c r="V113" s="35"/>
      <c r="W113" s="35"/>
      <c r="X113" s="35"/>
      <c r="Y113" s="35"/>
      <c r="Z113" s="35"/>
      <c r="AA113" s="35"/>
      <c r="AB113" s="35"/>
      <c r="AC113" s="35"/>
      <c r="AD113" s="35"/>
      <c r="AE113" s="35"/>
      <c r="AR113" s="191" t="s">
        <v>131</v>
      </c>
      <c r="AT113" s="191" t="s">
        <v>247</v>
      </c>
      <c r="AU113" s="191" t="s">
        <v>82</v>
      </c>
      <c r="AY113" s="18" t="s">
        <v>245</v>
      </c>
      <c r="BE113" s="192">
        <f t="shared" si="4"/>
        <v>0</v>
      </c>
      <c r="BF113" s="192">
        <f t="shared" si="5"/>
        <v>0</v>
      </c>
      <c r="BG113" s="192">
        <f t="shared" si="6"/>
        <v>0</v>
      </c>
      <c r="BH113" s="192">
        <f t="shared" si="7"/>
        <v>0</v>
      </c>
      <c r="BI113" s="192">
        <f t="shared" si="8"/>
        <v>0</v>
      </c>
      <c r="BJ113" s="18" t="s">
        <v>82</v>
      </c>
      <c r="BK113" s="192">
        <f t="shared" si="9"/>
        <v>0</v>
      </c>
      <c r="BL113" s="18" t="s">
        <v>131</v>
      </c>
      <c r="BM113" s="191" t="s">
        <v>770</v>
      </c>
    </row>
    <row r="114" spans="2:63" s="12" customFormat="1" ht="25.95" customHeight="1">
      <c r="B114" s="164"/>
      <c r="C114" s="165"/>
      <c r="D114" s="166" t="s">
        <v>73</v>
      </c>
      <c r="E114" s="167" t="s">
        <v>1295</v>
      </c>
      <c r="F114" s="167" t="s">
        <v>1589</v>
      </c>
      <c r="G114" s="165"/>
      <c r="H114" s="165"/>
      <c r="I114" s="168"/>
      <c r="J114" s="169">
        <f>BK114</f>
        <v>0</v>
      </c>
      <c r="K114" s="165"/>
      <c r="L114" s="170"/>
      <c r="M114" s="171"/>
      <c r="N114" s="172"/>
      <c r="O114" s="172"/>
      <c r="P114" s="173">
        <f>SUM(P115:P119)</f>
        <v>0</v>
      </c>
      <c r="Q114" s="172"/>
      <c r="R114" s="173">
        <f>SUM(R115:R119)</f>
        <v>0</v>
      </c>
      <c r="S114" s="172"/>
      <c r="T114" s="174">
        <f>SUM(T115:T119)</f>
        <v>0</v>
      </c>
      <c r="AR114" s="175" t="s">
        <v>82</v>
      </c>
      <c r="AT114" s="176" t="s">
        <v>73</v>
      </c>
      <c r="AU114" s="176" t="s">
        <v>74</v>
      </c>
      <c r="AY114" s="175" t="s">
        <v>245</v>
      </c>
      <c r="BK114" s="177">
        <f>SUM(BK115:BK119)</f>
        <v>0</v>
      </c>
    </row>
    <row r="115" spans="1:65" s="2" customFormat="1" ht="16.5" customHeight="1">
      <c r="A115" s="35"/>
      <c r="B115" s="36"/>
      <c r="C115" s="180" t="s">
        <v>366</v>
      </c>
      <c r="D115" s="180" t="s">
        <v>247</v>
      </c>
      <c r="E115" s="181" t="s">
        <v>366</v>
      </c>
      <c r="F115" s="182" t="s">
        <v>1590</v>
      </c>
      <c r="G115" s="183" t="s">
        <v>1571</v>
      </c>
      <c r="H115" s="184">
        <v>1</v>
      </c>
      <c r="I115" s="185"/>
      <c r="J115" s="186">
        <f>ROUND(I115*H115,2)</f>
        <v>0</v>
      </c>
      <c r="K115" s="182" t="s">
        <v>19</v>
      </c>
      <c r="L115" s="40"/>
      <c r="M115" s="187" t="s">
        <v>19</v>
      </c>
      <c r="N115" s="188" t="s">
        <v>45</v>
      </c>
      <c r="O115" s="65"/>
      <c r="P115" s="189">
        <f>O115*H115</f>
        <v>0</v>
      </c>
      <c r="Q115" s="189">
        <v>0</v>
      </c>
      <c r="R115" s="189">
        <f>Q115*H115</f>
        <v>0</v>
      </c>
      <c r="S115" s="189">
        <v>0</v>
      </c>
      <c r="T115" s="190">
        <f>S115*H115</f>
        <v>0</v>
      </c>
      <c r="U115" s="35"/>
      <c r="V115" s="35"/>
      <c r="W115" s="35"/>
      <c r="X115" s="35"/>
      <c r="Y115" s="35"/>
      <c r="Z115" s="35"/>
      <c r="AA115" s="35"/>
      <c r="AB115" s="35"/>
      <c r="AC115" s="35"/>
      <c r="AD115" s="35"/>
      <c r="AE115" s="35"/>
      <c r="AR115" s="191" t="s">
        <v>131</v>
      </c>
      <c r="AT115" s="191" t="s">
        <v>247</v>
      </c>
      <c r="AU115" s="191" t="s">
        <v>82</v>
      </c>
      <c r="AY115" s="18" t="s">
        <v>245</v>
      </c>
      <c r="BE115" s="192">
        <f>IF(N115="základní",J115,0)</f>
        <v>0</v>
      </c>
      <c r="BF115" s="192">
        <f>IF(N115="snížená",J115,0)</f>
        <v>0</v>
      </c>
      <c r="BG115" s="192">
        <f>IF(N115="zákl. přenesená",J115,0)</f>
        <v>0</v>
      </c>
      <c r="BH115" s="192">
        <f>IF(N115="sníž. přenesená",J115,0)</f>
        <v>0</v>
      </c>
      <c r="BI115" s="192">
        <f>IF(N115="nulová",J115,0)</f>
        <v>0</v>
      </c>
      <c r="BJ115" s="18" t="s">
        <v>82</v>
      </c>
      <c r="BK115" s="192">
        <f>ROUND(I115*H115,2)</f>
        <v>0</v>
      </c>
      <c r="BL115" s="18" t="s">
        <v>131</v>
      </c>
      <c r="BM115" s="191" t="s">
        <v>778</v>
      </c>
    </row>
    <row r="116" spans="1:65" s="2" customFormat="1" ht="24.15" customHeight="1">
      <c r="A116" s="35"/>
      <c r="B116" s="36"/>
      <c r="C116" s="180" t="s">
        <v>371</v>
      </c>
      <c r="D116" s="180" t="s">
        <v>247</v>
      </c>
      <c r="E116" s="181" t="s">
        <v>371</v>
      </c>
      <c r="F116" s="182" t="s">
        <v>1591</v>
      </c>
      <c r="G116" s="183" t="s">
        <v>1571</v>
      </c>
      <c r="H116" s="184">
        <v>1</v>
      </c>
      <c r="I116" s="185"/>
      <c r="J116" s="186">
        <f>ROUND(I116*H116,2)</f>
        <v>0</v>
      </c>
      <c r="K116" s="182" t="s">
        <v>19</v>
      </c>
      <c r="L116" s="40"/>
      <c r="M116" s="187" t="s">
        <v>19</v>
      </c>
      <c r="N116" s="188" t="s">
        <v>45</v>
      </c>
      <c r="O116" s="65"/>
      <c r="P116" s="189">
        <f>O116*H116</f>
        <v>0</v>
      </c>
      <c r="Q116" s="189">
        <v>0</v>
      </c>
      <c r="R116" s="189">
        <f>Q116*H116</f>
        <v>0</v>
      </c>
      <c r="S116" s="189">
        <v>0</v>
      </c>
      <c r="T116" s="190">
        <f>S116*H116</f>
        <v>0</v>
      </c>
      <c r="U116" s="35"/>
      <c r="V116" s="35"/>
      <c r="W116" s="35"/>
      <c r="X116" s="35"/>
      <c r="Y116" s="35"/>
      <c r="Z116" s="35"/>
      <c r="AA116" s="35"/>
      <c r="AB116" s="35"/>
      <c r="AC116" s="35"/>
      <c r="AD116" s="35"/>
      <c r="AE116" s="35"/>
      <c r="AR116" s="191" t="s">
        <v>131</v>
      </c>
      <c r="AT116" s="191" t="s">
        <v>247</v>
      </c>
      <c r="AU116" s="191" t="s">
        <v>82</v>
      </c>
      <c r="AY116" s="18" t="s">
        <v>245</v>
      </c>
      <c r="BE116" s="192">
        <f>IF(N116="základní",J116,0)</f>
        <v>0</v>
      </c>
      <c r="BF116" s="192">
        <f>IF(N116="snížená",J116,0)</f>
        <v>0</v>
      </c>
      <c r="BG116" s="192">
        <f>IF(N116="zákl. přenesená",J116,0)</f>
        <v>0</v>
      </c>
      <c r="BH116" s="192">
        <f>IF(N116="sníž. přenesená",J116,0)</f>
        <v>0</v>
      </c>
      <c r="BI116" s="192">
        <f>IF(N116="nulová",J116,0)</f>
        <v>0</v>
      </c>
      <c r="BJ116" s="18" t="s">
        <v>82</v>
      </c>
      <c r="BK116" s="192">
        <f>ROUND(I116*H116,2)</f>
        <v>0</v>
      </c>
      <c r="BL116" s="18" t="s">
        <v>131</v>
      </c>
      <c r="BM116" s="191" t="s">
        <v>802</v>
      </c>
    </row>
    <row r="117" spans="1:65" s="2" customFormat="1" ht="16.5" customHeight="1">
      <c r="A117" s="35"/>
      <c r="B117" s="36"/>
      <c r="C117" s="180" t="s">
        <v>375</v>
      </c>
      <c r="D117" s="180" t="s">
        <v>247</v>
      </c>
      <c r="E117" s="181" t="s">
        <v>375</v>
      </c>
      <c r="F117" s="182" t="s">
        <v>1592</v>
      </c>
      <c r="G117" s="183" t="s">
        <v>1574</v>
      </c>
      <c r="H117" s="184">
        <v>1</v>
      </c>
      <c r="I117" s="185"/>
      <c r="J117" s="186">
        <f>ROUND(I117*H117,2)</f>
        <v>0</v>
      </c>
      <c r="K117" s="182" t="s">
        <v>19</v>
      </c>
      <c r="L117" s="40"/>
      <c r="M117" s="187" t="s">
        <v>19</v>
      </c>
      <c r="N117" s="188" t="s">
        <v>45</v>
      </c>
      <c r="O117" s="65"/>
      <c r="P117" s="189">
        <f>O117*H117</f>
        <v>0</v>
      </c>
      <c r="Q117" s="189">
        <v>0</v>
      </c>
      <c r="R117" s="189">
        <f>Q117*H117</f>
        <v>0</v>
      </c>
      <c r="S117" s="189">
        <v>0</v>
      </c>
      <c r="T117" s="190">
        <f>S117*H117</f>
        <v>0</v>
      </c>
      <c r="U117" s="35"/>
      <c r="V117" s="35"/>
      <c r="W117" s="35"/>
      <c r="X117" s="35"/>
      <c r="Y117" s="35"/>
      <c r="Z117" s="35"/>
      <c r="AA117" s="35"/>
      <c r="AB117" s="35"/>
      <c r="AC117" s="35"/>
      <c r="AD117" s="35"/>
      <c r="AE117" s="35"/>
      <c r="AR117" s="191" t="s">
        <v>131</v>
      </c>
      <c r="AT117" s="191" t="s">
        <v>247</v>
      </c>
      <c r="AU117" s="191" t="s">
        <v>82</v>
      </c>
      <c r="AY117" s="18" t="s">
        <v>245</v>
      </c>
      <c r="BE117" s="192">
        <f>IF(N117="základní",J117,0)</f>
        <v>0</v>
      </c>
      <c r="BF117" s="192">
        <f>IF(N117="snížená",J117,0)</f>
        <v>0</v>
      </c>
      <c r="BG117" s="192">
        <f>IF(N117="zákl. přenesená",J117,0)</f>
        <v>0</v>
      </c>
      <c r="BH117" s="192">
        <f>IF(N117="sníž. přenesená",J117,0)</f>
        <v>0</v>
      </c>
      <c r="BI117" s="192">
        <f>IF(N117="nulová",J117,0)</f>
        <v>0</v>
      </c>
      <c r="BJ117" s="18" t="s">
        <v>82</v>
      </c>
      <c r="BK117" s="192">
        <f>ROUND(I117*H117,2)</f>
        <v>0</v>
      </c>
      <c r="BL117" s="18" t="s">
        <v>131</v>
      </c>
      <c r="BM117" s="191" t="s">
        <v>1311</v>
      </c>
    </row>
    <row r="118" spans="1:65" s="2" customFormat="1" ht="16.5" customHeight="1">
      <c r="A118" s="35"/>
      <c r="B118" s="36"/>
      <c r="C118" s="180" t="s">
        <v>7</v>
      </c>
      <c r="D118" s="180" t="s">
        <v>247</v>
      </c>
      <c r="E118" s="181" t="s">
        <v>7</v>
      </c>
      <c r="F118" s="182" t="s">
        <v>1593</v>
      </c>
      <c r="G118" s="183" t="s">
        <v>1574</v>
      </c>
      <c r="H118" s="184">
        <v>1</v>
      </c>
      <c r="I118" s="185"/>
      <c r="J118" s="186">
        <f>ROUND(I118*H118,2)</f>
        <v>0</v>
      </c>
      <c r="K118" s="182" t="s">
        <v>19</v>
      </c>
      <c r="L118" s="40"/>
      <c r="M118" s="187" t="s">
        <v>19</v>
      </c>
      <c r="N118" s="188" t="s">
        <v>45</v>
      </c>
      <c r="O118" s="65"/>
      <c r="P118" s="189">
        <f>O118*H118</f>
        <v>0</v>
      </c>
      <c r="Q118" s="189">
        <v>0</v>
      </c>
      <c r="R118" s="189">
        <f>Q118*H118</f>
        <v>0</v>
      </c>
      <c r="S118" s="189">
        <v>0</v>
      </c>
      <c r="T118" s="190">
        <f>S118*H118</f>
        <v>0</v>
      </c>
      <c r="U118" s="35"/>
      <c r="V118" s="35"/>
      <c r="W118" s="35"/>
      <c r="X118" s="35"/>
      <c r="Y118" s="35"/>
      <c r="Z118" s="35"/>
      <c r="AA118" s="35"/>
      <c r="AB118" s="35"/>
      <c r="AC118" s="35"/>
      <c r="AD118" s="35"/>
      <c r="AE118" s="35"/>
      <c r="AR118" s="191" t="s">
        <v>131</v>
      </c>
      <c r="AT118" s="191" t="s">
        <v>247</v>
      </c>
      <c r="AU118" s="191" t="s">
        <v>82</v>
      </c>
      <c r="AY118" s="18" t="s">
        <v>245</v>
      </c>
      <c r="BE118" s="192">
        <f>IF(N118="základní",J118,0)</f>
        <v>0</v>
      </c>
      <c r="BF118" s="192">
        <f>IF(N118="snížená",J118,0)</f>
        <v>0</v>
      </c>
      <c r="BG118" s="192">
        <f>IF(N118="zákl. přenesená",J118,0)</f>
        <v>0</v>
      </c>
      <c r="BH118" s="192">
        <f>IF(N118="sníž. přenesená",J118,0)</f>
        <v>0</v>
      </c>
      <c r="BI118" s="192">
        <f>IF(N118="nulová",J118,0)</f>
        <v>0</v>
      </c>
      <c r="BJ118" s="18" t="s">
        <v>82</v>
      </c>
      <c r="BK118" s="192">
        <f>ROUND(I118*H118,2)</f>
        <v>0</v>
      </c>
      <c r="BL118" s="18" t="s">
        <v>131</v>
      </c>
      <c r="BM118" s="191" t="s">
        <v>1418</v>
      </c>
    </row>
    <row r="119" spans="1:65" s="2" customFormat="1" ht="16.5" customHeight="1">
      <c r="A119" s="35"/>
      <c r="B119" s="36"/>
      <c r="C119" s="180" t="s">
        <v>386</v>
      </c>
      <c r="D119" s="180" t="s">
        <v>247</v>
      </c>
      <c r="E119" s="181" t="s">
        <v>386</v>
      </c>
      <c r="F119" s="182" t="s">
        <v>1594</v>
      </c>
      <c r="G119" s="183" t="s">
        <v>1574</v>
      </c>
      <c r="H119" s="184">
        <v>1</v>
      </c>
      <c r="I119" s="185"/>
      <c r="J119" s="186">
        <f>ROUND(I119*H119,2)</f>
        <v>0</v>
      </c>
      <c r="K119" s="182" t="s">
        <v>19</v>
      </c>
      <c r="L119" s="40"/>
      <c r="M119" s="231" t="s">
        <v>19</v>
      </c>
      <c r="N119" s="232" t="s">
        <v>45</v>
      </c>
      <c r="O119" s="233"/>
      <c r="P119" s="234">
        <f>O119*H119</f>
        <v>0</v>
      </c>
      <c r="Q119" s="234">
        <v>0</v>
      </c>
      <c r="R119" s="234">
        <f>Q119*H119</f>
        <v>0</v>
      </c>
      <c r="S119" s="234">
        <v>0</v>
      </c>
      <c r="T119" s="235">
        <f>S119*H119</f>
        <v>0</v>
      </c>
      <c r="U119" s="35"/>
      <c r="V119" s="35"/>
      <c r="W119" s="35"/>
      <c r="X119" s="35"/>
      <c r="Y119" s="35"/>
      <c r="Z119" s="35"/>
      <c r="AA119" s="35"/>
      <c r="AB119" s="35"/>
      <c r="AC119" s="35"/>
      <c r="AD119" s="35"/>
      <c r="AE119" s="35"/>
      <c r="AR119" s="191" t="s">
        <v>131</v>
      </c>
      <c r="AT119" s="191" t="s">
        <v>247</v>
      </c>
      <c r="AU119" s="191" t="s">
        <v>82</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1420</v>
      </c>
    </row>
    <row r="120" spans="1:31" s="2" customFormat="1" ht="6.9" customHeight="1">
      <c r="A120" s="35"/>
      <c r="B120" s="48"/>
      <c r="C120" s="49"/>
      <c r="D120" s="49"/>
      <c r="E120" s="49"/>
      <c r="F120" s="49"/>
      <c r="G120" s="49"/>
      <c r="H120" s="49"/>
      <c r="I120" s="49"/>
      <c r="J120" s="49"/>
      <c r="K120" s="49"/>
      <c r="L120" s="40"/>
      <c r="M120" s="35"/>
      <c r="O120" s="35"/>
      <c r="P120" s="35"/>
      <c r="Q120" s="35"/>
      <c r="R120" s="35"/>
      <c r="S120" s="35"/>
      <c r="T120" s="35"/>
      <c r="U120" s="35"/>
      <c r="V120" s="35"/>
      <c r="W120" s="35"/>
      <c r="X120" s="35"/>
      <c r="Y120" s="35"/>
      <c r="Z120" s="35"/>
      <c r="AA120" s="35"/>
      <c r="AB120" s="35"/>
      <c r="AC120" s="35"/>
      <c r="AD120" s="35"/>
      <c r="AE120" s="35"/>
    </row>
  </sheetData>
  <sheetProtection algorithmName="SHA-512" hashValue="XDozQemsAzjPICMmch60446LmAbIgCwKjBgArjAal09M9n6PX4YglsyCxZJ9f8GZuRzqjpbaK4ckTQk2cVCRGQ==" saltValue="bGfBYGGRsLhPaH7zAUZyihJJ9Gier0j/FxKqd2n6SjexWA9sivErzQ+ozNVwIqtrgfltW8Qx3ljApIzM27H/2g==" spinCount="100000" sheet="1" objects="1" scenarios="1" formatColumns="0" formatRows="0" autoFilter="0"/>
  <autoFilter ref="C93:K119"/>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141</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1595</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ROUND(J100,2)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ROUND((SUM(BE100:BE165)),2)</f>
        <v>0</v>
      </c>
      <c r="G37" s="35"/>
      <c r="H37" s="35"/>
      <c r="I37" s="126">
        <v>0.21</v>
      </c>
      <c r="J37" s="125">
        <f>ROUND(((SUM(BE100:BE165))*I37),2)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ROUND((SUM(BF100:BF165)),2)</f>
        <v>0</v>
      </c>
      <c r="G38" s="35"/>
      <c r="H38" s="35"/>
      <c r="I38" s="126">
        <v>0.15</v>
      </c>
      <c r="J38" s="125">
        <f>ROUND(((SUM(BF100:BF165))*I38),2)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ROUND((SUM(BG100:BG165)),2)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ROUND((SUM(BH100:BH165)),2)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ROUND((SUM(BI100:BI165)),2)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D.1.4.5 - Slaboproudé elektroinstalace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J100</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1596</v>
      </c>
      <c r="E68" s="145"/>
      <c r="F68" s="145"/>
      <c r="G68" s="145"/>
      <c r="H68" s="145"/>
      <c r="I68" s="145"/>
      <c r="J68" s="146">
        <f>J101</f>
        <v>0</v>
      </c>
      <c r="K68" s="143"/>
      <c r="L68" s="147"/>
    </row>
    <row r="69" spans="2:12" s="9" customFormat="1" ht="24.9" customHeight="1">
      <c r="B69" s="142"/>
      <c r="C69" s="143"/>
      <c r="D69" s="144" t="s">
        <v>1597</v>
      </c>
      <c r="E69" s="145"/>
      <c r="F69" s="145"/>
      <c r="G69" s="145"/>
      <c r="H69" s="145"/>
      <c r="I69" s="145"/>
      <c r="J69" s="146">
        <f>J108</f>
        <v>0</v>
      </c>
      <c r="K69" s="143"/>
      <c r="L69" s="147"/>
    </row>
    <row r="70" spans="2:12" s="9" customFormat="1" ht="24.9" customHeight="1">
      <c r="B70" s="142"/>
      <c r="C70" s="143"/>
      <c r="D70" s="144" t="s">
        <v>1598</v>
      </c>
      <c r="E70" s="145"/>
      <c r="F70" s="145"/>
      <c r="G70" s="145"/>
      <c r="H70" s="145"/>
      <c r="I70" s="145"/>
      <c r="J70" s="146">
        <f>J115</f>
        <v>0</v>
      </c>
      <c r="K70" s="143"/>
      <c r="L70" s="147"/>
    </row>
    <row r="71" spans="2:12" s="9" customFormat="1" ht="24.9" customHeight="1">
      <c r="B71" s="142"/>
      <c r="C71" s="143"/>
      <c r="D71" s="144" t="s">
        <v>1599</v>
      </c>
      <c r="E71" s="145"/>
      <c r="F71" s="145"/>
      <c r="G71" s="145"/>
      <c r="H71" s="145"/>
      <c r="I71" s="145"/>
      <c r="J71" s="146">
        <f>J122</f>
        <v>0</v>
      </c>
      <c r="K71" s="143"/>
      <c r="L71" s="147"/>
    </row>
    <row r="72" spans="2:12" s="9" customFormat="1" ht="24.9" customHeight="1">
      <c r="B72" s="142"/>
      <c r="C72" s="143"/>
      <c r="D72" s="144" t="s">
        <v>1600</v>
      </c>
      <c r="E72" s="145"/>
      <c r="F72" s="145"/>
      <c r="G72" s="145"/>
      <c r="H72" s="145"/>
      <c r="I72" s="145"/>
      <c r="J72" s="146">
        <f>J129</f>
        <v>0</v>
      </c>
      <c r="K72" s="143"/>
      <c r="L72" s="147"/>
    </row>
    <row r="73" spans="2:12" s="9" customFormat="1" ht="24.9" customHeight="1">
      <c r="B73" s="142"/>
      <c r="C73" s="143"/>
      <c r="D73" s="144" t="s">
        <v>1601</v>
      </c>
      <c r="E73" s="145"/>
      <c r="F73" s="145"/>
      <c r="G73" s="145"/>
      <c r="H73" s="145"/>
      <c r="I73" s="145"/>
      <c r="J73" s="146">
        <f>J136</f>
        <v>0</v>
      </c>
      <c r="K73" s="143"/>
      <c r="L73" s="147"/>
    </row>
    <row r="74" spans="2:12" s="9" customFormat="1" ht="24.9" customHeight="1">
      <c r="B74" s="142"/>
      <c r="C74" s="143"/>
      <c r="D74" s="144" t="s">
        <v>1602</v>
      </c>
      <c r="E74" s="145"/>
      <c r="F74" s="145"/>
      <c r="G74" s="145"/>
      <c r="H74" s="145"/>
      <c r="I74" s="145"/>
      <c r="J74" s="146">
        <f>J143</f>
        <v>0</v>
      </c>
      <c r="K74" s="143"/>
      <c r="L74" s="147"/>
    </row>
    <row r="75" spans="2:12" s="9" customFormat="1" ht="24.9" customHeight="1">
      <c r="B75" s="142"/>
      <c r="C75" s="143"/>
      <c r="D75" s="144" t="s">
        <v>1603</v>
      </c>
      <c r="E75" s="145"/>
      <c r="F75" s="145"/>
      <c r="G75" s="145"/>
      <c r="H75" s="145"/>
      <c r="I75" s="145"/>
      <c r="J75" s="146">
        <f>J152</f>
        <v>0</v>
      </c>
      <c r="K75" s="143"/>
      <c r="L75" s="147"/>
    </row>
    <row r="76" spans="2:12" s="9" customFormat="1" ht="24.9" customHeight="1">
      <c r="B76" s="142"/>
      <c r="C76" s="143"/>
      <c r="D76" s="144" t="s">
        <v>1604</v>
      </c>
      <c r="E76" s="145"/>
      <c r="F76" s="145"/>
      <c r="G76" s="145"/>
      <c r="H76" s="145"/>
      <c r="I76" s="145"/>
      <c r="J76" s="146">
        <f>J159</f>
        <v>0</v>
      </c>
      <c r="K76" s="143"/>
      <c r="L76" s="147"/>
    </row>
    <row r="77" spans="1:31" s="2" customFormat="1" ht="21.75"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48"/>
      <c r="C78" s="49"/>
      <c r="D78" s="49"/>
      <c r="E78" s="49"/>
      <c r="F78" s="49"/>
      <c r="G78" s="49"/>
      <c r="H78" s="49"/>
      <c r="I78" s="49"/>
      <c r="J78" s="49"/>
      <c r="K78" s="49"/>
      <c r="L78" s="115"/>
      <c r="S78" s="35"/>
      <c r="T78" s="35"/>
      <c r="U78" s="35"/>
      <c r="V78" s="35"/>
      <c r="W78" s="35"/>
      <c r="X78" s="35"/>
      <c r="Y78" s="35"/>
      <c r="Z78" s="35"/>
      <c r="AA78" s="35"/>
      <c r="AB78" s="35"/>
      <c r="AC78" s="35"/>
      <c r="AD78" s="35"/>
      <c r="AE78" s="35"/>
    </row>
    <row r="82" spans="1:31" s="2" customFormat="1" ht="6.9" customHeight="1">
      <c r="A82" s="35"/>
      <c r="B82" s="50"/>
      <c r="C82" s="51"/>
      <c r="D82" s="51"/>
      <c r="E82" s="51"/>
      <c r="F82" s="51"/>
      <c r="G82" s="51"/>
      <c r="H82" s="51"/>
      <c r="I82" s="51"/>
      <c r="J82" s="51"/>
      <c r="K82" s="51"/>
      <c r="L82" s="115"/>
      <c r="S82" s="35"/>
      <c r="T82" s="35"/>
      <c r="U82" s="35"/>
      <c r="V82" s="35"/>
      <c r="W82" s="35"/>
      <c r="X82" s="35"/>
      <c r="Y82" s="35"/>
      <c r="Z82" s="35"/>
      <c r="AA82" s="35"/>
      <c r="AB82" s="35"/>
      <c r="AC82" s="35"/>
      <c r="AD82" s="35"/>
      <c r="AE82" s="35"/>
    </row>
    <row r="83" spans="1:31" s="2" customFormat="1" ht="24.9" customHeight="1">
      <c r="A83" s="35"/>
      <c r="B83" s="36"/>
      <c r="C83" s="24" t="s">
        <v>230</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16</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400" t="str">
        <f>E7</f>
        <v>Novostavba CEPIS (Centre for Entrepreneurship, Professional and International Studies)</v>
      </c>
      <c r="F86" s="401"/>
      <c r="G86" s="401"/>
      <c r="H86" s="401"/>
      <c r="I86" s="37"/>
      <c r="J86" s="37"/>
      <c r="K86" s="37"/>
      <c r="L86" s="115"/>
      <c r="S86" s="35"/>
      <c r="T86" s="35"/>
      <c r="U86" s="35"/>
      <c r="V86" s="35"/>
      <c r="W86" s="35"/>
      <c r="X86" s="35"/>
      <c r="Y86" s="35"/>
      <c r="Z86" s="35"/>
      <c r="AA86" s="35"/>
      <c r="AB86" s="35"/>
      <c r="AC86" s="35"/>
      <c r="AD86" s="35"/>
      <c r="AE86" s="35"/>
    </row>
    <row r="87" spans="2:12" s="1" customFormat="1" ht="12" customHeight="1">
      <c r="B87" s="22"/>
      <c r="C87" s="30" t="s">
        <v>219</v>
      </c>
      <c r="D87" s="23"/>
      <c r="E87" s="23"/>
      <c r="F87" s="23"/>
      <c r="G87" s="23"/>
      <c r="H87" s="23"/>
      <c r="I87" s="23"/>
      <c r="J87" s="23"/>
      <c r="K87" s="23"/>
      <c r="L87" s="21"/>
    </row>
    <row r="88" spans="2:12" s="1" customFormat="1" ht="16.5" customHeight="1">
      <c r="B88" s="22"/>
      <c r="C88" s="23"/>
      <c r="D88" s="23"/>
      <c r="E88" s="400" t="s">
        <v>408</v>
      </c>
      <c r="F88" s="352"/>
      <c r="G88" s="352"/>
      <c r="H88" s="352"/>
      <c r="I88" s="23"/>
      <c r="J88" s="23"/>
      <c r="K88" s="23"/>
      <c r="L88" s="21"/>
    </row>
    <row r="89" spans="2:12" s="1" customFormat="1" ht="12" customHeight="1">
      <c r="B89" s="22"/>
      <c r="C89" s="30" t="s">
        <v>409</v>
      </c>
      <c r="D89" s="23"/>
      <c r="E89" s="23"/>
      <c r="F89" s="23"/>
      <c r="G89" s="23"/>
      <c r="H89" s="23"/>
      <c r="I89" s="23"/>
      <c r="J89" s="23"/>
      <c r="K89" s="23"/>
      <c r="L89" s="21"/>
    </row>
    <row r="90" spans="1:31" s="2" customFormat="1" ht="16.5" customHeight="1">
      <c r="A90" s="35"/>
      <c r="B90" s="36"/>
      <c r="C90" s="37"/>
      <c r="D90" s="37"/>
      <c r="E90" s="404" t="s">
        <v>1264</v>
      </c>
      <c r="F90" s="402"/>
      <c r="G90" s="402"/>
      <c r="H90" s="402"/>
      <c r="I90" s="37"/>
      <c r="J90" s="37"/>
      <c r="K90" s="37"/>
      <c r="L90" s="115"/>
      <c r="S90" s="35"/>
      <c r="T90" s="35"/>
      <c r="U90" s="35"/>
      <c r="V90" s="35"/>
      <c r="W90" s="35"/>
      <c r="X90" s="35"/>
      <c r="Y90" s="35"/>
      <c r="Z90" s="35"/>
      <c r="AA90" s="35"/>
      <c r="AB90" s="35"/>
      <c r="AC90" s="35"/>
      <c r="AD90" s="35"/>
      <c r="AE90" s="35"/>
    </row>
    <row r="91" spans="1:31" s="2" customFormat="1" ht="12" customHeight="1">
      <c r="A91" s="35"/>
      <c r="B91" s="36"/>
      <c r="C91" s="30" t="s">
        <v>411</v>
      </c>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16.5" customHeight="1">
      <c r="A92" s="35"/>
      <c r="B92" s="36"/>
      <c r="C92" s="37"/>
      <c r="D92" s="37"/>
      <c r="E92" s="374" t="str">
        <f>E13</f>
        <v>D.1.4.5 - Slaboproudé elektroinstalace</v>
      </c>
      <c r="F92" s="402"/>
      <c r="G92" s="402"/>
      <c r="H92" s="402"/>
      <c r="I92" s="37"/>
      <c r="J92" s="37"/>
      <c r="K92" s="37"/>
      <c r="L92" s="115"/>
      <c r="S92" s="35"/>
      <c r="T92" s="35"/>
      <c r="U92" s="35"/>
      <c r="V92" s="35"/>
      <c r="W92" s="35"/>
      <c r="X92" s="35"/>
      <c r="Y92" s="35"/>
      <c r="Z92" s="35"/>
      <c r="AA92" s="35"/>
      <c r="AB92" s="35"/>
      <c r="AC92" s="35"/>
      <c r="AD92" s="35"/>
      <c r="AE92" s="35"/>
    </row>
    <row r="93" spans="1:31" s="2" customFormat="1" ht="6.9" customHeight="1">
      <c r="A93" s="35"/>
      <c r="B93" s="36"/>
      <c r="C93" s="37"/>
      <c r="D93" s="37"/>
      <c r="E93" s="37"/>
      <c r="F93" s="37"/>
      <c r="G93" s="37"/>
      <c r="H93" s="37"/>
      <c r="I93" s="37"/>
      <c r="J93" s="37"/>
      <c r="K93" s="37"/>
      <c r="L93" s="115"/>
      <c r="S93" s="35"/>
      <c r="T93" s="35"/>
      <c r="U93" s="35"/>
      <c r="V93" s="35"/>
      <c r="W93" s="35"/>
      <c r="X93" s="35"/>
      <c r="Y93" s="35"/>
      <c r="Z93" s="35"/>
      <c r="AA93" s="35"/>
      <c r="AB93" s="35"/>
      <c r="AC93" s="35"/>
      <c r="AD93" s="35"/>
      <c r="AE93" s="35"/>
    </row>
    <row r="94" spans="1:31" s="2" customFormat="1" ht="12" customHeight="1">
      <c r="A94" s="35"/>
      <c r="B94" s="36"/>
      <c r="C94" s="30" t="s">
        <v>21</v>
      </c>
      <c r="D94" s="37"/>
      <c r="E94" s="37"/>
      <c r="F94" s="28" t="str">
        <f>F16</f>
        <v xml:space="preserve"> </v>
      </c>
      <c r="G94" s="37"/>
      <c r="H94" s="37"/>
      <c r="I94" s="30" t="s">
        <v>23</v>
      </c>
      <c r="J94" s="60">
        <f>IF(J16="","",J16)</f>
        <v>0</v>
      </c>
      <c r="K94" s="37"/>
      <c r="L94" s="115"/>
      <c r="S94" s="35"/>
      <c r="T94" s="35"/>
      <c r="U94" s="35"/>
      <c r="V94" s="35"/>
      <c r="W94" s="35"/>
      <c r="X94" s="35"/>
      <c r="Y94" s="35"/>
      <c r="Z94" s="35"/>
      <c r="AA94" s="35"/>
      <c r="AB94" s="35"/>
      <c r="AC94" s="35"/>
      <c r="AD94" s="35"/>
      <c r="AE94" s="35"/>
    </row>
    <row r="95" spans="1:31" s="2" customFormat="1" ht="6.9" customHeight="1">
      <c r="A95" s="35"/>
      <c r="B95" s="36"/>
      <c r="C95" s="37"/>
      <c r="D95" s="37"/>
      <c r="E95" s="37"/>
      <c r="F95" s="37"/>
      <c r="G95" s="37"/>
      <c r="H95" s="37"/>
      <c r="I95" s="37"/>
      <c r="J95" s="37"/>
      <c r="K95" s="37"/>
      <c r="L95" s="115"/>
      <c r="S95" s="35"/>
      <c r="T95" s="35"/>
      <c r="U95" s="35"/>
      <c r="V95" s="35"/>
      <c r="W95" s="35"/>
      <c r="X95" s="35"/>
      <c r="Y95" s="35"/>
      <c r="Z95" s="35"/>
      <c r="AA95" s="35"/>
      <c r="AB95" s="35"/>
      <c r="AC95" s="35"/>
      <c r="AD95" s="35"/>
      <c r="AE95" s="35"/>
    </row>
    <row r="96" spans="1:31" s="2" customFormat="1" ht="25.65" customHeight="1">
      <c r="A96" s="35"/>
      <c r="B96" s="36"/>
      <c r="C96" s="30" t="s">
        <v>24</v>
      </c>
      <c r="D96" s="37"/>
      <c r="E96" s="37"/>
      <c r="F96" s="28" t="str">
        <f>E19</f>
        <v>Slezská univerzita v Opavě</v>
      </c>
      <c r="G96" s="37"/>
      <c r="H96" s="37"/>
      <c r="I96" s="30" t="s">
        <v>32</v>
      </c>
      <c r="J96" s="33" t="str">
        <f>E25</f>
        <v>Ateliér Velehradský, s. r. o.</v>
      </c>
      <c r="K96" s="37"/>
      <c r="L96" s="115"/>
      <c r="S96" s="35"/>
      <c r="T96" s="35"/>
      <c r="U96" s="35"/>
      <c r="V96" s="35"/>
      <c r="W96" s="35"/>
      <c r="X96" s="35"/>
      <c r="Y96" s="35"/>
      <c r="Z96" s="35"/>
      <c r="AA96" s="35"/>
      <c r="AB96" s="35"/>
      <c r="AC96" s="35"/>
      <c r="AD96" s="35"/>
      <c r="AE96" s="35"/>
    </row>
    <row r="97" spans="1:31" s="2" customFormat="1" ht="15.15" customHeight="1">
      <c r="A97" s="35"/>
      <c r="B97" s="36"/>
      <c r="C97" s="30" t="s">
        <v>30</v>
      </c>
      <c r="D97" s="37"/>
      <c r="E97" s="37"/>
      <c r="F97" s="28" t="str">
        <f>IF(E22="","",E22)</f>
        <v>Vyplň údaj</v>
      </c>
      <c r="G97" s="37"/>
      <c r="H97" s="37"/>
      <c r="I97" s="30" t="s">
        <v>37</v>
      </c>
      <c r="J97" s="33" t="str">
        <f>E28</f>
        <v xml:space="preserve"> </v>
      </c>
      <c r="K97" s="37"/>
      <c r="L97" s="115"/>
      <c r="S97" s="35"/>
      <c r="T97" s="35"/>
      <c r="U97" s="35"/>
      <c r="V97" s="35"/>
      <c r="W97" s="35"/>
      <c r="X97" s="35"/>
      <c r="Y97" s="35"/>
      <c r="Z97" s="35"/>
      <c r="AA97" s="35"/>
      <c r="AB97" s="35"/>
      <c r="AC97" s="35"/>
      <c r="AD97" s="35"/>
      <c r="AE97" s="35"/>
    </row>
    <row r="98" spans="1:31" s="2" customFormat="1" ht="10.35" customHeight="1">
      <c r="A98" s="35"/>
      <c r="B98" s="36"/>
      <c r="C98" s="37"/>
      <c r="D98" s="37"/>
      <c r="E98" s="37"/>
      <c r="F98" s="37"/>
      <c r="G98" s="37"/>
      <c r="H98" s="37"/>
      <c r="I98" s="37"/>
      <c r="J98" s="37"/>
      <c r="K98" s="37"/>
      <c r="L98" s="115"/>
      <c r="S98" s="35"/>
      <c r="T98" s="35"/>
      <c r="U98" s="35"/>
      <c r="V98" s="35"/>
      <c r="W98" s="35"/>
      <c r="X98" s="35"/>
      <c r="Y98" s="35"/>
      <c r="Z98" s="35"/>
      <c r="AA98" s="35"/>
      <c r="AB98" s="35"/>
      <c r="AC98" s="35"/>
      <c r="AD98" s="35"/>
      <c r="AE98" s="35"/>
    </row>
    <row r="99" spans="1:31" s="11" customFormat="1" ht="29.25" customHeight="1">
      <c r="A99" s="153"/>
      <c r="B99" s="154"/>
      <c r="C99" s="155" t="s">
        <v>231</v>
      </c>
      <c r="D99" s="156" t="s">
        <v>59</v>
      </c>
      <c r="E99" s="156" t="s">
        <v>55</v>
      </c>
      <c r="F99" s="156" t="s">
        <v>56</v>
      </c>
      <c r="G99" s="156" t="s">
        <v>232</v>
      </c>
      <c r="H99" s="156" t="s">
        <v>233</v>
      </c>
      <c r="I99" s="156" t="s">
        <v>234</v>
      </c>
      <c r="J99" s="156" t="s">
        <v>223</v>
      </c>
      <c r="K99" s="157" t="s">
        <v>235</v>
      </c>
      <c r="L99" s="158"/>
      <c r="M99" s="69" t="s">
        <v>19</v>
      </c>
      <c r="N99" s="70" t="s">
        <v>44</v>
      </c>
      <c r="O99" s="70" t="s">
        <v>236</v>
      </c>
      <c r="P99" s="70" t="s">
        <v>237</v>
      </c>
      <c r="Q99" s="70" t="s">
        <v>238</v>
      </c>
      <c r="R99" s="70" t="s">
        <v>239</v>
      </c>
      <c r="S99" s="70" t="s">
        <v>240</v>
      </c>
      <c r="T99" s="71" t="s">
        <v>241</v>
      </c>
      <c r="U99" s="153"/>
      <c r="V99" s="153"/>
      <c r="W99" s="153"/>
      <c r="X99" s="153"/>
      <c r="Y99" s="153"/>
      <c r="Z99" s="153"/>
      <c r="AA99" s="153"/>
      <c r="AB99" s="153"/>
      <c r="AC99" s="153"/>
      <c r="AD99" s="153"/>
      <c r="AE99" s="153"/>
    </row>
    <row r="100" spans="1:63" s="2" customFormat="1" ht="22.8" customHeight="1">
      <c r="A100" s="35"/>
      <c r="B100" s="36"/>
      <c r="C100" s="76" t="s">
        <v>242</v>
      </c>
      <c r="D100" s="37"/>
      <c r="E100" s="37"/>
      <c r="F100" s="37"/>
      <c r="G100" s="37"/>
      <c r="H100" s="37"/>
      <c r="I100" s="37"/>
      <c r="J100" s="159">
        <f>BK100</f>
        <v>0</v>
      </c>
      <c r="K100" s="37"/>
      <c r="L100" s="40"/>
      <c r="M100" s="72"/>
      <c r="N100" s="160"/>
      <c r="O100" s="73"/>
      <c r="P100" s="161">
        <f>P101+P108+P115+P122+P129+P136+P143+P152+P159</f>
        <v>0</v>
      </c>
      <c r="Q100" s="73"/>
      <c r="R100" s="161">
        <f>R101+R108+R115+R122+R129+R136+R143+R152+R159</f>
        <v>0</v>
      </c>
      <c r="S100" s="73"/>
      <c r="T100" s="162">
        <f>T101+T108+T115+T122+T129+T136+T143+T152+T159</f>
        <v>0</v>
      </c>
      <c r="U100" s="35"/>
      <c r="V100" s="35"/>
      <c r="W100" s="35"/>
      <c r="X100" s="35"/>
      <c r="Y100" s="35"/>
      <c r="Z100" s="35"/>
      <c r="AA100" s="35"/>
      <c r="AB100" s="35"/>
      <c r="AC100" s="35"/>
      <c r="AD100" s="35"/>
      <c r="AE100" s="35"/>
      <c r="AT100" s="18" t="s">
        <v>73</v>
      </c>
      <c r="AU100" s="18" t="s">
        <v>224</v>
      </c>
      <c r="BK100" s="163">
        <f>BK101+BK108+BK115+BK122+BK129+BK136+BK143+BK152+BK159</f>
        <v>0</v>
      </c>
    </row>
    <row r="101" spans="2:63" s="12" customFormat="1" ht="25.95" customHeight="1">
      <c r="B101" s="164"/>
      <c r="C101" s="165"/>
      <c r="D101" s="166" t="s">
        <v>73</v>
      </c>
      <c r="E101" s="167" t="s">
        <v>1605</v>
      </c>
      <c r="F101" s="167" t="s">
        <v>1606</v>
      </c>
      <c r="G101" s="165"/>
      <c r="H101" s="165"/>
      <c r="I101" s="168"/>
      <c r="J101" s="169">
        <f>BK101</f>
        <v>0</v>
      </c>
      <c r="K101" s="165"/>
      <c r="L101" s="170"/>
      <c r="M101" s="171"/>
      <c r="N101" s="172"/>
      <c r="O101" s="172"/>
      <c r="P101" s="173">
        <f>SUM(P102:P107)</f>
        <v>0</v>
      </c>
      <c r="Q101" s="172"/>
      <c r="R101" s="173">
        <f>SUM(R102:R107)</f>
        <v>0</v>
      </c>
      <c r="S101" s="172"/>
      <c r="T101" s="174">
        <f>SUM(T102:T107)</f>
        <v>0</v>
      </c>
      <c r="AR101" s="175" t="s">
        <v>131</v>
      </c>
      <c r="AT101" s="176" t="s">
        <v>73</v>
      </c>
      <c r="AU101" s="176" t="s">
        <v>74</v>
      </c>
      <c r="AY101" s="175" t="s">
        <v>245</v>
      </c>
      <c r="BK101" s="177">
        <f>SUM(BK102:BK107)</f>
        <v>0</v>
      </c>
    </row>
    <row r="102" spans="1:65" s="2" customFormat="1" ht="16.5" customHeight="1">
      <c r="A102" s="35"/>
      <c r="B102" s="36"/>
      <c r="C102" s="180" t="s">
        <v>82</v>
      </c>
      <c r="D102" s="180" t="s">
        <v>247</v>
      </c>
      <c r="E102" s="181" t="s">
        <v>1607</v>
      </c>
      <c r="F102" s="182" t="s">
        <v>1608</v>
      </c>
      <c r="G102" s="183" t="s">
        <v>389</v>
      </c>
      <c r="H102" s="184">
        <v>1</v>
      </c>
      <c r="I102" s="185"/>
      <c r="J102" s="186">
        <f>ROUND(I102*H102,2)</f>
        <v>0</v>
      </c>
      <c r="K102" s="182" t="s">
        <v>19</v>
      </c>
      <c r="L102" s="40"/>
      <c r="M102" s="187" t="s">
        <v>19</v>
      </c>
      <c r="N102" s="188" t="s">
        <v>45</v>
      </c>
      <c r="O102" s="65"/>
      <c r="P102" s="189">
        <f>O102*H102</f>
        <v>0</v>
      </c>
      <c r="Q102" s="189">
        <v>0</v>
      </c>
      <c r="R102" s="189">
        <f>Q102*H102</f>
        <v>0</v>
      </c>
      <c r="S102" s="189">
        <v>0</v>
      </c>
      <c r="T102" s="190">
        <f>S102*H102</f>
        <v>0</v>
      </c>
      <c r="U102" s="35"/>
      <c r="V102" s="35"/>
      <c r="W102" s="35"/>
      <c r="X102" s="35"/>
      <c r="Y102" s="35"/>
      <c r="Z102" s="35"/>
      <c r="AA102" s="35"/>
      <c r="AB102" s="35"/>
      <c r="AC102" s="35"/>
      <c r="AD102" s="35"/>
      <c r="AE102" s="35"/>
      <c r="AR102" s="191" t="s">
        <v>390</v>
      </c>
      <c r="AT102" s="191" t="s">
        <v>247</v>
      </c>
      <c r="AU102" s="191" t="s">
        <v>82</v>
      </c>
      <c r="AY102" s="18" t="s">
        <v>245</v>
      </c>
      <c r="BE102" s="192">
        <f>IF(N102="základní",J102,0)</f>
        <v>0</v>
      </c>
      <c r="BF102" s="192">
        <f>IF(N102="snížená",J102,0)</f>
        <v>0</v>
      </c>
      <c r="BG102" s="192">
        <f>IF(N102="zákl. přenesená",J102,0)</f>
        <v>0</v>
      </c>
      <c r="BH102" s="192">
        <f>IF(N102="sníž. přenesená",J102,0)</f>
        <v>0</v>
      </c>
      <c r="BI102" s="192">
        <f>IF(N102="nulová",J102,0)</f>
        <v>0</v>
      </c>
      <c r="BJ102" s="18" t="s">
        <v>82</v>
      </c>
      <c r="BK102" s="192">
        <f>ROUND(I102*H102,2)</f>
        <v>0</v>
      </c>
      <c r="BL102" s="18" t="s">
        <v>390</v>
      </c>
      <c r="BM102" s="191" t="s">
        <v>1609</v>
      </c>
    </row>
    <row r="103" spans="1:47" s="2" customFormat="1" ht="19.2">
      <c r="A103" s="35"/>
      <c r="B103" s="36"/>
      <c r="C103" s="37"/>
      <c r="D103" s="200" t="s">
        <v>470</v>
      </c>
      <c r="E103" s="37"/>
      <c r="F103" s="236" t="s">
        <v>1610</v>
      </c>
      <c r="G103" s="37"/>
      <c r="H103" s="37"/>
      <c r="I103" s="195"/>
      <c r="J103" s="37"/>
      <c r="K103" s="37"/>
      <c r="L103" s="40"/>
      <c r="M103" s="196"/>
      <c r="N103" s="197"/>
      <c r="O103" s="65"/>
      <c r="P103" s="65"/>
      <c r="Q103" s="65"/>
      <c r="R103" s="65"/>
      <c r="S103" s="65"/>
      <c r="T103" s="66"/>
      <c r="U103" s="35"/>
      <c r="V103" s="35"/>
      <c r="W103" s="35"/>
      <c r="X103" s="35"/>
      <c r="Y103" s="35"/>
      <c r="Z103" s="35"/>
      <c r="AA103" s="35"/>
      <c r="AB103" s="35"/>
      <c r="AC103" s="35"/>
      <c r="AD103" s="35"/>
      <c r="AE103" s="35"/>
      <c r="AT103" s="18" t="s">
        <v>470</v>
      </c>
      <c r="AU103" s="18" t="s">
        <v>82</v>
      </c>
    </row>
    <row r="104" spans="1:65" s="2" customFormat="1" ht="16.5" customHeight="1">
      <c r="A104" s="35"/>
      <c r="B104" s="36"/>
      <c r="C104" s="180" t="s">
        <v>84</v>
      </c>
      <c r="D104" s="180" t="s">
        <v>247</v>
      </c>
      <c r="E104" s="181" t="s">
        <v>1611</v>
      </c>
      <c r="F104" s="182" t="s">
        <v>1612</v>
      </c>
      <c r="G104" s="183" t="s">
        <v>389</v>
      </c>
      <c r="H104" s="184">
        <v>1</v>
      </c>
      <c r="I104" s="185"/>
      <c r="J104" s="186">
        <f>ROUND(I104*H104,2)</f>
        <v>0</v>
      </c>
      <c r="K104" s="182" t="s">
        <v>19</v>
      </c>
      <c r="L104" s="40"/>
      <c r="M104" s="187" t="s">
        <v>19</v>
      </c>
      <c r="N104" s="188" t="s">
        <v>45</v>
      </c>
      <c r="O104" s="65"/>
      <c r="P104" s="189">
        <f>O104*H104</f>
        <v>0</v>
      </c>
      <c r="Q104" s="189">
        <v>0</v>
      </c>
      <c r="R104" s="189">
        <f>Q104*H104</f>
        <v>0</v>
      </c>
      <c r="S104" s="189">
        <v>0</v>
      </c>
      <c r="T104" s="190">
        <f>S104*H104</f>
        <v>0</v>
      </c>
      <c r="U104" s="35"/>
      <c r="V104" s="35"/>
      <c r="W104" s="35"/>
      <c r="X104" s="35"/>
      <c r="Y104" s="35"/>
      <c r="Z104" s="35"/>
      <c r="AA104" s="35"/>
      <c r="AB104" s="35"/>
      <c r="AC104" s="35"/>
      <c r="AD104" s="35"/>
      <c r="AE104" s="35"/>
      <c r="AR104" s="191" t="s">
        <v>390</v>
      </c>
      <c r="AT104" s="191" t="s">
        <v>247</v>
      </c>
      <c r="AU104" s="191" t="s">
        <v>82</v>
      </c>
      <c r="AY104" s="18" t="s">
        <v>245</v>
      </c>
      <c r="BE104" s="192">
        <f>IF(N104="základní",J104,0)</f>
        <v>0</v>
      </c>
      <c r="BF104" s="192">
        <f>IF(N104="snížená",J104,0)</f>
        <v>0</v>
      </c>
      <c r="BG104" s="192">
        <f>IF(N104="zákl. přenesená",J104,0)</f>
        <v>0</v>
      </c>
      <c r="BH104" s="192">
        <f>IF(N104="sníž. přenesená",J104,0)</f>
        <v>0</v>
      </c>
      <c r="BI104" s="192">
        <f>IF(N104="nulová",J104,0)</f>
        <v>0</v>
      </c>
      <c r="BJ104" s="18" t="s">
        <v>82</v>
      </c>
      <c r="BK104" s="192">
        <f>ROUND(I104*H104,2)</f>
        <v>0</v>
      </c>
      <c r="BL104" s="18" t="s">
        <v>390</v>
      </c>
      <c r="BM104" s="191" t="s">
        <v>1613</v>
      </c>
    </row>
    <row r="105" spans="1:47" s="2" customFormat="1" ht="86.4">
      <c r="A105" s="35"/>
      <c r="B105" s="36"/>
      <c r="C105" s="37"/>
      <c r="D105" s="200" t="s">
        <v>470</v>
      </c>
      <c r="E105" s="37"/>
      <c r="F105" s="236" t="s">
        <v>1614</v>
      </c>
      <c r="G105" s="37"/>
      <c r="H105" s="37"/>
      <c r="I105" s="195"/>
      <c r="J105" s="37"/>
      <c r="K105" s="37"/>
      <c r="L105" s="40"/>
      <c r="M105" s="196"/>
      <c r="N105" s="197"/>
      <c r="O105" s="65"/>
      <c r="P105" s="65"/>
      <c r="Q105" s="65"/>
      <c r="R105" s="65"/>
      <c r="S105" s="65"/>
      <c r="T105" s="66"/>
      <c r="U105" s="35"/>
      <c r="V105" s="35"/>
      <c r="W105" s="35"/>
      <c r="X105" s="35"/>
      <c r="Y105" s="35"/>
      <c r="Z105" s="35"/>
      <c r="AA105" s="35"/>
      <c r="AB105" s="35"/>
      <c r="AC105" s="35"/>
      <c r="AD105" s="35"/>
      <c r="AE105" s="35"/>
      <c r="AT105" s="18" t="s">
        <v>470</v>
      </c>
      <c r="AU105" s="18" t="s">
        <v>82</v>
      </c>
    </row>
    <row r="106" spans="1:65" s="2" customFormat="1" ht="16.5" customHeight="1">
      <c r="A106" s="35"/>
      <c r="B106" s="36"/>
      <c r="C106" s="180" t="s">
        <v>94</v>
      </c>
      <c r="D106" s="180" t="s">
        <v>247</v>
      </c>
      <c r="E106" s="181" t="s">
        <v>1615</v>
      </c>
      <c r="F106" s="182" t="s">
        <v>385</v>
      </c>
      <c r="G106" s="183" t="s">
        <v>389</v>
      </c>
      <c r="H106" s="184">
        <v>1</v>
      </c>
      <c r="I106" s="185"/>
      <c r="J106" s="186">
        <f>ROUND(I106*H106,2)</f>
        <v>0</v>
      </c>
      <c r="K106" s="182" t="s">
        <v>19</v>
      </c>
      <c r="L106" s="40"/>
      <c r="M106" s="187" t="s">
        <v>19</v>
      </c>
      <c r="N106" s="188" t="s">
        <v>45</v>
      </c>
      <c r="O106" s="65"/>
      <c r="P106" s="189">
        <f>O106*H106</f>
        <v>0</v>
      </c>
      <c r="Q106" s="189">
        <v>0</v>
      </c>
      <c r="R106" s="189">
        <f>Q106*H106</f>
        <v>0</v>
      </c>
      <c r="S106" s="189">
        <v>0</v>
      </c>
      <c r="T106" s="190">
        <f>S106*H106</f>
        <v>0</v>
      </c>
      <c r="U106" s="35"/>
      <c r="V106" s="35"/>
      <c r="W106" s="35"/>
      <c r="X106" s="35"/>
      <c r="Y106" s="35"/>
      <c r="Z106" s="35"/>
      <c r="AA106" s="35"/>
      <c r="AB106" s="35"/>
      <c r="AC106" s="35"/>
      <c r="AD106" s="35"/>
      <c r="AE106" s="35"/>
      <c r="AR106" s="191" t="s">
        <v>390</v>
      </c>
      <c r="AT106" s="191" t="s">
        <v>247</v>
      </c>
      <c r="AU106" s="191" t="s">
        <v>82</v>
      </c>
      <c r="AY106" s="18" t="s">
        <v>245</v>
      </c>
      <c r="BE106" s="192">
        <f>IF(N106="základní",J106,0)</f>
        <v>0</v>
      </c>
      <c r="BF106" s="192">
        <f>IF(N106="snížená",J106,0)</f>
        <v>0</v>
      </c>
      <c r="BG106" s="192">
        <f>IF(N106="zákl. přenesená",J106,0)</f>
        <v>0</v>
      </c>
      <c r="BH106" s="192">
        <f>IF(N106="sníž. přenesená",J106,0)</f>
        <v>0</v>
      </c>
      <c r="BI106" s="192">
        <f>IF(N106="nulová",J106,0)</f>
        <v>0</v>
      </c>
      <c r="BJ106" s="18" t="s">
        <v>82</v>
      </c>
      <c r="BK106" s="192">
        <f>ROUND(I106*H106,2)</f>
        <v>0</v>
      </c>
      <c r="BL106" s="18" t="s">
        <v>390</v>
      </c>
      <c r="BM106" s="191" t="s">
        <v>1616</v>
      </c>
    </row>
    <row r="107" spans="1:47" s="2" customFormat="1" ht="38.4">
      <c r="A107" s="35"/>
      <c r="B107" s="36"/>
      <c r="C107" s="37"/>
      <c r="D107" s="200" t="s">
        <v>470</v>
      </c>
      <c r="E107" s="37"/>
      <c r="F107" s="236" t="s">
        <v>1537</v>
      </c>
      <c r="G107" s="37"/>
      <c r="H107" s="37"/>
      <c r="I107" s="195"/>
      <c r="J107" s="37"/>
      <c r="K107" s="37"/>
      <c r="L107" s="40"/>
      <c r="M107" s="196"/>
      <c r="N107" s="197"/>
      <c r="O107" s="65"/>
      <c r="P107" s="65"/>
      <c r="Q107" s="65"/>
      <c r="R107" s="65"/>
      <c r="S107" s="65"/>
      <c r="T107" s="66"/>
      <c r="U107" s="35"/>
      <c r="V107" s="35"/>
      <c r="W107" s="35"/>
      <c r="X107" s="35"/>
      <c r="Y107" s="35"/>
      <c r="Z107" s="35"/>
      <c r="AA107" s="35"/>
      <c r="AB107" s="35"/>
      <c r="AC107" s="35"/>
      <c r="AD107" s="35"/>
      <c r="AE107" s="35"/>
      <c r="AT107" s="18" t="s">
        <v>470</v>
      </c>
      <c r="AU107" s="18" t="s">
        <v>82</v>
      </c>
    </row>
    <row r="108" spans="2:63" s="12" customFormat="1" ht="25.95" customHeight="1">
      <c r="B108" s="164"/>
      <c r="C108" s="165"/>
      <c r="D108" s="166" t="s">
        <v>73</v>
      </c>
      <c r="E108" s="167" t="s">
        <v>1617</v>
      </c>
      <c r="F108" s="167" t="s">
        <v>1618</v>
      </c>
      <c r="G108" s="165"/>
      <c r="H108" s="165"/>
      <c r="I108" s="168"/>
      <c r="J108" s="169">
        <f>BK108</f>
        <v>0</v>
      </c>
      <c r="K108" s="165"/>
      <c r="L108" s="170"/>
      <c r="M108" s="171"/>
      <c r="N108" s="172"/>
      <c r="O108" s="172"/>
      <c r="P108" s="173">
        <f>SUM(P109:P114)</f>
        <v>0</v>
      </c>
      <c r="Q108" s="172"/>
      <c r="R108" s="173">
        <f>SUM(R109:R114)</f>
        <v>0</v>
      </c>
      <c r="S108" s="172"/>
      <c r="T108" s="174">
        <f>SUM(T109:T114)</f>
        <v>0</v>
      </c>
      <c r="AR108" s="175" t="s">
        <v>131</v>
      </c>
      <c r="AT108" s="176" t="s">
        <v>73</v>
      </c>
      <c r="AU108" s="176" t="s">
        <v>74</v>
      </c>
      <c r="AY108" s="175" t="s">
        <v>245</v>
      </c>
      <c r="BK108" s="177">
        <f>SUM(BK109:BK114)</f>
        <v>0</v>
      </c>
    </row>
    <row r="109" spans="1:65" s="2" customFormat="1" ht="16.5" customHeight="1">
      <c r="A109" s="35"/>
      <c r="B109" s="36"/>
      <c r="C109" s="180" t="s">
        <v>131</v>
      </c>
      <c r="D109" s="180" t="s">
        <v>247</v>
      </c>
      <c r="E109" s="181" t="s">
        <v>1619</v>
      </c>
      <c r="F109" s="182" t="s">
        <v>1608</v>
      </c>
      <c r="G109" s="183" t="s">
        <v>389</v>
      </c>
      <c r="H109" s="184">
        <v>1</v>
      </c>
      <c r="I109" s="185"/>
      <c r="J109" s="186">
        <f>ROUND(I109*H109,2)</f>
        <v>0</v>
      </c>
      <c r="K109" s="182" t="s">
        <v>19</v>
      </c>
      <c r="L109" s="40"/>
      <c r="M109" s="187" t="s">
        <v>19</v>
      </c>
      <c r="N109" s="188" t="s">
        <v>45</v>
      </c>
      <c r="O109" s="65"/>
      <c r="P109" s="189">
        <f>O109*H109</f>
        <v>0</v>
      </c>
      <c r="Q109" s="189">
        <v>0</v>
      </c>
      <c r="R109" s="189">
        <f>Q109*H109</f>
        <v>0</v>
      </c>
      <c r="S109" s="189">
        <v>0</v>
      </c>
      <c r="T109" s="190">
        <f>S109*H109</f>
        <v>0</v>
      </c>
      <c r="U109" s="35"/>
      <c r="V109" s="35"/>
      <c r="W109" s="35"/>
      <c r="X109" s="35"/>
      <c r="Y109" s="35"/>
      <c r="Z109" s="35"/>
      <c r="AA109" s="35"/>
      <c r="AB109" s="35"/>
      <c r="AC109" s="35"/>
      <c r="AD109" s="35"/>
      <c r="AE109" s="35"/>
      <c r="AR109" s="191" t="s">
        <v>390</v>
      </c>
      <c r="AT109" s="191" t="s">
        <v>247</v>
      </c>
      <c r="AU109" s="191" t="s">
        <v>82</v>
      </c>
      <c r="AY109" s="18" t="s">
        <v>245</v>
      </c>
      <c r="BE109" s="192">
        <f>IF(N109="základní",J109,0)</f>
        <v>0</v>
      </c>
      <c r="BF109" s="192">
        <f>IF(N109="snížená",J109,0)</f>
        <v>0</v>
      </c>
      <c r="BG109" s="192">
        <f>IF(N109="zákl. přenesená",J109,0)</f>
        <v>0</v>
      </c>
      <c r="BH109" s="192">
        <f>IF(N109="sníž. přenesená",J109,0)</f>
        <v>0</v>
      </c>
      <c r="BI109" s="192">
        <f>IF(N109="nulová",J109,0)</f>
        <v>0</v>
      </c>
      <c r="BJ109" s="18" t="s">
        <v>82</v>
      </c>
      <c r="BK109" s="192">
        <f>ROUND(I109*H109,2)</f>
        <v>0</v>
      </c>
      <c r="BL109" s="18" t="s">
        <v>390</v>
      </c>
      <c r="BM109" s="191" t="s">
        <v>1620</v>
      </c>
    </row>
    <row r="110" spans="1:47" s="2" customFormat="1" ht="19.2">
      <c r="A110" s="35"/>
      <c r="B110" s="36"/>
      <c r="C110" s="37"/>
      <c r="D110" s="200" t="s">
        <v>470</v>
      </c>
      <c r="E110" s="37"/>
      <c r="F110" s="236" t="s">
        <v>1610</v>
      </c>
      <c r="G110" s="37"/>
      <c r="H110" s="37"/>
      <c r="I110" s="195"/>
      <c r="J110" s="37"/>
      <c r="K110" s="37"/>
      <c r="L110" s="40"/>
      <c r="M110" s="196"/>
      <c r="N110" s="197"/>
      <c r="O110" s="65"/>
      <c r="P110" s="65"/>
      <c r="Q110" s="65"/>
      <c r="R110" s="65"/>
      <c r="S110" s="65"/>
      <c r="T110" s="66"/>
      <c r="U110" s="35"/>
      <c r="V110" s="35"/>
      <c r="W110" s="35"/>
      <c r="X110" s="35"/>
      <c r="Y110" s="35"/>
      <c r="Z110" s="35"/>
      <c r="AA110" s="35"/>
      <c r="AB110" s="35"/>
      <c r="AC110" s="35"/>
      <c r="AD110" s="35"/>
      <c r="AE110" s="35"/>
      <c r="AT110" s="18" t="s">
        <v>470</v>
      </c>
      <c r="AU110" s="18" t="s">
        <v>82</v>
      </c>
    </row>
    <row r="111" spans="1:65" s="2" customFormat="1" ht="16.5" customHeight="1">
      <c r="A111" s="35"/>
      <c r="B111" s="36"/>
      <c r="C111" s="180" t="s">
        <v>272</v>
      </c>
      <c r="D111" s="180" t="s">
        <v>247</v>
      </c>
      <c r="E111" s="181" t="s">
        <v>1621</v>
      </c>
      <c r="F111" s="182" t="s">
        <v>1622</v>
      </c>
      <c r="G111" s="183" t="s">
        <v>389</v>
      </c>
      <c r="H111" s="184">
        <v>1</v>
      </c>
      <c r="I111" s="185"/>
      <c r="J111" s="186">
        <f>ROUND(I111*H111,2)</f>
        <v>0</v>
      </c>
      <c r="K111" s="182" t="s">
        <v>19</v>
      </c>
      <c r="L111" s="40"/>
      <c r="M111" s="187" t="s">
        <v>19</v>
      </c>
      <c r="N111" s="188" t="s">
        <v>45</v>
      </c>
      <c r="O111" s="65"/>
      <c r="P111" s="189">
        <f>O111*H111</f>
        <v>0</v>
      </c>
      <c r="Q111" s="189">
        <v>0</v>
      </c>
      <c r="R111" s="189">
        <f>Q111*H111</f>
        <v>0</v>
      </c>
      <c r="S111" s="189">
        <v>0</v>
      </c>
      <c r="T111" s="190">
        <f>S111*H111</f>
        <v>0</v>
      </c>
      <c r="U111" s="35"/>
      <c r="V111" s="35"/>
      <c r="W111" s="35"/>
      <c r="X111" s="35"/>
      <c r="Y111" s="35"/>
      <c r="Z111" s="35"/>
      <c r="AA111" s="35"/>
      <c r="AB111" s="35"/>
      <c r="AC111" s="35"/>
      <c r="AD111" s="35"/>
      <c r="AE111" s="35"/>
      <c r="AR111" s="191" t="s">
        <v>390</v>
      </c>
      <c r="AT111" s="191" t="s">
        <v>247</v>
      </c>
      <c r="AU111" s="191" t="s">
        <v>82</v>
      </c>
      <c r="AY111" s="18" t="s">
        <v>245</v>
      </c>
      <c r="BE111" s="192">
        <f>IF(N111="základní",J111,0)</f>
        <v>0</v>
      </c>
      <c r="BF111" s="192">
        <f>IF(N111="snížená",J111,0)</f>
        <v>0</v>
      </c>
      <c r="BG111" s="192">
        <f>IF(N111="zákl. přenesená",J111,0)</f>
        <v>0</v>
      </c>
      <c r="BH111" s="192">
        <f>IF(N111="sníž. přenesená",J111,0)</f>
        <v>0</v>
      </c>
      <c r="BI111" s="192">
        <f>IF(N111="nulová",J111,0)</f>
        <v>0</v>
      </c>
      <c r="BJ111" s="18" t="s">
        <v>82</v>
      </c>
      <c r="BK111" s="192">
        <f>ROUND(I111*H111,2)</f>
        <v>0</v>
      </c>
      <c r="BL111" s="18" t="s">
        <v>390</v>
      </c>
      <c r="BM111" s="191" t="s">
        <v>1623</v>
      </c>
    </row>
    <row r="112" spans="1:47" s="2" customFormat="1" ht="28.8">
      <c r="A112" s="35"/>
      <c r="B112" s="36"/>
      <c r="C112" s="37"/>
      <c r="D112" s="200" t="s">
        <v>470</v>
      </c>
      <c r="E112" s="37"/>
      <c r="F112" s="236" t="s">
        <v>1624</v>
      </c>
      <c r="G112" s="37"/>
      <c r="H112" s="37"/>
      <c r="I112" s="195"/>
      <c r="J112" s="37"/>
      <c r="K112" s="37"/>
      <c r="L112" s="40"/>
      <c r="M112" s="196"/>
      <c r="N112" s="197"/>
      <c r="O112" s="65"/>
      <c r="P112" s="65"/>
      <c r="Q112" s="65"/>
      <c r="R112" s="65"/>
      <c r="S112" s="65"/>
      <c r="T112" s="66"/>
      <c r="U112" s="35"/>
      <c r="V112" s="35"/>
      <c r="W112" s="35"/>
      <c r="X112" s="35"/>
      <c r="Y112" s="35"/>
      <c r="Z112" s="35"/>
      <c r="AA112" s="35"/>
      <c r="AB112" s="35"/>
      <c r="AC112" s="35"/>
      <c r="AD112" s="35"/>
      <c r="AE112" s="35"/>
      <c r="AT112" s="18" t="s">
        <v>470</v>
      </c>
      <c r="AU112" s="18" t="s">
        <v>82</v>
      </c>
    </row>
    <row r="113" spans="1:65" s="2" customFormat="1" ht="16.5" customHeight="1">
      <c r="A113" s="35"/>
      <c r="B113" s="36"/>
      <c r="C113" s="180" t="s">
        <v>278</v>
      </c>
      <c r="D113" s="180" t="s">
        <v>247</v>
      </c>
      <c r="E113" s="181" t="s">
        <v>1625</v>
      </c>
      <c r="F113" s="182" t="s">
        <v>385</v>
      </c>
      <c r="G113" s="183" t="s">
        <v>389</v>
      </c>
      <c r="H113" s="184">
        <v>1</v>
      </c>
      <c r="I113" s="185"/>
      <c r="J113" s="186">
        <f>ROUND(I113*H113,2)</f>
        <v>0</v>
      </c>
      <c r="K113" s="182" t="s">
        <v>19</v>
      </c>
      <c r="L113" s="40"/>
      <c r="M113" s="187" t="s">
        <v>19</v>
      </c>
      <c r="N113" s="188" t="s">
        <v>45</v>
      </c>
      <c r="O113" s="65"/>
      <c r="P113" s="189">
        <f>O113*H113</f>
        <v>0</v>
      </c>
      <c r="Q113" s="189">
        <v>0</v>
      </c>
      <c r="R113" s="189">
        <f>Q113*H113</f>
        <v>0</v>
      </c>
      <c r="S113" s="189">
        <v>0</v>
      </c>
      <c r="T113" s="190">
        <f>S113*H113</f>
        <v>0</v>
      </c>
      <c r="U113" s="35"/>
      <c r="V113" s="35"/>
      <c r="W113" s="35"/>
      <c r="X113" s="35"/>
      <c r="Y113" s="35"/>
      <c r="Z113" s="35"/>
      <c r="AA113" s="35"/>
      <c r="AB113" s="35"/>
      <c r="AC113" s="35"/>
      <c r="AD113" s="35"/>
      <c r="AE113" s="35"/>
      <c r="AR113" s="191" t="s">
        <v>390</v>
      </c>
      <c r="AT113" s="191" t="s">
        <v>247</v>
      </c>
      <c r="AU113" s="191" t="s">
        <v>82</v>
      </c>
      <c r="AY113" s="18" t="s">
        <v>245</v>
      </c>
      <c r="BE113" s="192">
        <f>IF(N113="základní",J113,0)</f>
        <v>0</v>
      </c>
      <c r="BF113" s="192">
        <f>IF(N113="snížená",J113,0)</f>
        <v>0</v>
      </c>
      <c r="BG113" s="192">
        <f>IF(N113="zákl. přenesená",J113,0)</f>
        <v>0</v>
      </c>
      <c r="BH113" s="192">
        <f>IF(N113="sníž. přenesená",J113,0)</f>
        <v>0</v>
      </c>
      <c r="BI113" s="192">
        <f>IF(N113="nulová",J113,0)</f>
        <v>0</v>
      </c>
      <c r="BJ113" s="18" t="s">
        <v>82</v>
      </c>
      <c r="BK113" s="192">
        <f>ROUND(I113*H113,2)</f>
        <v>0</v>
      </c>
      <c r="BL113" s="18" t="s">
        <v>390</v>
      </c>
      <c r="BM113" s="191" t="s">
        <v>1626</v>
      </c>
    </row>
    <row r="114" spans="1:47" s="2" customFormat="1" ht="38.4">
      <c r="A114" s="35"/>
      <c r="B114" s="36"/>
      <c r="C114" s="37"/>
      <c r="D114" s="200" t="s">
        <v>470</v>
      </c>
      <c r="E114" s="37"/>
      <c r="F114" s="236" t="s">
        <v>1537</v>
      </c>
      <c r="G114" s="37"/>
      <c r="H114" s="37"/>
      <c r="I114" s="195"/>
      <c r="J114" s="37"/>
      <c r="K114" s="37"/>
      <c r="L114" s="40"/>
      <c r="M114" s="196"/>
      <c r="N114" s="197"/>
      <c r="O114" s="65"/>
      <c r="P114" s="65"/>
      <c r="Q114" s="65"/>
      <c r="R114" s="65"/>
      <c r="S114" s="65"/>
      <c r="T114" s="66"/>
      <c r="U114" s="35"/>
      <c r="V114" s="35"/>
      <c r="W114" s="35"/>
      <c r="X114" s="35"/>
      <c r="Y114" s="35"/>
      <c r="Z114" s="35"/>
      <c r="AA114" s="35"/>
      <c r="AB114" s="35"/>
      <c r="AC114" s="35"/>
      <c r="AD114" s="35"/>
      <c r="AE114" s="35"/>
      <c r="AT114" s="18" t="s">
        <v>470</v>
      </c>
      <c r="AU114" s="18" t="s">
        <v>82</v>
      </c>
    </row>
    <row r="115" spans="2:63" s="12" customFormat="1" ht="25.95" customHeight="1">
      <c r="B115" s="164"/>
      <c r="C115" s="165"/>
      <c r="D115" s="166" t="s">
        <v>73</v>
      </c>
      <c r="E115" s="167" t="s">
        <v>1627</v>
      </c>
      <c r="F115" s="167" t="s">
        <v>1628</v>
      </c>
      <c r="G115" s="165"/>
      <c r="H115" s="165"/>
      <c r="I115" s="168"/>
      <c r="J115" s="169">
        <f>BK115</f>
        <v>0</v>
      </c>
      <c r="K115" s="165"/>
      <c r="L115" s="170"/>
      <c r="M115" s="171"/>
      <c r="N115" s="172"/>
      <c r="O115" s="172"/>
      <c r="P115" s="173">
        <f>SUM(P116:P121)</f>
        <v>0</v>
      </c>
      <c r="Q115" s="172"/>
      <c r="R115" s="173">
        <f>SUM(R116:R121)</f>
        <v>0</v>
      </c>
      <c r="S115" s="172"/>
      <c r="T115" s="174">
        <f>SUM(T116:T121)</f>
        <v>0</v>
      </c>
      <c r="AR115" s="175" t="s">
        <v>131</v>
      </c>
      <c r="AT115" s="176" t="s">
        <v>73</v>
      </c>
      <c r="AU115" s="176" t="s">
        <v>74</v>
      </c>
      <c r="AY115" s="175" t="s">
        <v>245</v>
      </c>
      <c r="BK115" s="177">
        <f>SUM(BK116:BK121)</f>
        <v>0</v>
      </c>
    </row>
    <row r="116" spans="1:65" s="2" customFormat="1" ht="16.5" customHeight="1">
      <c r="A116" s="35"/>
      <c r="B116" s="36"/>
      <c r="C116" s="180" t="s">
        <v>285</v>
      </c>
      <c r="D116" s="180" t="s">
        <v>247</v>
      </c>
      <c r="E116" s="181" t="s">
        <v>1629</v>
      </c>
      <c r="F116" s="182" t="s">
        <v>1608</v>
      </c>
      <c r="G116" s="183" t="s">
        <v>389</v>
      </c>
      <c r="H116" s="184">
        <v>1</v>
      </c>
      <c r="I116" s="185"/>
      <c r="J116" s="186">
        <f>ROUND(I116*H116,2)</f>
        <v>0</v>
      </c>
      <c r="K116" s="182" t="s">
        <v>19</v>
      </c>
      <c r="L116" s="40"/>
      <c r="M116" s="187" t="s">
        <v>19</v>
      </c>
      <c r="N116" s="188" t="s">
        <v>45</v>
      </c>
      <c r="O116" s="65"/>
      <c r="P116" s="189">
        <f>O116*H116</f>
        <v>0</v>
      </c>
      <c r="Q116" s="189">
        <v>0</v>
      </c>
      <c r="R116" s="189">
        <f>Q116*H116</f>
        <v>0</v>
      </c>
      <c r="S116" s="189">
        <v>0</v>
      </c>
      <c r="T116" s="190">
        <f>S116*H116</f>
        <v>0</v>
      </c>
      <c r="U116" s="35"/>
      <c r="V116" s="35"/>
      <c r="W116" s="35"/>
      <c r="X116" s="35"/>
      <c r="Y116" s="35"/>
      <c r="Z116" s="35"/>
      <c r="AA116" s="35"/>
      <c r="AB116" s="35"/>
      <c r="AC116" s="35"/>
      <c r="AD116" s="35"/>
      <c r="AE116" s="35"/>
      <c r="AR116" s="191" t="s">
        <v>390</v>
      </c>
      <c r="AT116" s="191" t="s">
        <v>247</v>
      </c>
      <c r="AU116" s="191" t="s">
        <v>82</v>
      </c>
      <c r="AY116" s="18" t="s">
        <v>245</v>
      </c>
      <c r="BE116" s="192">
        <f>IF(N116="základní",J116,0)</f>
        <v>0</v>
      </c>
      <c r="BF116" s="192">
        <f>IF(N116="snížená",J116,0)</f>
        <v>0</v>
      </c>
      <c r="BG116" s="192">
        <f>IF(N116="zákl. přenesená",J116,0)</f>
        <v>0</v>
      </c>
      <c r="BH116" s="192">
        <f>IF(N116="sníž. přenesená",J116,0)</f>
        <v>0</v>
      </c>
      <c r="BI116" s="192">
        <f>IF(N116="nulová",J116,0)</f>
        <v>0</v>
      </c>
      <c r="BJ116" s="18" t="s">
        <v>82</v>
      </c>
      <c r="BK116" s="192">
        <f>ROUND(I116*H116,2)</f>
        <v>0</v>
      </c>
      <c r="BL116" s="18" t="s">
        <v>390</v>
      </c>
      <c r="BM116" s="191" t="s">
        <v>1630</v>
      </c>
    </row>
    <row r="117" spans="1:47" s="2" customFormat="1" ht="19.2">
      <c r="A117" s="35"/>
      <c r="B117" s="36"/>
      <c r="C117" s="37"/>
      <c r="D117" s="200" t="s">
        <v>470</v>
      </c>
      <c r="E117" s="37"/>
      <c r="F117" s="236" t="s">
        <v>1610</v>
      </c>
      <c r="G117" s="37"/>
      <c r="H117" s="37"/>
      <c r="I117" s="195"/>
      <c r="J117" s="37"/>
      <c r="K117" s="37"/>
      <c r="L117" s="40"/>
      <c r="M117" s="196"/>
      <c r="N117" s="197"/>
      <c r="O117" s="65"/>
      <c r="P117" s="65"/>
      <c r="Q117" s="65"/>
      <c r="R117" s="65"/>
      <c r="S117" s="65"/>
      <c r="T117" s="66"/>
      <c r="U117" s="35"/>
      <c r="V117" s="35"/>
      <c r="W117" s="35"/>
      <c r="X117" s="35"/>
      <c r="Y117" s="35"/>
      <c r="Z117" s="35"/>
      <c r="AA117" s="35"/>
      <c r="AB117" s="35"/>
      <c r="AC117" s="35"/>
      <c r="AD117" s="35"/>
      <c r="AE117" s="35"/>
      <c r="AT117" s="18" t="s">
        <v>470</v>
      </c>
      <c r="AU117" s="18" t="s">
        <v>82</v>
      </c>
    </row>
    <row r="118" spans="1:65" s="2" customFormat="1" ht="16.5" customHeight="1">
      <c r="A118" s="35"/>
      <c r="B118" s="36"/>
      <c r="C118" s="180" t="s">
        <v>297</v>
      </c>
      <c r="D118" s="180" t="s">
        <v>247</v>
      </c>
      <c r="E118" s="181" t="s">
        <v>1631</v>
      </c>
      <c r="F118" s="182" t="s">
        <v>1628</v>
      </c>
      <c r="G118" s="183" t="s">
        <v>389</v>
      </c>
      <c r="H118" s="184">
        <v>1</v>
      </c>
      <c r="I118" s="185"/>
      <c r="J118" s="186">
        <f>ROUND(I118*H118,2)</f>
        <v>0</v>
      </c>
      <c r="K118" s="182" t="s">
        <v>19</v>
      </c>
      <c r="L118" s="40"/>
      <c r="M118" s="187" t="s">
        <v>19</v>
      </c>
      <c r="N118" s="188" t="s">
        <v>45</v>
      </c>
      <c r="O118" s="65"/>
      <c r="P118" s="189">
        <f>O118*H118</f>
        <v>0</v>
      </c>
      <c r="Q118" s="189">
        <v>0</v>
      </c>
      <c r="R118" s="189">
        <f>Q118*H118</f>
        <v>0</v>
      </c>
      <c r="S118" s="189">
        <v>0</v>
      </c>
      <c r="T118" s="190">
        <f>S118*H118</f>
        <v>0</v>
      </c>
      <c r="U118" s="35"/>
      <c r="V118" s="35"/>
      <c r="W118" s="35"/>
      <c r="X118" s="35"/>
      <c r="Y118" s="35"/>
      <c r="Z118" s="35"/>
      <c r="AA118" s="35"/>
      <c r="AB118" s="35"/>
      <c r="AC118" s="35"/>
      <c r="AD118" s="35"/>
      <c r="AE118" s="35"/>
      <c r="AR118" s="191" t="s">
        <v>390</v>
      </c>
      <c r="AT118" s="191" t="s">
        <v>247</v>
      </c>
      <c r="AU118" s="191" t="s">
        <v>82</v>
      </c>
      <c r="AY118" s="18" t="s">
        <v>245</v>
      </c>
      <c r="BE118" s="192">
        <f>IF(N118="základní",J118,0)</f>
        <v>0</v>
      </c>
      <c r="BF118" s="192">
        <f>IF(N118="snížená",J118,0)</f>
        <v>0</v>
      </c>
      <c r="BG118" s="192">
        <f>IF(N118="zákl. přenesená",J118,0)</f>
        <v>0</v>
      </c>
      <c r="BH118" s="192">
        <f>IF(N118="sníž. přenesená",J118,0)</f>
        <v>0</v>
      </c>
      <c r="BI118" s="192">
        <f>IF(N118="nulová",J118,0)</f>
        <v>0</v>
      </c>
      <c r="BJ118" s="18" t="s">
        <v>82</v>
      </c>
      <c r="BK118" s="192">
        <f>ROUND(I118*H118,2)</f>
        <v>0</v>
      </c>
      <c r="BL118" s="18" t="s">
        <v>390</v>
      </c>
      <c r="BM118" s="191" t="s">
        <v>1632</v>
      </c>
    </row>
    <row r="119" spans="1:47" s="2" customFormat="1" ht="28.8">
      <c r="A119" s="35"/>
      <c r="B119" s="36"/>
      <c r="C119" s="37"/>
      <c r="D119" s="200" t="s">
        <v>470</v>
      </c>
      <c r="E119" s="37"/>
      <c r="F119" s="236" t="s">
        <v>1633</v>
      </c>
      <c r="G119" s="37"/>
      <c r="H119" s="37"/>
      <c r="I119" s="195"/>
      <c r="J119" s="37"/>
      <c r="K119" s="37"/>
      <c r="L119" s="40"/>
      <c r="M119" s="196"/>
      <c r="N119" s="197"/>
      <c r="O119" s="65"/>
      <c r="P119" s="65"/>
      <c r="Q119" s="65"/>
      <c r="R119" s="65"/>
      <c r="S119" s="65"/>
      <c r="T119" s="66"/>
      <c r="U119" s="35"/>
      <c r="V119" s="35"/>
      <c r="W119" s="35"/>
      <c r="X119" s="35"/>
      <c r="Y119" s="35"/>
      <c r="Z119" s="35"/>
      <c r="AA119" s="35"/>
      <c r="AB119" s="35"/>
      <c r="AC119" s="35"/>
      <c r="AD119" s="35"/>
      <c r="AE119" s="35"/>
      <c r="AT119" s="18" t="s">
        <v>470</v>
      </c>
      <c r="AU119" s="18" t="s">
        <v>82</v>
      </c>
    </row>
    <row r="120" spans="1:65" s="2" customFormat="1" ht="16.5" customHeight="1">
      <c r="A120" s="35"/>
      <c r="B120" s="36"/>
      <c r="C120" s="180" t="s">
        <v>305</v>
      </c>
      <c r="D120" s="180" t="s">
        <v>247</v>
      </c>
      <c r="E120" s="181" t="s">
        <v>1634</v>
      </c>
      <c r="F120" s="182" t="s">
        <v>385</v>
      </c>
      <c r="G120" s="183" t="s">
        <v>389</v>
      </c>
      <c r="H120" s="184">
        <v>1</v>
      </c>
      <c r="I120" s="185"/>
      <c r="J120" s="186">
        <f>ROUND(I120*H120,2)</f>
        <v>0</v>
      </c>
      <c r="K120" s="182" t="s">
        <v>19</v>
      </c>
      <c r="L120" s="40"/>
      <c r="M120" s="187" t="s">
        <v>19</v>
      </c>
      <c r="N120" s="188" t="s">
        <v>45</v>
      </c>
      <c r="O120" s="65"/>
      <c r="P120" s="189">
        <f>O120*H120</f>
        <v>0</v>
      </c>
      <c r="Q120" s="189">
        <v>0</v>
      </c>
      <c r="R120" s="189">
        <f>Q120*H120</f>
        <v>0</v>
      </c>
      <c r="S120" s="189">
        <v>0</v>
      </c>
      <c r="T120" s="190">
        <f>S120*H120</f>
        <v>0</v>
      </c>
      <c r="U120" s="35"/>
      <c r="V120" s="35"/>
      <c r="W120" s="35"/>
      <c r="X120" s="35"/>
      <c r="Y120" s="35"/>
      <c r="Z120" s="35"/>
      <c r="AA120" s="35"/>
      <c r="AB120" s="35"/>
      <c r="AC120" s="35"/>
      <c r="AD120" s="35"/>
      <c r="AE120" s="35"/>
      <c r="AR120" s="191" t="s">
        <v>390</v>
      </c>
      <c r="AT120" s="191" t="s">
        <v>247</v>
      </c>
      <c r="AU120" s="191" t="s">
        <v>82</v>
      </c>
      <c r="AY120" s="18" t="s">
        <v>245</v>
      </c>
      <c r="BE120" s="192">
        <f>IF(N120="základní",J120,0)</f>
        <v>0</v>
      </c>
      <c r="BF120" s="192">
        <f>IF(N120="snížená",J120,0)</f>
        <v>0</v>
      </c>
      <c r="BG120" s="192">
        <f>IF(N120="zákl. přenesená",J120,0)</f>
        <v>0</v>
      </c>
      <c r="BH120" s="192">
        <f>IF(N120="sníž. přenesená",J120,0)</f>
        <v>0</v>
      </c>
      <c r="BI120" s="192">
        <f>IF(N120="nulová",J120,0)</f>
        <v>0</v>
      </c>
      <c r="BJ120" s="18" t="s">
        <v>82</v>
      </c>
      <c r="BK120" s="192">
        <f>ROUND(I120*H120,2)</f>
        <v>0</v>
      </c>
      <c r="BL120" s="18" t="s">
        <v>390</v>
      </c>
      <c r="BM120" s="191" t="s">
        <v>1635</v>
      </c>
    </row>
    <row r="121" spans="1:47" s="2" customFormat="1" ht="38.4">
      <c r="A121" s="35"/>
      <c r="B121" s="36"/>
      <c r="C121" s="37"/>
      <c r="D121" s="200" t="s">
        <v>470</v>
      </c>
      <c r="E121" s="37"/>
      <c r="F121" s="236" t="s">
        <v>1537</v>
      </c>
      <c r="G121" s="37"/>
      <c r="H121" s="37"/>
      <c r="I121" s="195"/>
      <c r="J121" s="37"/>
      <c r="K121" s="37"/>
      <c r="L121" s="40"/>
      <c r="M121" s="196"/>
      <c r="N121" s="197"/>
      <c r="O121" s="65"/>
      <c r="P121" s="65"/>
      <c r="Q121" s="65"/>
      <c r="R121" s="65"/>
      <c r="S121" s="65"/>
      <c r="T121" s="66"/>
      <c r="U121" s="35"/>
      <c r="V121" s="35"/>
      <c r="W121" s="35"/>
      <c r="X121" s="35"/>
      <c r="Y121" s="35"/>
      <c r="Z121" s="35"/>
      <c r="AA121" s="35"/>
      <c r="AB121" s="35"/>
      <c r="AC121" s="35"/>
      <c r="AD121" s="35"/>
      <c r="AE121" s="35"/>
      <c r="AT121" s="18" t="s">
        <v>470</v>
      </c>
      <c r="AU121" s="18" t="s">
        <v>82</v>
      </c>
    </row>
    <row r="122" spans="2:63" s="12" customFormat="1" ht="25.95" customHeight="1">
      <c r="B122" s="164"/>
      <c r="C122" s="165"/>
      <c r="D122" s="166" t="s">
        <v>73</v>
      </c>
      <c r="E122" s="167" t="s">
        <v>1636</v>
      </c>
      <c r="F122" s="167" t="s">
        <v>1637</v>
      </c>
      <c r="G122" s="165"/>
      <c r="H122" s="165"/>
      <c r="I122" s="168"/>
      <c r="J122" s="169">
        <f>BK122</f>
        <v>0</v>
      </c>
      <c r="K122" s="165"/>
      <c r="L122" s="170"/>
      <c r="M122" s="171"/>
      <c r="N122" s="172"/>
      <c r="O122" s="172"/>
      <c r="P122" s="173">
        <f>SUM(P123:P128)</f>
        <v>0</v>
      </c>
      <c r="Q122" s="172"/>
      <c r="R122" s="173">
        <f>SUM(R123:R128)</f>
        <v>0</v>
      </c>
      <c r="S122" s="172"/>
      <c r="T122" s="174">
        <f>SUM(T123:T128)</f>
        <v>0</v>
      </c>
      <c r="AR122" s="175" t="s">
        <v>131</v>
      </c>
      <c r="AT122" s="176" t="s">
        <v>73</v>
      </c>
      <c r="AU122" s="176" t="s">
        <v>74</v>
      </c>
      <c r="AY122" s="175" t="s">
        <v>245</v>
      </c>
      <c r="BK122" s="177">
        <f>SUM(BK123:BK128)</f>
        <v>0</v>
      </c>
    </row>
    <row r="123" spans="1:65" s="2" customFormat="1" ht="16.5" customHeight="1">
      <c r="A123" s="35"/>
      <c r="B123" s="36"/>
      <c r="C123" s="180" t="s">
        <v>315</v>
      </c>
      <c r="D123" s="180" t="s">
        <v>247</v>
      </c>
      <c r="E123" s="181" t="s">
        <v>1638</v>
      </c>
      <c r="F123" s="182" t="s">
        <v>1608</v>
      </c>
      <c r="G123" s="183" t="s">
        <v>389</v>
      </c>
      <c r="H123" s="184">
        <v>1</v>
      </c>
      <c r="I123" s="185"/>
      <c r="J123" s="186">
        <f>ROUND(I123*H123,2)</f>
        <v>0</v>
      </c>
      <c r="K123" s="182" t="s">
        <v>19</v>
      </c>
      <c r="L123" s="40"/>
      <c r="M123" s="187" t="s">
        <v>19</v>
      </c>
      <c r="N123" s="188" t="s">
        <v>45</v>
      </c>
      <c r="O123" s="65"/>
      <c r="P123" s="189">
        <f>O123*H123</f>
        <v>0</v>
      </c>
      <c r="Q123" s="189">
        <v>0</v>
      </c>
      <c r="R123" s="189">
        <f>Q123*H123</f>
        <v>0</v>
      </c>
      <c r="S123" s="189">
        <v>0</v>
      </c>
      <c r="T123" s="190">
        <f>S123*H123</f>
        <v>0</v>
      </c>
      <c r="U123" s="35"/>
      <c r="V123" s="35"/>
      <c r="W123" s="35"/>
      <c r="X123" s="35"/>
      <c r="Y123" s="35"/>
      <c r="Z123" s="35"/>
      <c r="AA123" s="35"/>
      <c r="AB123" s="35"/>
      <c r="AC123" s="35"/>
      <c r="AD123" s="35"/>
      <c r="AE123" s="35"/>
      <c r="AR123" s="191" t="s">
        <v>390</v>
      </c>
      <c r="AT123" s="191" t="s">
        <v>247</v>
      </c>
      <c r="AU123" s="191" t="s">
        <v>82</v>
      </c>
      <c r="AY123" s="18" t="s">
        <v>245</v>
      </c>
      <c r="BE123" s="192">
        <f>IF(N123="základní",J123,0)</f>
        <v>0</v>
      </c>
      <c r="BF123" s="192">
        <f>IF(N123="snížená",J123,0)</f>
        <v>0</v>
      </c>
      <c r="BG123" s="192">
        <f>IF(N123="zákl. přenesená",J123,0)</f>
        <v>0</v>
      </c>
      <c r="BH123" s="192">
        <f>IF(N123="sníž. přenesená",J123,0)</f>
        <v>0</v>
      </c>
      <c r="BI123" s="192">
        <f>IF(N123="nulová",J123,0)</f>
        <v>0</v>
      </c>
      <c r="BJ123" s="18" t="s">
        <v>82</v>
      </c>
      <c r="BK123" s="192">
        <f>ROUND(I123*H123,2)</f>
        <v>0</v>
      </c>
      <c r="BL123" s="18" t="s">
        <v>390</v>
      </c>
      <c r="BM123" s="191" t="s">
        <v>1639</v>
      </c>
    </row>
    <row r="124" spans="1:47" s="2" customFormat="1" ht="19.2">
      <c r="A124" s="35"/>
      <c r="B124" s="36"/>
      <c r="C124" s="37"/>
      <c r="D124" s="200" t="s">
        <v>470</v>
      </c>
      <c r="E124" s="37"/>
      <c r="F124" s="236" t="s">
        <v>1610</v>
      </c>
      <c r="G124" s="37"/>
      <c r="H124" s="37"/>
      <c r="I124" s="195"/>
      <c r="J124" s="37"/>
      <c r="K124" s="37"/>
      <c r="L124" s="40"/>
      <c r="M124" s="196"/>
      <c r="N124" s="197"/>
      <c r="O124" s="65"/>
      <c r="P124" s="65"/>
      <c r="Q124" s="65"/>
      <c r="R124" s="65"/>
      <c r="S124" s="65"/>
      <c r="T124" s="66"/>
      <c r="U124" s="35"/>
      <c r="V124" s="35"/>
      <c r="W124" s="35"/>
      <c r="X124" s="35"/>
      <c r="Y124" s="35"/>
      <c r="Z124" s="35"/>
      <c r="AA124" s="35"/>
      <c r="AB124" s="35"/>
      <c r="AC124" s="35"/>
      <c r="AD124" s="35"/>
      <c r="AE124" s="35"/>
      <c r="AT124" s="18" t="s">
        <v>470</v>
      </c>
      <c r="AU124" s="18" t="s">
        <v>82</v>
      </c>
    </row>
    <row r="125" spans="1:65" s="2" customFormat="1" ht="16.5" customHeight="1">
      <c r="A125" s="35"/>
      <c r="B125" s="36"/>
      <c r="C125" s="180" t="s">
        <v>320</v>
      </c>
      <c r="D125" s="180" t="s">
        <v>247</v>
      </c>
      <c r="E125" s="181" t="s">
        <v>1640</v>
      </c>
      <c r="F125" s="182" t="s">
        <v>1641</v>
      </c>
      <c r="G125" s="183" t="s">
        <v>389</v>
      </c>
      <c r="H125" s="184">
        <v>1</v>
      </c>
      <c r="I125" s="185"/>
      <c r="J125" s="186">
        <f>ROUND(I125*H125,2)</f>
        <v>0</v>
      </c>
      <c r="K125" s="182" t="s">
        <v>19</v>
      </c>
      <c r="L125" s="40"/>
      <c r="M125" s="187" t="s">
        <v>19</v>
      </c>
      <c r="N125" s="188" t="s">
        <v>45</v>
      </c>
      <c r="O125" s="65"/>
      <c r="P125" s="189">
        <f>O125*H125</f>
        <v>0</v>
      </c>
      <c r="Q125" s="189">
        <v>0</v>
      </c>
      <c r="R125" s="189">
        <f>Q125*H125</f>
        <v>0</v>
      </c>
      <c r="S125" s="189">
        <v>0</v>
      </c>
      <c r="T125" s="190">
        <f>S125*H125</f>
        <v>0</v>
      </c>
      <c r="U125" s="35"/>
      <c r="V125" s="35"/>
      <c r="W125" s="35"/>
      <c r="X125" s="35"/>
      <c r="Y125" s="35"/>
      <c r="Z125" s="35"/>
      <c r="AA125" s="35"/>
      <c r="AB125" s="35"/>
      <c r="AC125" s="35"/>
      <c r="AD125" s="35"/>
      <c r="AE125" s="35"/>
      <c r="AR125" s="191" t="s">
        <v>390</v>
      </c>
      <c r="AT125" s="191" t="s">
        <v>247</v>
      </c>
      <c r="AU125" s="191" t="s">
        <v>82</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390</v>
      </c>
      <c r="BM125" s="191" t="s">
        <v>1642</v>
      </c>
    </row>
    <row r="126" spans="1:47" s="2" customFormat="1" ht="19.2">
      <c r="A126" s="35"/>
      <c r="B126" s="36"/>
      <c r="C126" s="37"/>
      <c r="D126" s="200" t="s">
        <v>470</v>
      </c>
      <c r="E126" s="37"/>
      <c r="F126" s="236" t="s">
        <v>1643</v>
      </c>
      <c r="G126" s="37"/>
      <c r="H126" s="37"/>
      <c r="I126" s="195"/>
      <c r="J126" s="37"/>
      <c r="K126" s="37"/>
      <c r="L126" s="40"/>
      <c r="M126" s="196"/>
      <c r="N126" s="197"/>
      <c r="O126" s="65"/>
      <c r="P126" s="65"/>
      <c r="Q126" s="65"/>
      <c r="R126" s="65"/>
      <c r="S126" s="65"/>
      <c r="T126" s="66"/>
      <c r="U126" s="35"/>
      <c r="V126" s="35"/>
      <c r="W126" s="35"/>
      <c r="X126" s="35"/>
      <c r="Y126" s="35"/>
      <c r="Z126" s="35"/>
      <c r="AA126" s="35"/>
      <c r="AB126" s="35"/>
      <c r="AC126" s="35"/>
      <c r="AD126" s="35"/>
      <c r="AE126" s="35"/>
      <c r="AT126" s="18" t="s">
        <v>470</v>
      </c>
      <c r="AU126" s="18" t="s">
        <v>82</v>
      </c>
    </row>
    <row r="127" spans="1:65" s="2" customFormat="1" ht="16.5" customHeight="1">
      <c r="A127" s="35"/>
      <c r="B127" s="36"/>
      <c r="C127" s="180" t="s">
        <v>328</v>
      </c>
      <c r="D127" s="180" t="s">
        <v>247</v>
      </c>
      <c r="E127" s="181" t="s">
        <v>1644</v>
      </c>
      <c r="F127" s="182" t="s">
        <v>385</v>
      </c>
      <c r="G127" s="183" t="s">
        <v>389</v>
      </c>
      <c r="H127" s="184">
        <v>1</v>
      </c>
      <c r="I127" s="185"/>
      <c r="J127" s="186">
        <f>ROUND(I127*H127,2)</f>
        <v>0</v>
      </c>
      <c r="K127" s="182" t="s">
        <v>19</v>
      </c>
      <c r="L127" s="40"/>
      <c r="M127" s="187" t="s">
        <v>19</v>
      </c>
      <c r="N127" s="188" t="s">
        <v>45</v>
      </c>
      <c r="O127" s="65"/>
      <c r="P127" s="189">
        <f>O127*H127</f>
        <v>0</v>
      </c>
      <c r="Q127" s="189">
        <v>0</v>
      </c>
      <c r="R127" s="189">
        <f>Q127*H127</f>
        <v>0</v>
      </c>
      <c r="S127" s="189">
        <v>0</v>
      </c>
      <c r="T127" s="190">
        <f>S127*H127</f>
        <v>0</v>
      </c>
      <c r="U127" s="35"/>
      <c r="V127" s="35"/>
      <c r="W127" s="35"/>
      <c r="X127" s="35"/>
      <c r="Y127" s="35"/>
      <c r="Z127" s="35"/>
      <c r="AA127" s="35"/>
      <c r="AB127" s="35"/>
      <c r="AC127" s="35"/>
      <c r="AD127" s="35"/>
      <c r="AE127" s="35"/>
      <c r="AR127" s="191" t="s">
        <v>390</v>
      </c>
      <c r="AT127" s="191" t="s">
        <v>247</v>
      </c>
      <c r="AU127" s="191" t="s">
        <v>82</v>
      </c>
      <c r="AY127" s="18" t="s">
        <v>245</v>
      </c>
      <c r="BE127" s="192">
        <f>IF(N127="základní",J127,0)</f>
        <v>0</v>
      </c>
      <c r="BF127" s="192">
        <f>IF(N127="snížená",J127,0)</f>
        <v>0</v>
      </c>
      <c r="BG127" s="192">
        <f>IF(N127="zákl. přenesená",J127,0)</f>
        <v>0</v>
      </c>
      <c r="BH127" s="192">
        <f>IF(N127="sníž. přenesená",J127,0)</f>
        <v>0</v>
      </c>
      <c r="BI127" s="192">
        <f>IF(N127="nulová",J127,0)</f>
        <v>0</v>
      </c>
      <c r="BJ127" s="18" t="s">
        <v>82</v>
      </c>
      <c r="BK127" s="192">
        <f>ROUND(I127*H127,2)</f>
        <v>0</v>
      </c>
      <c r="BL127" s="18" t="s">
        <v>390</v>
      </c>
      <c r="BM127" s="191" t="s">
        <v>1645</v>
      </c>
    </row>
    <row r="128" spans="1:47" s="2" customFormat="1" ht="38.4">
      <c r="A128" s="35"/>
      <c r="B128" s="36"/>
      <c r="C128" s="37"/>
      <c r="D128" s="200" t="s">
        <v>470</v>
      </c>
      <c r="E128" s="37"/>
      <c r="F128" s="236" t="s">
        <v>1537</v>
      </c>
      <c r="G128" s="37"/>
      <c r="H128" s="37"/>
      <c r="I128" s="195"/>
      <c r="J128" s="37"/>
      <c r="K128" s="37"/>
      <c r="L128" s="40"/>
      <c r="M128" s="196"/>
      <c r="N128" s="197"/>
      <c r="O128" s="65"/>
      <c r="P128" s="65"/>
      <c r="Q128" s="65"/>
      <c r="R128" s="65"/>
      <c r="S128" s="65"/>
      <c r="T128" s="66"/>
      <c r="U128" s="35"/>
      <c r="V128" s="35"/>
      <c r="W128" s="35"/>
      <c r="X128" s="35"/>
      <c r="Y128" s="35"/>
      <c r="Z128" s="35"/>
      <c r="AA128" s="35"/>
      <c r="AB128" s="35"/>
      <c r="AC128" s="35"/>
      <c r="AD128" s="35"/>
      <c r="AE128" s="35"/>
      <c r="AT128" s="18" t="s">
        <v>470</v>
      </c>
      <c r="AU128" s="18" t="s">
        <v>82</v>
      </c>
    </row>
    <row r="129" spans="2:63" s="12" customFormat="1" ht="25.95" customHeight="1">
      <c r="B129" s="164"/>
      <c r="C129" s="165"/>
      <c r="D129" s="166" t="s">
        <v>73</v>
      </c>
      <c r="E129" s="167" t="s">
        <v>1646</v>
      </c>
      <c r="F129" s="167" t="s">
        <v>1647</v>
      </c>
      <c r="G129" s="165"/>
      <c r="H129" s="165"/>
      <c r="I129" s="168"/>
      <c r="J129" s="169">
        <f>BK129</f>
        <v>0</v>
      </c>
      <c r="K129" s="165"/>
      <c r="L129" s="170"/>
      <c r="M129" s="171"/>
      <c r="N129" s="172"/>
      <c r="O129" s="172"/>
      <c r="P129" s="173">
        <f>SUM(P130:P135)</f>
        <v>0</v>
      </c>
      <c r="Q129" s="172"/>
      <c r="R129" s="173">
        <f>SUM(R130:R135)</f>
        <v>0</v>
      </c>
      <c r="S129" s="172"/>
      <c r="T129" s="174">
        <f>SUM(T130:T135)</f>
        <v>0</v>
      </c>
      <c r="AR129" s="175" t="s">
        <v>131</v>
      </c>
      <c r="AT129" s="176" t="s">
        <v>73</v>
      </c>
      <c r="AU129" s="176" t="s">
        <v>74</v>
      </c>
      <c r="AY129" s="175" t="s">
        <v>245</v>
      </c>
      <c r="BK129" s="177">
        <f>SUM(BK130:BK135)</f>
        <v>0</v>
      </c>
    </row>
    <row r="130" spans="1:65" s="2" customFormat="1" ht="16.5" customHeight="1">
      <c r="A130" s="35"/>
      <c r="B130" s="36"/>
      <c r="C130" s="180" t="s">
        <v>336</v>
      </c>
      <c r="D130" s="180" t="s">
        <v>247</v>
      </c>
      <c r="E130" s="181" t="s">
        <v>1648</v>
      </c>
      <c r="F130" s="182" t="s">
        <v>1608</v>
      </c>
      <c r="G130" s="183" t="s">
        <v>389</v>
      </c>
      <c r="H130" s="184">
        <v>1</v>
      </c>
      <c r="I130" s="185"/>
      <c r="J130" s="186">
        <f>ROUND(I130*H130,2)</f>
        <v>0</v>
      </c>
      <c r="K130" s="182" t="s">
        <v>19</v>
      </c>
      <c r="L130" s="40"/>
      <c r="M130" s="187" t="s">
        <v>19</v>
      </c>
      <c r="N130" s="188" t="s">
        <v>45</v>
      </c>
      <c r="O130" s="65"/>
      <c r="P130" s="189">
        <f>O130*H130</f>
        <v>0</v>
      </c>
      <c r="Q130" s="189">
        <v>0</v>
      </c>
      <c r="R130" s="189">
        <f>Q130*H130</f>
        <v>0</v>
      </c>
      <c r="S130" s="189">
        <v>0</v>
      </c>
      <c r="T130" s="190">
        <f>S130*H130</f>
        <v>0</v>
      </c>
      <c r="U130" s="35"/>
      <c r="V130" s="35"/>
      <c r="W130" s="35"/>
      <c r="X130" s="35"/>
      <c r="Y130" s="35"/>
      <c r="Z130" s="35"/>
      <c r="AA130" s="35"/>
      <c r="AB130" s="35"/>
      <c r="AC130" s="35"/>
      <c r="AD130" s="35"/>
      <c r="AE130" s="35"/>
      <c r="AR130" s="191" t="s">
        <v>390</v>
      </c>
      <c r="AT130" s="191" t="s">
        <v>247</v>
      </c>
      <c r="AU130" s="191" t="s">
        <v>82</v>
      </c>
      <c r="AY130" s="18" t="s">
        <v>245</v>
      </c>
      <c r="BE130" s="192">
        <f>IF(N130="základní",J130,0)</f>
        <v>0</v>
      </c>
      <c r="BF130" s="192">
        <f>IF(N130="snížená",J130,0)</f>
        <v>0</v>
      </c>
      <c r="BG130" s="192">
        <f>IF(N130="zákl. přenesená",J130,0)</f>
        <v>0</v>
      </c>
      <c r="BH130" s="192">
        <f>IF(N130="sníž. přenesená",J130,0)</f>
        <v>0</v>
      </c>
      <c r="BI130" s="192">
        <f>IF(N130="nulová",J130,0)</f>
        <v>0</v>
      </c>
      <c r="BJ130" s="18" t="s">
        <v>82</v>
      </c>
      <c r="BK130" s="192">
        <f>ROUND(I130*H130,2)</f>
        <v>0</v>
      </c>
      <c r="BL130" s="18" t="s">
        <v>390</v>
      </c>
      <c r="BM130" s="191" t="s">
        <v>1649</v>
      </c>
    </row>
    <row r="131" spans="1:47" s="2" customFormat="1" ht="19.2">
      <c r="A131" s="35"/>
      <c r="B131" s="36"/>
      <c r="C131" s="37"/>
      <c r="D131" s="200" t="s">
        <v>470</v>
      </c>
      <c r="E131" s="37"/>
      <c r="F131" s="236" t="s">
        <v>1610</v>
      </c>
      <c r="G131" s="37"/>
      <c r="H131" s="37"/>
      <c r="I131" s="195"/>
      <c r="J131" s="37"/>
      <c r="K131" s="37"/>
      <c r="L131" s="40"/>
      <c r="M131" s="196"/>
      <c r="N131" s="197"/>
      <c r="O131" s="65"/>
      <c r="P131" s="65"/>
      <c r="Q131" s="65"/>
      <c r="R131" s="65"/>
      <c r="S131" s="65"/>
      <c r="T131" s="66"/>
      <c r="U131" s="35"/>
      <c r="V131" s="35"/>
      <c r="W131" s="35"/>
      <c r="X131" s="35"/>
      <c r="Y131" s="35"/>
      <c r="Z131" s="35"/>
      <c r="AA131" s="35"/>
      <c r="AB131" s="35"/>
      <c r="AC131" s="35"/>
      <c r="AD131" s="35"/>
      <c r="AE131" s="35"/>
      <c r="AT131" s="18" t="s">
        <v>470</v>
      </c>
      <c r="AU131" s="18" t="s">
        <v>82</v>
      </c>
    </row>
    <row r="132" spans="1:65" s="2" customFormat="1" ht="16.5" customHeight="1">
      <c r="A132" s="35"/>
      <c r="B132" s="36"/>
      <c r="C132" s="180" t="s">
        <v>343</v>
      </c>
      <c r="D132" s="180" t="s">
        <v>247</v>
      </c>
      <c r="E132" s="181" t="s">
        <v>1650</v>
      </c>
      <c r="F132" s="182" t="s">
        <v>1647</v>
      </c>
      <c r="G132" s="183" t="s">
        <v>389</v>
      </c>
      <c r="H132" s="184">
        <v>1</v>
      </c>
      <c r="I132" s="185"/>
      <c r="J132" s="186">
        <f>ROUND(I132*H132,2)</f>
        <v>0</v>
      </c>
      <c r="K132" s="182" t="s">
        <v>19</v>
      </c>
      <c r="L132" s="40"/>
      <c r="M132" s="187" t="s">
        <v>19</v>
      </c>
      <c r="N132" s="188" t="s">
        <v>45</v>
      </c>
      <c r="O132" s="65"/>
      <c r="P132" s="189">
        <f>O132*H132</f>
        <v>0</v>
      </c>
      <c r="Q132" s="189">
        <v>0</v>
      </c>
      <c r="R132" s="189">
        <f>Q132*H132</f>
        <v>0</v>
      </c>
      <c r="S132" s="189">
        <v>0</v>
      </c>
      <c r="T132" s="190">
        <f>S132*H132</f>
        <v>0</v>
      </c>
      <c r="U132" s="35"/>
      <c r="V132" s="35"/>
      <c r="W132" s="35"/>
      <c r="X132" s="35"/>
      <c r="Y132" s="35"/>
      <c r="Z132" s="35"/>
      <c r="AA132" s="35"/>
      <c r="AB132" s="35"/>
      <c r="AC132" s="35"/>
      <c r="AD132" s="35"/>
      <c r="AE132" s="35"/>
      <c r="AR132" s="191" t="s">
        <v>390</v>
      </c>
      <c r="AT132" s="191" t="s">
        <v>247</v>
      </c>
      <c r="AU132" s="191" t="s">
        <v>82</v>
      </c>
      <c r="AY132" s="18" t="s">
        <v>245</v>
      </c>
      <c r="BE132" s="192">
        <f>IF(N132="základní",J132,0)</f>
        <v>0</v>
      </c>
      <c r="BF132" s="192">
        <f>IF(N132="snížená",J132,0)</f>
        <v>0</v>
      </c>
      <c r="BG132" s="192">
        <f>IF(N132="zákl. přenesená",J132,0)</f>
        <v>0</v>
      </c>
      <c r="BH132" s="192">
        <f>IF(N132="sníž. přenesená",J132,0)</f>
        <v>0</v>
      </c>
      <c r="BI132" s="192">
        <f>IF(N132="nulová",J132,0)</f>
        <v>0</v>
      </c>
      <c r="BJ132" s="18" t="s">
        <v>82</v>
      </c>
      <c r="BK132" s="192">
        <f>ROUND(I132*H132,2)</f>
        <v>0</v>
      </c>
      <c r="BL132" s="18" t="s">
        <v>390</v>
      </c>
      <c r="BM132" s="191" t="s">
        <v>1651</v>
      </c>
    </row>
    <row r="133" spans="1:47" s="2" customFormat="1" ht="19.2">
      <c r="A133" s="35"/>
      <c r="B133" s="36"/>
      <c r="C133" s="37"/>
      <c r="D133" s="200" t="s">
        <v>470</v>
      </c>
      <c r="E133" s="37"/>
      <c r="F133" s="236" t="s">
        <v>1652</v>
      </c>
      <c r="G133" s="37"/>
      <c r="H133" s="37"/>
      <c r="I133" s="195"/>
      <c r="J133" s="37"/>
      <c r="K133" s="37"/>
      <c r="L133" s="40"/>
      <c r="M133" s="196"/>
      <c r="N133" s="197"/>
      <c r="O133" s="65"/>
      <c r="P133" s="65"/>
      <c r="Q133" s="65"/>
      <c r="R133" s="65"/>
      <c r="S133" s="65"/>
      <c r="T133" s="66"/>
      <c r="U133" s="35"/>
      <c r="V133" s="35"/>
      <c r="W133" s="35"/>
      <c r="X133" s="35"/>
      <c r="Y133" s="35"/>
      <c r="Z133" s="35"/>
      <c r="AA133" s="35"/>
      <c r="AB133" s="35"/>
      <c r="AC133" s="35"/>
      <c r="AD133" s="35"/>
      <c r="AE133" s="35"/>
      <c r="AT133" s="18" t="s">
        <v>470</v>
      </c>
      <c r="AU133" s="18" t="s">
        <v>82</v>
      </c>
    </row>
    <row r="134" spans="1:65" s="2" customFormat="1" ht="16.5" customHeight="1">
      <c r="A134" s="35"/>
      <c r="B134" s="36"/>
      <c r="C134" s="180" t="s">
        <v>8</v>
      </c>
      <c r="D134" s="180" t="s">
        <v>247</v>
      </c>
      <c r="E134" s="181" t="s">
        <v>1653</v>
      </c>
      <c r="F134" s="182" t="s">
        <v>385</v>
      </c>
      <c r="G134" s="183" t="s">
        <v>389</v>
      </c>
      <c r="H134" s="184">
        <v>1</v>
      </c>
      <c r="I134" s="185"/>
      <c r="J134" s="186">
        <f>ROUND(I134*H134,2)</f>
        <v>0</v>
      </c>
      <c r="K134" s="182" t="s">
        <v>19</v>
      </c>
      <c r="L134" s="40"/>
      <c r="M134" s="187" t="s">
        <v>19</v>
      </c>
      <c r="N134" s="188" t="s">
        <v>45</v>
      </c>
      <c r="O134" s="65"/>
      <c r="P134" s="189">
        <f>O134*H134</f>
        <v>0</v>
      </c>
      <c r="Q134" s="189">
        <v>0</v>
      </c>
      <c r="R134" s="189">
        <f>Q134*H134</f>
        <v>0</v>
      </c>
      <c r="S134" s="189">
        <v>0</v>
      </c>
      <c r="T134" s="190">
        <f>S134*H134</f>
        <v>0</v>
      </c>
      <c r="U134" s="35"/>
      <c r="V134" s="35"/>
      <c r="W134" s="35"/>
      <c r="X134" s="35"/>
      <c r="Y134" s="35"/>
      <c r="Z134" s="35"/>
      <c r="AA134" s="35"/>
      <c r="AB134" s="35"/>
      <c r="AC134" s="35"/>
      <c r="AD134" s="35"/>
      <c r="AE134" s="35"/>
      <c r="AR134" s="191" t="s">
        <v>390</v>
      </c>
      <c r="AT134" s="191" t="s">
        <v>247</v>
      </c>
      <c r="AU134" s="191" t="s">
        <v>82</v>
      </c>
      <c r="AY134" s="18" t="s">
        <v>245</v>
      </c>
      <c r="BE134" s="192">
        <f>IF(N134="základní",J134,0)</f>
        <v>0</v>
      </c>
      <c r="BF134" s="192">
        <f>IF(N134="snížená",J134,0)</f>
        <v>0</v>
      </c>
      <c r="BG134" s="192">
        <f>IF(N134="zákl. přenesená",J134,0)</f>
        <v>0</v>
      </c>
      <c r="BH134" s="192">
        <f>IF(N134="sníž. přenesená",J134,0)</f>
        <v>0</v>
      </c>
      <c r="BI134" s="192">
        <f>IF(N134="nulová",J134,0)</f>
        <v>0</v>
      </c>
      <c r="BJ134" s="18" t="s">
        <v>82</v>
      </c>
      <c r="BK134" s="192">
        <f>ROUND(I134*H134,2)</f>
        <v>0</v>
      </c>
      <c r="BL134" s="18" t="s">
        <v>390</v>
      </c>
      <c r="BM134" s="191" t="s">
        <v>1654</v>
      </c>
    </row>
    <row r="135" spans="1:47" s="2" customFormat="1" ht="38.4">
      <c r="A135" s="35"/>
      <c r="B135" s="36"/>
      <c r="C135" s="37"/>
      <c r="D135" s="200" t="s">
        <v>470</v>
      </c>
      <c r="E135" s="37"/>
      <c r="F135" s="236" t="s">
        <v>1537</v>
      </c>
      <c r="G135" s="37"/>
      <c r="H135" s="37"/>
      <c r="I135" s="195"/>
      <c r="J135" s="37"/>
      <c r="K135" s="37"/>
      <c r="L135" s="40"/>
      <c r="M135" s="196"/>
      <c r="N135" s="197"/>
      <c r="O135" s="65"/>
      <c r="P135" s="65"/>
      <c r="Q135" s="65"/>
      <c r="R135" s="65"/>
      <c r="S135" s="65"/>
      <c r="T135" s="66"/>
      <c r="U135" s="35"/>
      <c r="V135" s="35"/>
      <c r="W135" s="35"/>
      <c r="X135" s="35"/>
      <c r="Y135" s="35"/>
      <c r="Z135" s="35"/>
      <c r="AA135" s="35"/>
      <c r="AB135" s="35"/>
      <c r="AC135" s="35"/>
      <c r="AD135" s="35"/>
      <c r="AE135" s="35"/>
      <c r="AT135" s="18" t="s">
        <v>470</v>
      </c>
      <c r="AU135" s="18" t="s">
        <v>82</v>
      </c>
    </row>
    <row r="136" spans="2:63" s="12" customFormat="1" ht="25.95" customHeight="1">
      <c r="B136" s="164"/>
      <c r="C136" s="165"/>
      <c r="D136" s="166" t="s">
        <v>73</v>
      </c>
      <c r="E136" s="167" t="s">
        <v>1655</v>
      </c>
      <c r="F136" s="167" t="s">
        <v>1656</v>
      </c>
      <c r="G136" s="165"/>
      <c r="H136" s="165"/>
      <c r="I136" s="168"/>
      <c r="J136" s="169">
        <f>BK136</f>
        <v>0</v>
      </c>
      <c r="K136" s="165"/>
      <c r="L136" s="170"/>
      <c r="M136" s="171"/>
      <c r="N136" s="172"/>
      <c r="O136" s="172"/>
      <c r="P136" s="173">
        <f>SUM(P137:P142)</f>
        <v>0</v>
      </c>
      <c r="Q136" s="172"/>
      <c r="R136" s="173">
        <f>SUM(R137:R142)</f>
        <v>0</v>
      </c>
      <c r="S136" s="172"/>
      <c r="T136" s="174">
        <f>SUM(T137:T142)</f>
        <v>0</v>
      </c>
      <c r="AR136" s="175" t="s">
        <v>131</v>
      </c>
      <c r="AT136" s="176" t="s">
        <v>73</v>
      </c>
      <c r="AU136" s="176" t="s">
        <v>74</v>
      </c>
      <c r="AY136" s="175" t="s">
        <v>245</v>
      </c>
      <c r="BK136" s="177">
        <f>SUM(BK137:BK142)</f>
        <v>0</v>
      </c>
    </row>
    <row r="137" spans="1:65" s="2" customFormat="1" ht="16.5" customHeight="1">
      <c r="A137" s="35"/>
      <c r="B137" s="36"/>
      <c r="C137" s="180" t="s">
        <v>355</v>
      </c>
      <c r="D137" s="180" t="s">
        <v>247</v>
      </c>
      <c r="E137" s="181" t="s">
        <v>1657</v>
      </c>
      <c r="F137" s="182" t="s">
        <v>1608</v>
      </c>
      <c r="G137" s="183" t="s">
        <v>389</v>
      </c>
      <c r="H137" s="184">
        <v>1</v>
      </c>
      <c r="I137" s="185"/>
      <c r="J137" s="186">
        <f>ROUND(I137*H137,2)</f>
        <v>0</v>
      </c>
      <c r="K137" s="182" t="s">
        <v>19</v>
      </c>
      <c r="L137" s="40"/>
      <c r="M137" s="187" t="s">
        <v>19</v>
      </c>
      <c r="N137" s="188" t="s">
        <v>45</v>
      </c>
      <c r="O137" s="65"/>
      <c r="P137" s="189">
        <f>O137*H137</f>
        <v>0</v>
      </c>
      <c r="Q137" s="189">
        <v>0</v>
      </c>
      <c r="R137" s="189">
        <f>Q137*H137</f>
        <v>0</v>
      </c>
      <c r="S137" s="189">
        <v>0</v>
      </c>
      <c r="T137" s="190">
        <f>S137*H137</f>
        <v>0</v>
      </c>
      <c r="U137" s="35"/>
      <c r="V137" s="35"/>
      <c r="W137" s="35"/>
      <c r="X137" s="35"/>
      <c r="Y137" s="35"/>
      <c r="Z137" s="35"/>
      <c r="AA137" s="35"/>
      <c r="AB137" s="35"/>
      <c r="AC137" s="35"/>
      <c r="AD137" s="35"/>
      <c r="AE137" s="35"/>
      <c r="AR137" s="191" t="s">
        <v>390</v>
      </c>
      <c r="AT137" s="191" t="s">
        <v>247</v>
      </c>
      <c r="AU137" s="191" t="s">
        <v>82</v>
      </c>
      <c r="AY137" s="18" t="s">
        <v>245</v>
      </c>
      <c r="BE137" s="192">
        <f>IF(N137="základní",J137,0)</f>
        <v>0</v>
      </c>
      <c r="BF137" s="192">
        <f>IF(N137="snížená",J137,0)</f>
        <v>0</v>
      </c>
      <c r="BG137" s="192">
        <f>IF(N137="zákl. přenesená",J137,0)</f>
        <v>0</v>
      </c>
      <c r="BH137" s="192">
        <f>IF(N137="sníž. přenesená",J137,0)</f>
        <v>0</v>
      </c>
      <c r="BI137" s="192">
        <f>IF(N137="nulová",J137,0)</f>
        <v>0</v>
      </c>
      <c r="BJ137" s="18" t="s">
        <v>82</v>
      </c>
      <c r="BK137" s="192">
        <f>ROUND(I137*H137,2)</f>
        <v>0</v>
      </c>
      <c r="BL137" s="18" t="s">
        <v>390</v>
      </c>
      <c r="BM137" s="191" t="s">
        <v>1658</v>
      </c>
    </row>
    <row r="138" spans="1:47" s="2" customFormat="1" ht="19.2">
      <c r="A138" s="35"/>
      <c r="B138" s="36"/>
      <c r="C138" s="37"/>
      <c r="D138" s="200" t="s">
        <v>470</v>
      </c>
      <c r="E138" s="37"/>
      <c r="F138" s="236" t="s">
        <v>1610</v>
      </c>
      <c r="G138" s="37"/>
      <c r="H138" s="37"/>
      <c r="I138" s="195"/>
      <c r="J138" s="37"/>
      <c r="K138" s="37"/>
      <c r="L138" s="40"/>
      <c r="M138" s="196"/>
      <c r="N138" s="197"/>
      <c r="O138" s="65"/>
      <c r="P138" s="65"/>
      <c r="Q138" s="65"/>
      <c r="R138" s="65"/>
      <c r="S138" s="65"/>
      <c r="T138" s="66"/>
      <c r="U138" s="35"/>
      <c r="V138" s="35"/>
      <c r="W138" s="35"/>
      <c r="X138" s="35"/>
      <c r="Y138" s="35"/>
      <c r="Z138" s="35"/>
      <c r="AA138" s="35"/>
      <c r="AB138" s="35"/>
      <c r="AC138" s="35"/>
      <c r="AD138" s="35"/>
      <c r="AE138" s="35"/>
      <c r="AT138" s="18" t="s">
        <v>470</v>
      </c>
      <c r="AU138" s="18" t="s">
        <v>82</v>
      </c>
    </row>
    <row r="139" spans="1:65" s="2" customFormat="1" ht="16.5" customHeight="1">
      <c r="A139" s="35"/>
      <c r="B139" s="36"/>
      <c r="C139" s="180" t="s">
        <v>360</v>
      </c>
      <c r="D139" s="180" t="s">
        <v>247</v>
      </c>
      <c r="E139" s="181" t="s">
        <v>1659</v>
      </c>
      <c r="F139" s="182" t="s">
        <v>1656</v>
      </c>
      <c r="G139" s="183" t="s">
        <v>389</v>
      </c>
      <c r="H139" s="184">
        <v>1</v>
      </c>
      <c r="I139" s="185"/>
      <c r="J139" s="186">
        <f>ROUND(I139*H139,2)</f>
        <v>0</v>
      </c>
      <c r="K139" s="182" t="s">
        <v>19</v>
      </c>
      <c r="L139" s="40"/>
      <c r="M139" s="187" t="s">
        <v>19</v>
      </c>
      <c r="N139" s="188" t="s">
        <v>45</v>
      </c>
      <c r="O139" s="65"/>
      <c r="P139" s="189">
        <f>O139*H139</f>
        <v>0</v>
      </c>
      <c r="Q139" s="189">
        <v>0</v>
      </c>
      <c r="R139" s="189">
        <f>Q139*H139</f>
        <v>0</v>
      </c>
      <c r="S139" s="189">
        <v>0</v>
      </c>
      <c r="T139" s="190">
        <f>S139*H139</f>
        <v>0</v>
      </c>
      <c r="U139" s="35"/>
      <c r="V139" s="35"/>
      <c r="W139" s="35"/>
      <c r="X139" s="35"/>
      <c r="Y139" s="35"/>
      <c r="Z139" s="35"/>
      <c r="AA139" s="35"/>
      <c r="AB139" s="35"/>
      <c r="AC139" s="35"/>
      <c r="AD139" s="35"/>
      <c r="AE139" s="35"/>
      <c r="AR139" s="191" t="s">
        <v>390</v>
      </c>
      <c r="AT139" s="191" t="s">
        <v>247</v>
      </c>
      <c r="AU139" s="191" t="s">
        <v>82</v>
      </c>
      <c r="AY139" s="18" t="s">
        <v>245</v>
      </c>
      <c r="BE139" s="192">
        <f>IF(N139="základní",J139,0)</f>
        <v>0</v>
      </c>
      <c r="BF139" s="192">
        <f>IF(N139="snížená",J139,0)</f>
        <v>0</v>
      </c>
      <c r="BG139" s="192">
        <f>IF(N139="zákl. přenesená",J139,0)</f>
        <v>0</v>
      </c>
      <c r="BH139" s="192">
        <f>IF(N139="sníž. přenesená",J139,0)</f>
        <v>0</v>
      </c>
      <c r="BI139" s="192">
        <f>IF(N139="nulová",J139,0)</f>
        <v>0</v>
      </c>
      <c r="BJ139" s="18" t="s">
        <v>82</v>
      </c>
      <c r="BK139" s="192">
        <f>ROUND(I139*H139,2)</f>
        <v>0</v>
      </c>
      <c r="BL139" s="18" t="s">
        <v>390</v>
      </c>
      <c r="BM139" s="191" t="s">
        <v>1660</v>
      </c>
    </row>
    <row r="140" spans="1:47" s="2" customFormat="1" ht="28.8">
      <c r="A140" s="35"/>
      <c r="B140" s="36"/>
      <c r="C140" s="37"/>
      <c r="D140" s="200" t="s">
        <v>470</v>
      </c>
      <c r="E140" s="37"/>
      <c r="F140" s="236" t="s">
        <v>1661</v>
      </c>
      <c r="G140" s="37"/>
      <c r="H140" s="37"/>
      <c r="I140" s="195"/>
      <c r="J140" s="37"/>
      <c r="K140" s="37"/>
      <c r="L140" s="40"/>
      <c r="M140" s="196"/>
      <c r="N140" s="197"/>
      <c r="O140" s="65"/>
      <c r="P140" s="65"/>
      <c r="Q140" s="65"/>
      <c r="R140" s="65"/>
      <c r="S140" s="65"/>
      <c r="T140" s="66"/>
      <c r="U140" s="35"/>
      <c r="V140" s="35"/>
      <c r="W140" s="35"/>
      <c r="X140" s="35"/>
      <c r="Y140" s="35"/>
      <c r="Z140" s="35"/>
      <c r="AA140" s="35"/>
      <c r="AB140" s="35"/>
      <c r="AC140" s="35"/>
      <c r="AD140" s="35"/>
      <c r="AE140" s="35"/>
      <c r="AT140" s="18" t="s">
        <v>470</v>
      </c>
      <c r="AU140" s="18" t="s">
        <v>82</v>
      </c>
    </row>
    <row r="141" spans="1:65" s="2" customFormat="1" ht="16.5" customHeight="1">
      <c r="A141" s="35"/>
      <c r="B141" s="36"/>
      <c r="C141" s="180" t="s">
        <v>366</v>
      </c>
      <c r="D141" s="180" t="s">
        <v>247</v>
      </c>
      <c r="E141" s="181" t="s">
        <v>1662</v>
      </c>
      <c r="F141" s="182" t="s">
        <v>385</v>
      </c>
      <c r="G141" s="183" t="s">
        <v>389</v>
      </c>
      <c r="H141" s="184">
        <v>1</v>
      </c>
      <c r="I141" s="185"/>
      <c r="J141" s="186">
        <f>ROUND(I141*H141,2)</f>
        <v>0</v>
      </c>
      <c r="K141" s="182" t="s">
        <v>19</v>
      </c>
      <c r="L141" s="40"/>
      <c r="M141" s="187" t="s">
        <v>19</v>
      </c>
      <c r="N141" s="188" t="s">
        <v>45</v>
      </c>
      <c r="O141" s="65"/>
      <c r="P141" s="189">
        <f>O141*H141</f>
        <v>0</v>
      </c>
      <c r="Q141" s="189">
        <v>0</v>
      </c>
      <c r="R141" s="189">
        <f>Q141*H141</f>
        <v>0</v>
      </c>
      <c r="S141" s="189">
        <v>0</v>
      </c>
      <c r="T141" s="190">
        <f>S141*H141</f>
        <v>0</v>
      </c>
      <c r="U141" s="35"/>
      <c r="V141" s="35"/>
      <c r="W141" s="35"/>
      <c r="X141" s="35"/>
      <c r="Y141" s="35"/>
      <c r="Z141" s="35"/>
      <c r="AA141" s="35"/>
      <c r="AB141" s="35"/>
      <c r="AC141" s="35"/>
      <c r="AD141" s="35"/>
      <c r="AE141" s="35"/>
      <c r="AR141" s="191" t="s">
        <v>390</v>
      </c>
      <c r="AT141" s="191" t="s">
        <v>247</v>
      </c>
      <c r="AU141" s="191" t="s">
        <v>82</v>
      </c>
      <c r="AY141" s="18" t="s">
        <v>245</v>
      </c>
      <c r="BE141" s="192">
        <f>IF(N141="základní",J141,0)</f>
        <v>0</v>
      </c>
      <c r="BF141" s="192">
        <f>IF(N141="snížená",J141,0)</f>
        <v>0</v>
      </c>
      <c r="BG141" s="192">
        <f>IF(N141="zákl. přenesená",J141,0)</f>
        <v>0</v>
      </c>
      <c r="BH141" s="192">
        <f>IF(N141="sníž. přenesená",J141,0)</f>
        <v>0</v>
      </c>
      <c r="BI141" s="192">
        <f>IF(N141="nulová",J141,0)</f>
        <v>0</v>
      </c>
      <c r="BJ141" s="18" t="s">
        <v>82</v>
      </c>
      <c r="BK141" s="192">
        <f>ROUND(I141*H141,2)</f>
        <v>0</v>
      </c>
      <c r="BL141" s="18" t="s">
        <v>390</v>
      </c>
      <c r="BM141" s="191" t="s">
        <v>1663</v>
      </c>
    </row>
    <row r="142" spans="1:47" s="2" customFormat="1" ht="38.4">
      <c r="A142" s="35"/>
      <c r="B142" s="36"/>
      <c r="C142" s="37"/>
      <c r="D142" s="200" t="s">
        <v>470</v>
      </c>
      <c r="E142" s="37"/>
      <c r="F142" s="236" t="s">
        <v>1537</v>
      </c>
      <c r="G142" s="37"/>
      <c r="H142" s="37"/>
      <c r="I142" s="195"/>
      <c r="J142" s="37"/>
      <c r="K142" s="37"/>
      <c r="L142" s="40"/>
      <c r="M142" s="196"/>
      <c r="N142" s="197"/>
      <c r="O142" s="65"/>
      <c r="P142" s="65"/>
      <c r="Q142" s="65"/>
      <c r="R142" s="65"/>
      <c r="S142" s="65"/>
      <c r="T142" s="66"/>
      <c r="U142" s="35"/>
      <c r="V142" s="35"/>
      <c r="W142" s="35"/>
      <c r="X142" s="35"/>
      <c r="Y142" s="35"/>
      <c r="Z142" s="35"/>
      <c r="AA142" s="35"/>
      <c r="AB142" s="35"/>
      <c r="AC142" s="35"/>
      <c r="AD142" s="35"/>
      <c r="AE142" s="35"/>
      <c r="AT142" s="18" t="s">
        <v>470</v>
      </c>
      <c r="AU142" s="18" t="s">
        <v>82</v>
      </c>
    </row>
    <row r="143" spans="2:63" s="12" customFormat="1" ht="25.95" customHeight="1">
      <c r="B143" s="164"/>
      <c r="C143" s="165"/>
      <c r="D143" s="166" t="s">
        <v>73</v>
      </c>
      <c r="E143" s="167" t="s">
        <v>1664</v>
      </c>
      <c r="F143" s="167" t="s">
        <v>1665</v>
      </c>
      <c r="G143" s="165"/>
      <c r="H143" s="165"/>
      <c r="I143" s="168"/>
      <c r="J143" s="169">
        <f>BK143</f>
        <v>0</v>
      </c>
      <c r="K143" s="165"/>
      <c r="L143" s="170"/>
      <c r="M143" s="171"/>
      <c r="N143" s="172"/>
      <c r="O143" s="172"/>
      <c r="P143" s="173">
        <f>SUM(P144:P151)</f>
        <v>0</v>
      </c>
      <c r="Q143" s="172"/>
      <c r="R143" s="173">
        <f>SUM(R144:R151)</f>
        <v>0</v>
      </c>
      <c r="S143" s="172"/>
      <c r="T143" s="174">
        <f>SUM(T144:T151)</f>
        <v>0</v>
      </c>
      <c r="AR143" s="175" t="s">
        <v>131</v>
      </c>
      <c r="AT143" s="176" t="s">
        <v>73</v>
      </c>
      <c r="AU143" s="176" t="s">
        <v>74</v>
      </c>
      <c r="AY143" s="175" t="s">
        <v>245</v>
      </c>
      <c r="BK143" s="177">
        <f>SUM(BK144:BK151)</f>
        <v>0</v>
      </c>
    </row>
    <row r="144" spans="1:65" s="2" customFormat="1" ht="16.5" customHeight="1">
      <c r="A144" s="35"/>
      <c r="B144" s="36"/>
      <c r="C144" s="180" t="s">
        <v>371</v>
      </c>
      <c r="D144" s="180" t="s">
        <v>247</v>
      </c>
      <c r="E144" s="181" t="s">
        <v>1666</v>
      </c>
      <c r="F144" s="182" t="s">
        <v>1608</v>
      </c>
      <c r="G144" s="183" t="s">
        <v>389</v>
      </c>
      <c r="H144" s="184">
        <v>1</v>
      </c>
      <c r="I144" s="185"/>
      <c r="J144" s="186">
        <f>ROUND(I144*H144,2)</f>
        <v>0</v>
      </c>
      <c r="K144" s="182" t="s">
        <v>19</v>
      </c>
      <c r="L144" s="40"/>
      <c r="M144" s="187" t="s">
        <v>19</v>
      </c>
      <c r="N144" s="188" t="s">
        <v>45</v>
      </c>
      <c r="O144" s="65"/>
      <c r="P144" s="189">
        <f>O144*H144</f>
        <v>0</v>
      </c>
      <c r="Q144" s="189">
        <v>0</v>
      </c>
      <c r="R144" s="189">
        <f>Q144*H144</f>
        <v>0</v>
      </c>
      <c r="S144" s="189">
        <v>0</v>
      </c>
      <c r="T144" s="190">
        <f>S144*H144</f>
        <v>0</v>
      </c>
      <c r="U144" s="35"/>
      <c r="V144" s="35"/>
      <c r="W144" s="35"/>
      <c r="X144" s="35"/>
      <c r="Y144" s="35"/>
      <c r="Z144" s="35"/>
      <c r="AA144" s="35"/>
      <c r="AB144" s="35"/>
      <c r="AC144" s="35"/>
      <c r="AD144" s="35"/>
      <c r="AE144" s="35"/>
      <c r="AR144" s="191" t="s">
        <v>390</v>
      </c>
      <c r="AT144" s="191" t="s">
        <v>247</v>
      </c>
      <c r="AU144" s="191" t="s">
        <v>82</v>
      </c>
      <c r="AY144" s="18" t="s">
        <v>245</v>
      </c>
      <c r="BE144" s="192">
        <f>IF(N144="základní",J144,0)</f>
        <v>0</v>
      </c>
      <c r="BF144" s="192">
        <f>IF(N144="snížená",J144,0)</f>
        <v>0</v>
      </c>
      <c r="BG144" s="192">
        <f>IF(N144="zákl. přenesená",J144,0)</f>
        <v>0</v>
      </c>
      <c r="BH144" s="192">
        <f>IF(N144="sníž. přenesená",J144,0)</f>
        <v>0</v>
      </c>
      <c r="BI144" s="192">
        <f>IF(N144="nulová",J144,0)</f>
        <v>0</v>
      </c>
      <c r="BJ144" s="18" t="s">
        <v>82</v>
      </c>
      <c r="BK144" s="192">
        <f>ROUND(I144*H144,2)</f>
        <v>0</v>
      </c>
      <c r="BL144" s="18" t="s">
        <v>390</v>
      </c>
      <c r="BM144" s="191" t="s">
        <v>1667</v>
      </c>
    </row>
    <row r="145" spans="1:47" s="2" customFormat="1" ht="28.8">
      <c r="A145" s="35"/>
      <c r="B145" s="36"/>
      <c r="C145" s="37"/>
      <c r="D145" s="200" t="s">
        <v>470</v>
      </c>
      <c r="E145" s="37"/>
      <c r="F145" s="236" t="s">
        <v>1668</v>
      </c>
      <c r="G145" s="37"/>
      <c r="H145" s="37"/>
      <c r="I145" s="195"/>
      <c r="J145" s="37"/>
      <c r="K145" s="37"/>
      <c r="L145" s="40"/>
      <c r="M145" s="196"/>
      <c r="N145" s="197"/>
      <c r="O145" s="65"/>
      <c r="P145" s="65"/>
      <c r="Q145" s="65"/>
      <c r="R145" s="65"/>
      <c r="S145" s="65"/>
      <c r="T145" s="66"/>
      <c r="U145" s="35"/>
      <c r="V145" s="35"/>
      <c r="W145" s="35"/>
      <c r="X145" s="35"/>
      <c r="Y145" s="35"/>
      <c r="Z145" s="35"/>
      <c r="AA145" s="35"/>
      <c r="AB145" s="35"/>
      <c r="AC145" s="35"/>
      <c r="AD145" s="35"/>
      <c r="AE145" s="35"/>
      <c r="AT145" s="18" t="s">
        <v>470</v>
      </c>
      <c r="AU145" s="18" t="s">
        <v>82</v>
      </c>
    </row>
    <row r="146" spans="1:65" s="2" customFormat="1" ht="16.5" customHeight="1">
      <c r="A146" s="35"/>
      <c r="B146" s="36"/>
      <c r="C146" s="180" t="s">
        <v>375</v>
      </c>
      <c r="D146" s="180" t="s">
        <v>247</v>
      </c>
      <c r="E146" s="181" t="s">
        <v>1669</v>
      </c>
      <c r="F146" s="182" t="s">
        <v>1670</v>
      </c>
      <c r="G146" s="183" t="s">
        <v>389</v>
      </c>
      <c r="H146" s="184">
        <v>1</v>
      </c>
      <c r="I146" s="185"/>
      <c r="J146" s="186">
        <f>ROUND(I146*H146,2)</f>
        <v>0</v>
      </c>
      <c r="K146" s="182" t="s">
        <v>19</v>
      </c>
      <c r="L146" s="40"/>
      <c r="M146" s="187" t="s">
        <v>19</v>
      </c>
      <c r="N146" s="188" t="s">
        <v>45</v>
      </c>
      <c r="O146" s="65"/>
      <c r="P146" s="189">
        <f>O146*H146</f>
        <v>0</v>
      </c>
      <c r="Q146" s="189">
        <v>0</v>
      </c>
      <c r="R146" s="189">
        <f>Q146*H146</f>
        <v>0</v>
      </c>
      <c r="S146" s="189">
        <v>0</v>
      </c>
      <c r="T146" s="190">
        <f>S146*H146</f>
        <v>0</v>
      </c>
      <c r="U146" s="35"/>
      <c r="V146" s="35"/>
      <c r="W146" s="35"/>
      <c r="X146" s="35"/>
      <c r="Y146" s="35"/>
      <c r="Z146" s="35"/>
      <c r="AA146" s="35"/>
      <c r="AB146" s="35"/>
      <c r="AC146" s="35"/>
      <c r="AD146" s="35"/>
      <c r="AE146" s="35"/>
      <c r="AR146" s="191" t="s">
        <v>390</v>
      </c>
      <c r="AT146" s="191" t="s">
        <v>247</v>
      </c>
      <c r="AU146" s="191" t="s">
        <v>82</v>
      </c>
      <c r="AY146" s="18" t="s">
        <v>245</v>
      </c>
      <c r="BE146" s="192">
        <f>IF(N146="základní",J146,0)</f>
        <v>0</v>
      </c>
      <c r="BF146" s="192">
        <f>IF(N146="snížená",J146,0)</f>
        <v>0</v>
      </c>
      <c r="BG146" s="192">
        <f>IF(N146="zákl. přenesená",J146,0)</f>
        <v>0</v>
      </c>
      <c r="BH146" s="192">
        <f>IF(N146="sníž. přenesená",J146,0)</f>
        <v>0</v>
      </c>
      <c r="BI146" s="192">
        <f>IF(N146="nulová",J146,0)</f>
        <v>0</v>
      </c>
      <c r="BJ146" s="18" t="s">
        <v>82</v>
      </c>
      <c r="BK146" s="192">
        <f>ROUND(I146*H146,2)</f>
        <v>0</v>
      </c>
      <c r="BL146" s="18" t="s">
        <v>390</v>
      </c>
      <c r="BM146" s="191" t="s">
        <v>1671</v>
      </c>
    </row>
    <row r="147" spans="1:47" s="2" customFormat="1" ht="28.8">
      <c r="A147" s="35"/>
      <c r="B147" s="36"/>
      <c r="C147" s="37"/>
      <c r="D147" s="200" t="s">
        <v>470</v>
      </c>
      <c r="E147" s="37"/>
      <c r="F147" s="236" t="s">
        <v>1672</v>
      </c>
      <c r="G147" s="37"/>
      <c r="H147" s="37"/>
      <c r="I147" s="195"/>
      <c r="J147" s="37"/>
      <c r="K147" s="37"/>
      <c r="L147" s="40"/>
      <c r="M147" s="196"/>
      <c r="N147" s="197"/>
      <c r="O147" s="65"/>
      <c r="P147" s="65"/>
      <c r="Q147" s="65"/>
      <c r="R147" s="65"/>
      <c r="S147" s="65"/>
      <c r="T147" s="66"/>
      <c r="U147" s="35"/>
      <c r="V147" s="35"/>
      <c r="W147" s="35"/>
      <c r="X147" s="35"/>
      <c r="Y147" s="35"/>
      <c r="Z147" s="35"/>
      <c r="AA147" s="35"/>
      <c r="AB147" s="35"/>
      <c r="AC147" s="35"/>
      <c r="AD147" s="35"/>
      <c r="AE147" s="35"/>
      <c r="AT147" s="18" t="s">
        <v>470</v>
      </c>
      <c r="AU147" s="18" t="s">
        <v>82</v>
      </c>
    </row>
    <row r="148" spans="1:65" s="2" customFormat="1" ht="16.5" customHeight="1">
      <c r="A148" s="35"/>
      <c r="B148" s="36"/>
      <c r="C148" s="180" t="s">
        <v>7</v>
      </c>
      <c r="D148" s="180" t="s">
        <v>247</v>
      </c>
      <c r="E148" s="181" t="s">
        <v>1673</v>
      </c>
      <c r="F148" s="182" t="s">
        <v>1527</v>
      </c>
      <c r="G148" s="183" t="s">
        <v>389</v>
      </c>
      <c r="H148" s="184">
        <v>1</v>
      </c>
      <c r="I148" s="185"/>
      <c r="J148" s="186">
        <f>ROUND(I148*H148,2)</f>
        <v>0</v>
      </c>
      <c r="K148" s="182" t="s">
        <v>19</v>
      </c>
      <c r="L148" s="40"/>
      <c r="M148" s="187" t="s">
        <v>19</v>
      </c>
      <c r="N148" s="188" t="s">
        <v>45</v>
      </c>
      <c r="O148" s="65"/>
      <c r="P148" s="189">
        <f>O148*H148</f>
        <v>0</v>
      </c>
      <c r="Q148" s="189">
        <v>0</v>
      </c>
      <c r="R148" s="189">
        <f>Q148*H148</f>
        <v>0</v>
      </c>
      <c r="S148" s="189">
        <v>0</v>
      </c>
      <c r="T148" s="190">
        <f>S148*H148</f>
        <v>0</v>
      </c>
      <c r="U148" s="35"/>
      <c r="V148" s="35"/>
      <c r="W148" s="35"/>
      <c r="X148" s="35"/>
      <c r="Y148" s="35"/>
      <c r="Z148" s="35"/>
      <c r="AA148" s="35"/>
      <c r="AB148" s="35"/>
      <c r="AC148" s="35"/>
      <c r="AD148" s="35"/>
      <c r="AE148" s="35"/>
      <c r="AR148" s="191" t="s">
        <v>390</v>
      </c>
      <c r="AT148" s="191" t="s">
        <v>247</v>
      </c>
      <c r="AU148" s="191" t="s">
        <v>82</v>
      </c>
      <c r="AY148" s="18" t="s">
        <v>245</v>
      </c>
      <c r="BE148" s="192">
        <f>IF(N148="základní",J148,0)</f>
        <v>0</v>
      </c>
      <c r="BF148" s="192">
        <f>IF(N148="snížená",J148,0)</f>
        <v>0</v>
      </c>
      <c r="BG148" s="192">
        <f>IF(N148="zákl. přenesená",J148,0)</f>
        <v>0</v>
      </c>
      <c r="BH148" s="192">
        <f>IF(N148="sníž. přenesená",J148,0)</f>
        <v>0</v>
      </c>
      <c r="BI148" s="192">
        <f>IF(N148="nulová",J148,0)</f>
        <v>0</v>
      </c>
      <c r="BJ148" s="18" t="s">
        <v>82</v>
      </c>
      <c r="BK148" s="192">
        <f>ROUND(I148*H148,2)</f>
        <v>0</v>
      </c>
      <c r="BL148" s="18" t="s">
        <v>390</v>
      </c>
      <c r="BM148" s="191" t="s">
        <v>1674</v>
      </c>
    </row>
    <row r="149" spans="1:47" s="2" customFormat="1" ht="48">
      <c r="A149" s="35"/>
      <c r="B149" s="36"/>
      <c r="C149" s="37"/>
      <c r="D149" s="200" t="s">
        <v>470</v>
      </c>
      <c r="E149" s="37"/>
      <c r="F149" s="236" t="s">
        <v>1675</v>
      </c>
      <c r="G149" s="37"/>
      <c r="H149" s="37"/>
      <c r="I149" s="195"/>
      <c r="J149" s="37"/>
      <c r="K149" s="37"/>
      <c r="L149" s="40"/>
      <c r="M149" s="196"/>
      <c r="N149" s="197"/>
      <c r="O149" s="65"/>
      <c r="P149" s="65"/>
      <c r="Q149" s="65"/>
      <c r="R149" s="65"/>
      <c r="S149" s="65"/>
      <c r="T149" s="66"/>
      <c r="U149" s="35"/>
      <c r="V149" s="35"/>
      <c r="W149" s="35"/>
      <c r="X149" s="35"/>
      <c r="Y149" s="35"/>
      <c r="Z149" s="35"/>
      <c r="AA149" s="35"/>
      <c r="AB149" s="35"/>
      <c r="AC149" s="35"/>
      <c r="AD149" s="35"/>
      <c r="AE149" s="35"/>
      <c r="AT149" s="18" t="s">
        <v>470</v>
      </c>
      <c r="AU149" s="18" t="s">
        <v>82</v>
      </c>
    </row>
    <row r="150" spans="1:65" s="2" customFormat="1" ht="16.5" customHeight="1">
      <c r="A150" s="35"/>
      <c r="B150" s="36"/>
      <c r="C150" s="180" t="s">
        <v>386</v>
      </c>
      <c r="D150" s="180" t="s">
        <v>247</v>
      </c>
      <c r="E150" s="181" t="s">
        <v>1676</v>
      </c>
      <c r="F150" s="182" t="s">
        <v>385</v>
      </c>
      <c r="G150" s="183" t="s">
        <v>389</v>
      </c>
      <c r="H150" s="184">
        <v>1</v>
      </c>
      <c r="I150" s="185"/>
      <c r="J150" s="186">
        <f>ROUND(I150*H150,2)</f>
        <v>0</v>
      </c>
      <c r="K150" s="182" t="s">
        <v>19</v>
      </c>
      <c r="L150" s="40"/>
      <c r="M150" s="187" t="s">
        <v>19</v>
      </c>
      <c r="N150" s="188" t="s">
        <v>45</v>
      </c>
      <c r="O150" s="65"/>
      <c r="P150" s="189">
        <f>O150*H150</f>
        <v>0</v>
      </c>
      <c r="Q150" s="189">
        <v>0</v>
      </c>
      <c r="R150" s="189">
        <f>Q150*H150</f>
        <v>0</v>
      </c>
      <c r="S150" s="189">
        <v>0</v>
      </c>
      <c r="T150" s="190">
        <f>S150*H150</f>
        <v>0</v>
      </c>
      <c r="U150" s="35"/>
      <c r="V150" s="35"/>
      <c r="W150" s="35"/>
      <c r="X150" s="35"/>
      <c r="Y150" s="35"/>
      <c r="Z150" s="35"/>
      <c r="AA150" s="35"/>
      <c r="AB150" s="35"/>
      <c r="AC150" s="35"/>
      <c r="AD150" s="35"/>
      <c r="AE150" s="35"/>
      <c r="AR150" s="191" t="s">
        <v>390</v>
      </c>
      <c r="AT150" s="191" t="s">
        <v>247</v>
      </c>
      <c r="AU150" s="191" t="s">
        <v>82</v>
      </c>
      <c r="AY150" s="18" t="s">
        <v>245</v>
      </c>
      <c r="BE150" s="192">
        <f>IF(N150="základní",J150,0)</f>
        <v>0</v>
      </c>
      <c r="BF150" s="192">
        <f>IF(N150="snížená",J150,0)</f>
        <v>0</v>
      </c>
      <c r="BG150" s="192">
        <f>IF(N150="zákl. přenesená",J150,0)</f>
        <v>0</v>
      </c>
      <c r="BH150" s="192">
        <f>IF(N150="sníž. přenesená",J150,0)</f>
        <v>0</v>
      </c>
      <c r="BI150" s="192">
        <f>IF(N150="nulová",J150,0)</f>
        <v>0</v>
      </c>
      <c r="BJ150" s="18" t="s">
        <v>82</v>
      </c>
      <c r="BK150" s="192">
        <f>ROUND(I150*H150,2)</f>
        <v>0</v>
      </c>
      <c r="BL150" s="18" t="s">
        <v>390</v>
      </c>
      <c r="BM150" s="191" t="s">
        <v>1677</v>
      </c>
    </row>
    <row r="151" spans="1:47" s="2" customFormat="1" ht="38.4">
      <c r="A151" s="35"/>
      <c r="B151" s="36"/>
      <c r="C151" s="37"/>
      <c r="D151" s="200" t="s">
        <v>470</v>
      </c>
      <c r="E151" s="37"/>
      <c r="F151" s="236" t="s">
        <v>1537</v>
      </c>
      <c r="G151" s="37"/>
      <c r="H151" s="37"/>
      <c r="I151" s="195"/>
      <c r="J151" s="37"/>
      <c r="K151" s="37"/>
      <c r="L151" s="40"/>
      <c r="M151" s="196"/>
      <c r="N151" s="197"/>
      <c r="O151" s="65"/>
      <c r="P151" s="65"/>
      <c r="Q151" s="65"/>
      <c r="R151" s="65"/>
      <c r="S151" s="65"/>
      <c r="T151" s="66"/>
      <c r="U151" s="35"/>
      <c r="V151" s="35"/>
      <c r="W151" s="35"/>
      <c r="X151" s="35"/>
      <c r="Y151" s="35"/>
      <c r="Z151" s="35"/>
      <c r="AA151" s="35"/>
      <c r="AB151" s="35"/>
      <c r="AC151" s="35"/>
      <c r="AD151" s="35"/>
      <c r="AE151" s="35"/>
      <c r="AT151" s="18" t="s">
        <v>470</v>
      </c>
      <c r="AU151" s="18" t="s">
        <v>82</v>
      </c>
    </row>
    <row r="152" spans="2:63" s="12" customFormat="1" ht="25.95" customHeight="1">
      <c r="B152" s="164"/>
      <c r="C152" s="165"/>
      <c r="D152" s="166" t="s">
        <v>73</v>
      </c>
      <c r="E152" s="167" t="s">
        <v>1678</v>
      </c>
      <c r="F152" s="167" t="s">
        <v>1679</v>
      </c>
      <c r="G152" s="165"/>
      <c r="H152" s="165"/>
      <c r="I152" s="168"/>
      <c r="J152" s="169">
        <f>BK152</f>
        <v>0</v>
      </c>
      <c r="K152" s="165"/>
      <c r="L152" s="170"/>
      <c r="M152" s="171"/>
      <c r="N152" s="172"/>
      <c r="O152" s="172"/>
      <c r="P152" s="173">
        <f>SUM(P153:P158)</f>
        <v>0</v>
      </c>
      <c r="Q152" s="172"/>
      <c r="R152" s="173">
        <f>SUM(R153:R158)</f>
        <v>0</v>
      </c>
      <c r="S152" s="172"/>
      <c r="T152" s="174">
        <f>SUM(T153:T158)</f>
        <v>0</v>
      </c>
      <c r="AR152" s="175" t="s">
        <v>131</v>
      </c>
      <c r="AT152" s="176" t="s">
        <v>73</v>
      </c>
      <c r="AU152" s="176" t="s">
        <v>74</v>
      </c>
      <c r="AY152" s="175" t="s">
        <v>245</v>
      </c>
      <c r="BK152" s="177">
        <f>SUM(BK153:BK158)</f>
        <v>0</v>
      </c>
    </row>
    <row r="153" spans="1:65" s="2" customFormat="1" ht="16.5" customHeight="1">
      <c r="A153" s="35"/>
      <c r="B153" s="36"/>
      <c r="C153" s="180" t="s">
        <v>392</v>
      </c>
      <c r="D153" s="180" t="s">
        <v>247</v>
      </c>
      <c r="E153" s="181" t="s">
        <v>1680</v>
      </c>
      <c r="F153" s="182" t="s">
        <v>1608</v>
      </c>
      <c r="G153" s="183" t="s">
        <v>389</v>
      </c>
      <c r="H153" s="184">
        <v>1</v>
      </c>
      <c r="I153" s="185"/>
      <c r="J153" s="186">
        <f>ROUND(I153*H153,2)</f>
        <v>0</v>
      </c>
      <c r="K153" s="182" t="s">
        <v>19</v>
      </c>
      <c r="L153" s="40"/>
      <c r="M153" s="187" t="s">
        <v>19</v>
      </c>
      <c r="N153" s="188" t="s">
        <v>45</v>
      </c>
      <c r="O153" s="65"/>
      <c r="P153" s="189">
        <f>O153*H153</f>
        <v>0</v>
      </c>
      <c r="Q153" s="189">
        <v>0</v>
      </c>
      <c r="R153" s="189">
        <f>Q153*H153</f>
        <v>0</v>
      </c>
      <c r="S153" s="189">
        <v>0</v>
      </c>
      <c r="T153" s="190">
        <f>S153*H153</f>
        <v>0</v>
      </c>
      <c r="U153" s="35"/>
      <c r="V153" s="35"/>
      <c r="W153" s="35"/>
      <c r="X153" s="35"/>
      <c r="Y153" s="35"/>
      <c r="Z153" s="35"/>
      <c r="AA153" s="35"/>
      <c r="AB153" s="35"/>
      <c r="AC153" s="35"/>
      <c r="AD153" s="35"/>
      <c r="AE153" s="35"/>
      <c r="AR153" s="191" t="s">
        <v>390</v>
      </c>
      <c r="AT153" s="191" t="s">
        <v>247</v>
      </c>
      <c r="AU153" s="191" t="s">
        <v>82</v>
      </c>
      <c r="AY153" s="18" t="s">
        <v>245</v>
      </c>
      <c r="BE153" s="192">
        <f>IF(N153="základní",J153,0)</f>
        <v>0</v>
      </c>
      <c r="BF153" s="192">
        <f>IF(N153="snížená",J153,0)</f>
        <v>0</v>
      </c>
      <c r="BG153" s="192">
        <f>IF(N153="zákl. přenesená",J153,0)</f>
        <v>0</v>
      </c>
      <c r="BH153" s="192">
        <f>IF(N153="sníž. přenesená",J153,0)</f>
        <v>0</v>
      </c>
      <c r="BI153" s="192">
        <f>IF(N153="nulová",J153,0)</f>
        <v>0</v>
      </c>
      <c r="BJ153" s="18" t="s">
        <v>82</v>
      </c>
      <c r="BK153" s="192">
        <f>ROUND(I153*H153,2)</f>
        <v>0</v>
      </c>
      <c r="BL153" s="18" t="s">
        <v>390</v>
      </c>
      <c r="BM153" s="191" t="s">
        <v>1681</v>
      </c>
    </row>
    <row r="154" spans="1:47" s="2" customFormat="1" ht="19.2">
      <c r="A154" s="35"/>
      <c r="B154" s="36"/>
      <c r="C154" s="37"/>
      <c r="D154" s="200" t="s">
        <v>470</v>
      </c>
      <c r="E154" s="37"/>
      <c r="F154" s="236" t="s">
        <v>1610</v>
      </c>
      <c r="G154" s="37"/>
      <c r="H154" s="37"/>
      <c r="I154" s="195"/>
      <c r="J154" s="37"/>
      <c r="K154" s="37"/>
      <c r="L154" s="40"/>
      <c r="M154" s="196"/>
      <c r="N154" s="197"/>
      <c r="O154" s="65"/>
      <c r="P154" s="65"/>
      <c r="Q154" s="65"/>
      <c r="R154" s="65"/>
      <c r="S154" s="65"/>
      <c r="T154" s="66"/>
      <c r="U154" s="35"/>
      <c r="V154" s="35"/>
      <c r="W154" s="35"/>
      <c r="X154" s="35"/>
      <c r="Y154" s="35"/>
      <c r="Z154" s="35"/>
      <c r="AA154" s="35"/>
      <c r="AB154" s="35"/>
      <c r="AC154" s="35"/>
      <c r="AD154" s="35"/>
      <c r="AE154" s="35"/>
      <c r="AT154" s="18" t="s">
        <v>470</v>
      </c>
      <c r="AU154" s="18" t="s">
        <v>82</v>
      </c>
    </row>
    <row r="155" spans="1:65" s="2" customFormat="1" ht="16.5" customHeight="1">
      <c r="A155" s="35"/>
      <c r="B155" s="36"/>
      <c r="C155" s="180" t="s">
        <v>558</v>
      </c>
      <c r="D155" s="180" t="s">
        <v>247</v>
      </c>
      <c r="E155" s="181" t="s">
        <v>1682</v>
      </c>
      <c r="F155" s="182" t="s">
        <v>1683</v>
      </c>
      <c r="G155" s="183" t="s">
        <v>389</v>
      </c>
      <c r="H155" s="184">
        <v>1</v>
      </c>
      <c r="I155" s="185"/>
      <c r="J155" s="186">
        <f>ROUND(I155*H155,2)</f>
        <v>0</v>
      </c>
      <c r="K155" s="182" t="s">
        <v>19</v>
      </c>
      <c r="L155" s="40"/>
      <c r="M155" s="187" t="s">
        <v>19</v>
      </c>
      <c r="N155" s="188" t="s">
        <v>45</v>
      </c>
      <c r="O155" s="65"/>
      <c r="P155" s="189">
        <f>O155*H155</f>
        <v>0</v>
      </c>
      <c r="Q155" s="189">
        <v>0</v>
      </c>
      <c r="R155" s="189">
        <f>Q155*H155</f>
        <v>0</v>
      </c>
      <c r="S155" s="189">
        <v>0</v>
      </c>
      <c r="T155" s="190">
        <f>S155*H155</f>
        <v>0</v>
      </c>
      <c r="U155" s="35"/>
      <c r="V155" s="35"/>
      <c r="W155" s="35"/>
      <c r="X155" s="35"/>
      <c r="Y155" s="35"/>
      <c r="Z155" s="35"/>
      <c r="AA155" s="35"/>
      <c r="AB155" s="35"/>
      <c r="AC155" s="35"/>
      <c r="AD155" s="35"/>
      <c r="AE155" s="35"/>
      <c r="AR155" s="191" t="s">
        <v>390</v>
      </c>
      <c r="AT155" s="191" t="s">
        <v>247</v>
      </c>
      <c r="AU155" s="191" t="s">
        <v>82</v>
      </c>
      <c r="AY155" s="18" t="s">
        <v>245</v>
      </c>
      <c r="BE155" s="192">
        <f>IF(N155="základní",J155,0)</f>
        <v>0</v>
      </c>
      <c r="BF155" s="192">
        <f>IF(N155="snížená",J155,0)</f>
        <v>0</v>
      </c>
      <c r="BG155" s="192">
        <f>IF(N155="zákl. přenesená",J155,0)</f>
        <v>0</v>
      </c>
      <c r="BH155" s="192">
        <f>IF(N155="sníž. přenesená",J155,0)</f>
        <v>0</v>
      </c>
      <c r="BI155" s="192">
        <f>IF(N155="nulová",J155,0)</f>
        <v>0</v>
      </c>
      <c r="BJ155" s="18" t="s">
        <v>82</v>
      </c>
      <c r="BK155" s="192">
        <f>ROUND(I155*H155,2)</f>
        <v>0</v>
      </c>
      <c r="BL155" s="18" t="s">
        <v>390</v>
      </c>
      <c r="BM155" s="191" t="s">
        <v>1684</v>
      </c>
    </row>
    <row r="156" spans="1:47" s="2" customFormat="1" ht="48">
      <c r="A156" s="35"/>
      <c r="B156" s="36"/>
      <c r="C156" s="37"/>
      <c r="D156" s="200" t="s">
        <v>470</v>
      </c>
      <c r="E156" s="37"/>
      <c r="F156" s="236" t="s">
        <v>1685</v>
      </c>
      <c r="G156" s="37"/>
      <c r="H156" s="37"/>
      <c r="I156" s="195"/>
      <c r="J156" s="37"/>
      <c r="K156" s="37"/>
      <c r="L156" s="40"/>
      <c r="M156" s="196"/>
      <c r="N156" s="197"/>
      <c r="O156" s="65"/>
      <c r="P156" s="65"/>
      <c r="Q156" s="65"/>
      <c r="R156" s="65"/>
      <c r="S156" s="65"/>
      <c r="T156" s="66"/>
      <c r="U156" s="35"/>
      <c r="V156" s="35"/>
      <c r="W156" s="35"/>
      <c r="X156" s="35"/>
      <c r="Y156" s="35"/>
      <c r="Z156" s="35"/>
      <c r="AA156" s="35"/>
      <c r="AB156" s="35"/>
      <c r="AC156" s="35"/>
      <c r="AD156" s="35"/>
      <c r="AE156" s="35"/>
      <c r="AT156" s="18" t="s">
        <v>470</v>
      </c>
      <c r="AU156" s="18" t="s">
        <v>82</v>
      </c>
    </row>
    <row r="157" spans="1:65" s="2" customFormat="1" ht="16.5" customHeight="1">
      <c r="A157" s="35"/>
      <c r="B157" s="36"/>
      <c r="C157" s="180" t="s">
        <v>712</v>
      </c>
      <c r="D157" s="180" t="s">
        <v>247</v>
      </c>
      <c r="E157" s="181" t="s">
        <v>1686</v>
      </c>
      <c r="F157" s="182" t="s">
        <v>385</v>
      </c>
      <c r="G157" s="183" t="s">
        <v>389</v>
      </c>
      <c r="H157" s="184">
        <v>1</v>
      </c>
      <c r="I157" s="185"/>
      <c r="J157" s="186">
        <f>ROUND(I157*H157,2)</f>
        <v>0</v>
      </c>
      <c r="K157" s="182" t="s">
        <v>19</v>
      </c>
      <c r="L157" s="40"/>
      <c r="M157" s="187" t="s">
        <v>19</v>
      </c>
      <c r="N157" s="188" t="s">
        <v>45</v>
      </c>
      <c r="O157" s="65"/>
      <c r="P157" s="189">
        <f>O157*H157</f>
        <v>0</v>
      </c>
      <c r="Q157" s="189">
        <v>0</v>
      </c>
      <c r="R157" s="189">
        <f>Q157*H157</f>
        <v>0</v>
      </c>
      <c r="S157" s="189">
        <v>0</v>
      </c>
      <c r="T157" s="190">
        <f>S157*H157</f>
        <v>0</v>
      </c>
      <c r="U157" s="35"/>
      <c r="V157" s="35"/>
      <c r="W157" s="35"/>
      <c r="X157" s="35"/>
      <c r="Y157" s="35"/>
      <c r="Z157" s="35"/>
      <c r="AA157" s="35"/>
      <c r="AB157" s="35"/>
      <c r="AC157" s="35"/>
      <c r="AD157" s="35"/>
      <c r="AE157" s="35"/>
      <c r="AR157" s="191" t="s">
        <v>390</v>
      </c>
      <c r="AT157" s="191" t="s">
        <v>247</v>
      </c>
      <c r="AU157" s="191" t="s">
        <v>82</v>
      </c>
      <c r="AY157" s="18" t="s">
        <v>245</v>
      </c>
      <c r="BE157" s="192">
        <f>IF(N157="základní",J157,0)</f>
        <v>0</v>
      </c>
      <c r="BF157" s="192">
        <f>IF(N157="snížená",J157,0)</f>
        <v>0</v>
      </c>
      <c r="BG157" s="192">
        <f>IF(N157="zákl. přenesená",J157,0)</f>
        <v>0</v>
      </c>
      <c r="BH157" s="192">
        <f>IF(N157="sníž. přenesená",J157,0)</f>
        <v>0</v>
      </c>
      <c r="BI157" s="192">
        <f>IF(N157="nulová",J157,0)</f>
        <v>0</v>
      </c>
      <c r="BJ157" s="18" t="s">
        <v>82</v>
      </c>
      <c r="BK157" s="192">
        <f>ROUND(I157*H157,2)</f>
        <v>0</v>
      </c>
      <c r="BL157" s="18" t="s">
        <v>390</v>
      </c>
      <c r="BM157" s="191" t="s">
        <v>1687</v>
      </c>
    </row>
    <row r="158" spans="1:47" s="2" customFormat="1" ht="38.4">
      <c r="A158" s="35"/>
      <c r="B158" s="36"/>
      <c r="C158" s="37"/>
      <c r="D158" s="200" t="s">
        <v>470</v>
      </c>
      <c r="E158" s="37"/>
      <c r="F158" s="236" t="s">
        <v>1537</v>
      </c>
      <c r="G158" s="37"/>
      <c r="H158" s="37"/>
      <c r="I158" s="195"/>
      <c r="J158" s="37"/>
      <c r="K158" s="37"/>
      <c r="L158" s="40"/>
      <c r="M158" s="196"/>
      <c r="N158" s="197"/>
      <c r="O158" s="65"/>
      <c r="P158" s="65"/>
      <c r="Q158" s="65"/>
      <c r="R158" s="65"/>
      <c r="S158" s="65"/>
      <c r="T158" s="66"/>
      <c r="U158" s="35"/>
      <c r="V158" s="35"/>
      <c r="W158" s="35"/>
      <c r="X158" s="35"/>
      <c r="Y158" s="35"/>
      <c r="Z158" s="35"/>
      <c r="AA158" s="35"/>
      <c r="AB158" s="35"/>
      <c r="AC158" s="35"/>
      <c r="AD158" s="35"/>
      <c r="AE158" s="35"/>
      <c r="AT158" s="18" t="s">
        <v>470</v>
      </c>
      <c r="AU158" s="18" t="s">
        <v>82</v>
      </c>
    </row>
    <row r="159" spans="2:63" s="12" customFormat="1" ht="25.95" customHeight="1">
      <c r="B159" s="164"/>
      <c r="C159" s="165"/>
      <c r="D159" s="166" t="s">
        <v>73</v>
      </c>
      <c r="E159" s="167" t="s">
        <v>1688</v>
      </c>
      <c r="F159" s="167" t="s">
        <v>1689</v>
      </c>
      <c r="G159" s="165"/>
      <c r="H159" s="165"/>
      <c r="I159" s="168"/>
      <c r="J159" s="169">
        <f>BK159</f>
        <v>0</v>
      </c>
      <c r="K159" s="165"/>
      <c r="L159" s="170"/>
      <c r="M159" s="171"/>
      <c r="N159" s="172"/>
      <c r="O159" s="172"/>
      <c r="P159" s="173">
        <f>SUM(P160:P165)</f>
        <v>0</v>
      </c>
      <c r="Q159" s="172"/>
      <c r="R159" s="173">
        <f>SUM(R160:R165)</f>
        <v>0</v>
      </c>
      <c r="S159" s="172"/>
      <c r="T159" s="174">
        <f>SUM(T160:T165)</f>
        <v>0</v>
      </c>
      <c r="AR159" s="175" t="s">
        <v>131</v>
      </c>
      <c r="AT159" s="176" t="s">
        <v>73</v>
      </c>
      <c r="AU159" s="176" t="s">
        <v>74</v>
      </c>
      <c r="AY159" s="175" t="s">
        <v>245</v>
      </c>
      <c r="BK159" s="177">
        <f>SUM(BK160:BK165)</f>
        <v>0</v>
      </c>
    </row>
    <row r="160" spans="1:65" s="2" customFormat="1" ht="16.5" customHeight="1">
      <c r="A160" s="35"/>
      <c r="B160" s="36"/>
      <c r="C160" s="180" t="s">
        <v>718</v>
      </c>
      <c r="D160" s="180" t="s">
        <v>247</v>
      </c>
      <c r="E160" s="181" t="s">
        <v>1690</v>
      </c>
      <c r="F160" s="182" t="s">
        <v>1608</v>
      </c>
      <c r="G160" s="183" t="s">
        <v>389</v>
      </c>
      <c r="H160" s="184">
        <v>1</v>
      </c>
      <c r="I160" s="185"/>
      <c r="J160" s="186">
        <f>ROUND(I160*H160,2)</f>
        <v>0</v>
      </c>
      <c r="K160" s="182" t="s">
        <v>19</v>
      </c>
      <c r="L160" s="40"/>
      <c r="M160" s="187" t="s">
        <v>19</v>
      </c>
      <c r="N160" s="188" t="s">
        <v>45</v>
      </c>
      <c r="O160" s="65"/>
      <c r="P160" s="189">
        <f>O160*H160</f>
        <v>0</v>
      </c>
      <c r="Q160" s="189">
        <v>0</v>
      </c>
      <c r="R160" s="189">
        <f>Q160*H160</f>
        <v>0</v>
      </c>
      <c r="S160" s="189">
        <v>0</v>
      </c>
      <c r="T160" s="190">
        <f>S160*H160</f>
        <v>0</v>
      </c>
      <c r="U160" s="35"/>
      <c r="V160" s="35"/>
      <c r="W160" s="35"/>
      <c r="X160" s="35"/>
      <c r="Y160" s="35"/>
      <c r="Z160" s="35"/>
      <c r="AA160" s="35"/>
      <c r="AB160" s="35"/>
      <c r="AC160" s="35"/>
      <c r="AD160" s="35"/>
      <c r="AE160" s="35"/>
      <c r="AR160" s="191" t="s">
        <v>390</v>
      </c>
      <c r="AT160" s="191" t="s">
        <v>247</v>
      </c>
      <c r="AU160" s="191" t="s">
        <v>82</v>
      </c>
      <c r="AY160" s="18" t="s">
        <v>245</v>
      </c>
      <c r="BE160" s="192">
        <f>IF(N160="základní",J160,0)</f>
        <v>0</v>
      </c>
      <c r="BF160" s="192">
        <f>IF(N160="snížená",J160,0)</f>
        <v>0</v>
      </c>
      <c r="BG160" s="192">
        <f>IF(N160="zákl. přenesená",J160,0)</f>
        <v>0</v>
      </c>
      <c r="BH160" s="192">
        <f>IF(N160="sníž. přenesená",J160,0)</f>
        <v>0</v>
      </c>
      <c r="BI160" s="192">
        <f>IF(N160="nulová",J160,0)</f>
        <v>0</v>
      </c>
      <c r="BJ160" s="18" t="s">
        <v>82</v>
      </c>
      <c r="BK160" s="192">
        <f>ROUND(I160*H160,2)</f>
        <v>0</v>
      </c>
      <c r="BL160" s="18" t="s">
        <v>390</v>
      </c>
      <c r="BM160" s="191" t="s">
        <v>1691</v>
      </c>
    </row>
    <row r="161" spans="1:47" s="2" customFormat="1" ht="19.2">
      <c r="A161" s="35"/>
      <c r="B161" s="36"/>
      <c r="C161" s="37"/>
      <c r="D161" s="200" t="s">
        <v>470</v>
      </c>
      <c r="E161" s="37"/>
      <c r="F161" s="236" t="s">
        <v>1692</v>
      </c>
      <c r="G161" s="37"/>
      <c r="H161" s="37"/>
      <c r="I161" s="195"/>
      <c r="J161" s="37"/>
      <c r="K161" s="37"/>
      <c r="L161" s="40"/>
      <c r="M161" s="196"/>
      <c r="N161" s="197"/>
      <c r="O161" s="65"/>
      <c r="P161" s="65"/>
      <c r="Q161" s="65"/>
      <c r="R161" s="65"/>
      <c r="S161" s="65"/>
      <c r="T161" s="66"/>
      <c r="U161" s="35"/>
      <c r="V161" s="35"/>
      <c r="W161" s="35"/>
      <c r="X161" s="35"/>
      <c r="Y161" s="35"/>
      <c r="Z161" s="35"/>
      <c r="AA161" s="35"/>
      <c r="AB161" s="35"/>
      <c r="AC161" s="35"/>
      <c r="AD161" s="35"/>
      <c r="AE161" s="35"/>
      <c r="AT161" s="18" t="s">
        <v>470</v>
      </c>
      <c r="AU161" s="18" t="s">
        <v>82</v>
      </c>
    </row>
    <row r="162" spans="1:65" s="2" customFormat="1" ht="16.5" customHeight="1">
      <c r="A162" s="35"/>
      <c r="B162" s="36"/>
      <c r="C162" s="180" t="s">
        <v>723</v>
      </c>
      <c r="D162" s="180" t="s">
        <v>247</v>
      </c>
      <c r="E162" s="181" t="s">
        <v>1693</v>
      </c>
      <c r="F162" s="182" t="s">
        <v>1694</v>
      </c>
      <c r="G162" s="183" t="s">
        <v>389</v>
      </c>
      <c r="H162" s="184">
        <v>1</v>
      </c>
      <c r="I162" s="185"/>
      <c r="J162" s="186">
        <f>ROUND(I162*H162,2)</f>
        <v>0</v>
      </c>
      <c r="K162" s="182" t="s">
        <v>19</v>
      </c>
      <c r="L162" s="40"/>
      <c r="M162" s="187" t="s">
        <v>19</v>
      </c>
      <c r="N162" s="188" t="s">
        <v>45</v>
      </c>
      <c r="O162" s="65"/>
      <c r="P162" s="189">
        <f>O162*H162</f>
        <v>0</v>
      </c>
      <c r="Q162" s="189">
        <v>0</v>
      </c>
      <c r="R162" s="189">
        <f>Q162*H162</f>
        <v>0</v>
      </c>
      <c r="S162" s="189">
        <v>0</v>
      </c>
      <c r="T162" s="190">
        <f>S162*H162</f>
        <v>0</v>
      </c>
      <c r="U162" s="35"/>
      <c r="V162" s="35"/>
      <c r="W162" s="35"/>
      <c r="X162" s="35"/>
      <c r="Y162" s="35"/>
      <c r="Z162" s="35"/>
      <c r="AA162" s="35"/>
      <c r="AB162" s="35"/>
      <c r="AC162" s="35"/>
      <c r="AD162" s="35"/>
      <c r="AE162" s="35"/>
      <c r="AR162" s="191" t="s">
        <v>390</v>
      </c>
      <c r="AT162" s="191" t="s">
        <v>247</v>
      </c>
      <c r="AU162" s="191" t="s">
        <v>82</v>
      </c>
      <c r="AY162" s="18" t="s">
        <v>245</v>
      </c>
      <c r="BE162" s="192">
        <f>IF(N162="základní",J162,0)</f>
        <v>0</v>
      </c>
      <c r="BF162" s="192">
        <f>IF(N162="snížená",J162,0)</f>
        <v>0</v>
      </c>
      <c r="BG162" s="192">
        <f>IF(N162="zákl. přenesená",J162,0)</f>
        <v>0</v>
      </c>
      <c r="BH162" s="192">
        <f>IF(N162="sníž. přenesená",J162,0)</f>
        <v>0</v>
      </c>
      <c r="BI162" s="192">
        <f>IF(N162="nulová",J162,0)</f>
        <v>0</v>
      </c>
      <c r="BJ162" s="18" t="s">
        <v>82</v>
      </c>
      <c r="BK162" s="192">
        <f>ROUND(I162*H162,2)</f>
        <v>0</v>
      </c>
      <c r="BL162" s="18" t="s">
        <v>390</v>
      </c>
      <c r="BM162" s="191" t="s">
        <v>1695</v>
      </c>
    </row>
    <row r="163" spans="1:47" s="2" customFormat="1" ht="76.8">
      <c r="A163" s="35"/>
      <c r="B163" s="36"/>
      <c r="C163" s="37"/>
      <c r="D163" s="200" t="s">
        <v>470</v>
      </c>
      <c r="E163" s="37"/>
      <c r="F163" s="236" t="s">
        <v>1696</v>
      </c>
      <c r="G163" s="37"/>
      <c r="H163" s="37"/>
      <c r="I163" s="195"/>
      <c r="J163" s="37"/>
      <c r="K163" s="37"/>
      <c r="L163" s="40"/>
      <c r="M163" s="196"/>
      <c r="N163" s="197"/>
      <c r="O163" s="65"/>
      <c r="P163" s="65"/>
      <c r="Q163" s="65"/>
      <c r="R163" s="65"/>
      <c r="S163" s="65"/>
      <c r="T163" s="66"/>
      <c r="U163" s="35"/>
      <c r="V163" s="35"/>
      <c r="W163" s="35"/>
      <c r="X163" s="35"/>
      <c r="Y163" s="35"/>
      <c r="Z163" s="35"/>
      <c r="AA163" s="35"/>
      <c r="AB163" s="35"/>
      <c r="AC163" s="35"/>
      <c r="AD163" s="35"/>
      <c r="AE163" s="35"/>
      <c r="AT163" s="18" t="s">
        <v>470</v>
      </c>
      <c r="AU163" s="18" t="s">
        <v>82</v>
      </c>
    </row>
    <row r="164" spans="1:65" s="2" customFormat="1" ht="16.5" customHeight="1">
      <c r="A164" s="35"/>
      <c r="B164" s="36"/>
      <c r="C164" s="180" t="s">
        <v>730</v>
      </c>
      <c r="D164" s="180" t="s">
        <v>247</v>
      </c>
      <c r="E164" s="181" t="s">
        <v>1697</v>
      </c>
      <c r="F164" s="182" t="s">
        <v>385</v>
      </c>
      <c r="G164" s="183" t="s">
        <v>389</v>
      </c>
      <c r="H164" s="184">
        <v>1</v>
      </c>
      <c r="I164" s="185"/>
      <c r="J164" s="186">
        <f>ROUND(I164*H164,2)</f>
        <v>0</v>
      </c>
      <c r="K164" s="182" t="s">
        <v>19</v>
      </c>
      <c r="L164" s="40"/>
      <c r="M164" s="187" t="s">
        <v>19</v>
      </c>
      <c r="N164" s="188" t="s">
        <v>45</v>
      </c>
      <c r="O164" s="65"/>
      <c r="P164" s="189">
        <f>O164*H164</f>
        <v>0</v>
      </c>
      <c r="Q164" s="189">
        <v>0</v>
      </c>
      <c r="R164" s="189">
        <f>Q164*H164</f>
        <v>0</v>
      </c>
      <c r="S164" s="189">
        <v>0</v>
      </c>
      <c r="T164" s="190">
        <f>S164*H164</f>
        <v>0</v>
      </c>
      <c r="U164" s="35"/>
      <c r="V164" s="35"/>
      <c r="W164" s="35"/>
      <c r="X164" s="35"/>
      <c r="Y164" s="35"/>
      <c r="Z164" s="35"/>
      <c r="AA164" s="35"/>
      <c r="AB164" s="35"/>
      <c r="AC164" s="35"/>
      <c r="AD164" s="35"/>
      <c r="AE164" s="35"/>
      <c r="AR164" s="191" t="s">
        <v>390</v>
      </c>
      <c r="AT164" s="191" t="s">
        <v>247</v>
      </c>
      <c r="AU164" s="191" t="s">
        <v>82</v>
      </c>
      <c r="AY164" s="18" t="s">
        <v>245</v>
      </c>
      <c r="BE164" s="192">
        <f>IF(N164="základní",J164,0)</f>
        <v>0</v>
      </c>
      <c r="BF164" s="192">
        <f>IF(N164="snížená",J164,0)</f>
        <v>0</v>
      </c>
      <c r="BG164" s="192">
        <f>IF(N164="zákl. přenesená",J164,0)</f>
        <v>0</v>
      </c>
      <c r="BH164" s="192">
        <f>IF(N164="sníž. přenesená",J164,0)</f>
        <v>0</v>
      </c>
      <c r="BI164" s="192">
        <f>IF(N164="nulová",J164,0)</f>
        <v>0</v>
      </c>
      <c r="BJ164" s="18" t="s">
        <v>82</v>
      </c>
      <c r="BK164" s="192">
        <f>ROUND(I164*H164,2)</f>
        <v>0</v>
      </c>
      <c r="BL164" s="18" t="s">
        <v>390</v>
      </c>
      <c r="BM164" s="191" t="s">
        <v>1698</v>
      </c>
    </row>
    <row r="165" spans="1:47" s="2" customFormat="1" ht="38.4">
      <c r="A165" s="35"/>
      <c r="B165" s="36"/>
      <c r="C165" s="37"/>
      <c r="D165" s="200" t="s">
        <v>470</v>
      </c>
      <c r="E165" s="37"/>
      <c r="F165" s="236" t="s">
        <v>1699</v>
      </c>
      <c r="G165" s="37"/>
      <c r="H165" s="37"/>
      <c r="I165" s="195"/>
      <c r="J165" s="37"/>
      <c r="K165" s="37"/>
      <c r="L165" s="40"/>
      <c r="M165" s="240"/>
      <c r="N165" s="241"/>
      <c r="O165" s="233"/>
      <c r="P165" s="233"/>
      <c r="Q165" s="233"/>
      <c r="R165" s="233"/>
      <c r="S165" s="233"/>
      <c r="T165" s="242"/>
      <c r="U165" s="35"/>
      <c r="V165" s="35"/>
      <c r="W165" s="35"/>
      <c r="X165" s="35"/>
      <c r="Y165" s="35"/>
      <c r="Z165" s="35"/>
      <c r="AA165" s="35"/>
      <c r="AB165" s="35"/>
      <c r="AC165" s="35"/>
      <c r="AD165" s="35"/>
      <c r="AE165" s="35"/>
      <c r="AT165" s="18" t="s">
        <v>470</v>
      </c>
      <c r="AU165" s="18" t="s">
        <v>82</v>
      </c>
    </row>
    <row r="166" spans="1:31" s="2" customFormat="1" ht="6.9" customHeight="1">
      <c r="A166" s="35"/>
      <c r="B166" s="48"/>
      <c r="C166" s="49"/>
      <c r="D166" s="49"/>
      <c r="E166" s="49"/>
      <c r="F166" s="49"/>
      <c r="G166" s="49"/>
      <c r="H166" s="49"/>
      <c r="I166" s="49"/>
      <c r="J166" s="49"/>
      <c r="K166" s="49"/>
      <c r="L166" s="40"/>
      <c r="M166" s="35"/>
      <c r="O166" s="35"/>
      <c r="P166" s="35"/>
      <c r="Q166" s="35"/>
      <c r="R166" s="35"/>
      <c r="S166" s="35"/>
      <c r="T166" s="35"/>
      <c r="U166" s="35"/>
      <c r="V166" s="35"/>
      <c r="W166" s="35"/>
      <c r="X166" s="35"/>
      <c r="Y166" s="35"/>
      <c r="Z166" s="35"/>
      <c r="AA166" s="35"/>
      <c r="AB166" s="35"/>
      <c r="AC166" s="35"/>
      <c r="AD166" s="35"/>
      <c r="AE166" s="35"/>
    </row>
  </sheetData>
  <sheetProtection algorithmName="SHA-512" hashValue="kq1v8mVO5f2/YZk9bW7J9ZWhlBgpMNllTbeYX1TPG4MRPBlgAIo4v3tZZCPQK9zT0SJeLBIzz6YTdBXPTwWDEg==" saltValue="jWrjOle7NixQ/kpI8ksdKersgY3XQkHwp8uEVwp8QbnZw3nu5mchQg4y0ryvWtF1yyXLJix2wJzWCaKV4J0KgA==" spinCount="100000" sheet="1" objects="1" scenarios="1" formatColumns="0" formatRows="0" autoFilter="0"/>
  <autoFilter ref="C99:K165"/>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144</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1700</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ROUND((SUM(BE92:BE103)),2)</f>
        <v>0</v>
      </c>
      <c r="G37" s="35"/>
      <c r="H37" s="35"/>
      <c r="I37" s="126">
        <v>0.21</v>
      </c>
      <c r="J37" s="125">
        <f>ROUND(((SUM(BE92:BE103))*I37),2)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ROUND((SUM(BF92:BF103)),2)</f>
        <v>0</v>
      </c>
      <c r="G38" s="35"/>
      <c r="H38" s="35"/>
      <c r="I38" s="126">
        <v>0.15</v>
      </c>
      <c r="J38" s="125">
        <f>ROUND(((SUM(BF92:BF103))*I38),2)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ROUND((SUM(BG92:BG103)),2)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ROUND((SUM(BH92:BH103)),2)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ROUND((SUM(BI92:BI103)),2)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D.1.4.6 - Měření a regulace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1701</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1264</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D.1.4.6 - Měření a regulace</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1702</v>
      </c>
      <c r="F93" s="167" t="s">
        <v>143</v>
      </c>
      <c r="G93" s="165"/>
      <c r="H93" s="165"/>
      <c r="I93" s="168"/>
      <c r="J93" s="169">
        <f>BK93</f>
        <v>0</v>
      </c>
      <c r="K93" s="165"/>
      <c r="L93" s="170"/>
      <c r="M93" s="171"/>
      <c r="N93" s="172"/>
      <c r="O93" s="172"/>
      <c r="P93" s="173">
        <f>SUM(P94:P103)</f>
        <v>0</v>
      </c>
      <c r="Q93" s="172"/>
      <c r="R93" s="173">
        <f>SUM(R94:R103)</f>
        <v>0</v>
      </c>
      <c r="S93" s="172"/>
      <c r="T93" s="174">
        <f>SUM(T94:T103)</f>
        <v>0</v>
      </c>
      <c r="AR93" s="175" t="s">
        <v>131</v>
      </c>
      <c r="AT93" s="176" t="s">
        <v>73</v>
      </c>
      <c r="AU93" s="176" t="s">
        <v>74</v>
      </c>
      <c r="AY93" s="175" t="s">
        <v>245</v>
      </c>
      <c r="BK93" s="177">
        <f>SUM(BK94:BK103)</f>
        <v>0</v>
      </c>
    </row>
    <row r="94" spans="1:65" s="2" customFormat="1" ht="16.5" customHeight="1">
      <c r="A94" s="35"/>
      <c r="B94" s="36"/>
      <c r="C94" s="180" t="s">
        <v>82</v>
      </c>
      <c r="D94" s="180" t="s">
        <v>247</v>
      </c>
      <c r="E94" s="181" t="s">
        <v>1703</v>
      </c>
      <c r="F94" s="182" t="s">
        <v>1704</v>
      </c>
      <c r="G94" s="183" t="s">
        <v>389</v>
      </c>
      <c r="H94" s="184">
        <v>1</v>
      </c>
      <c r="I94" s="185"/>
      <c r="J94" s="186">
        <f aca="true" t="shared" si="0" ref="J94:J103">ROUND(I94*H94,2)</f>
        <v>0</v>
      </c>
      <c r="K94" s="182" t="s">
        <v>19</v>
      </c>
      <c r="L94" s="40"/>
      <c r="M94" s="187" t="s">
        <v>19</v>
      </c>
      <c r="N94" s="188" t="s">
        <v>45</v>
      </c>
      <c r="O94" s="65"/>
      <c r="P94" s="189">
        <f aca="true" t="shared" si="1" ref="P94:P103">O94*H94</f>
        <v>0</v>
      </c>
      <c r="Q94" s="189">
        <v>0</v>
      </c>
      <c r="R94" s="189">
        <f aca="true" t="shared" si="2" ref="R94:R103">Q94*H94</f>
        <v>0</v>
      </c>
      <c r="S94" s="189">
        <v>0</v>
      </c>
      <c r="T94" s="190">
        <f aca="true" t="shared" si="3" ref="T94:T103">S94*H94</f>
        <v>0</v>
      </c>
      <c r="U94" s="35"/>
      <c r="V94" s="35"/>
      <c r="W94" s="35"/>
      <c r="X94" s="35"/>
      <c r="Y94" s="35"/>
      <c r="Z94" s="35"/>
      <c r="AA94" s="35"/>
      <c r="AB94" s="35"/>
      <c r="AC94" s="35"/>
      <c r="AD94" s="35"/>
      <c r="AE94" s="35"/>
      <c r="AR94" s="191" t="s">
        <v>355</v>
      </c>
      <c r="AT94" s="191" t="s">
        <v>247</v>
      </c>
      <c r="AU94" s="191" t="s">
        <v>82</v>
      </c>
      <c r="AY94" s="18" t="s">
        <v>245</v>
      </c>
      <c r="BE94" s="192">
        <f aca="true" t="shared" si="4" ref="BE94:BE103">IF(N94="základní",J94,0)</f>
        <v>0</v>
      </c>
      <c r="BF94" s="192">
        <f aca="true" t="shared" si="5" ref="BF94:BF103">IF(N94="snížená",J94,0)</f>
        <v>0</v>
      </c>
      <c r="BG94" s="192">
        <f aca="true" t="shared" si="6" ref="BG94:BG103">IF(N94="zákl. přenesená",J94,0)</f>
        <v>0</v>
      </c>
      <c r="BH94" s="192">
        <f aca="true" t="shared" si="7" ref="BH94:BH103">IF(N94="sníž. přenesená",J94,0)</f>
        <v>0</v>
      </c>
      <c r="BI94" s="192">
        <f aca="true" t="shared" si="8" ref="BI94:BI103">IF(N94="nulová",J94,0)</f>
        <v>0</v>
      </c>
      <c r="BJ94" s="18" t="s">
        <v>82</v>
      </c>
      <c r="BK94" s="192">
        <f aca="true" t="shared" si="9" ref="BK94:BK103">ROUND(I94*H94,2)</f>
        <v>0</v>
      </c>
      <c r="BL94" s="18" t="s">
        <v>355</v>
      </c>
      <c r="BM94" s="191" t="s">
        <v>1705</v>
      </c>
    </row>
    <row r="95" spans="1:65" s="2" customFormat="1" ht="16.5" customHeight="1">
      <c r="A95" s="35"/>
      <c r="B95" s="36"/>
      <c r="C95" s="180" t="s">
        <v>84</v>
      </c>
      <c r="D95" s="180" t="s">
        <v>247</v>
      </c>
      <c r="E95" s="181" t="s">
        <v>1706</v>
      </c>
      <c r="F95" s="182" t="s">
        <v>1707</v>
      </c>
      <c r="G95" s="183" t="s">
        <v>389</v>
      </c>
      <c r="H95" s="184">
        <v>1</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355</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355</v>
      </c>
      <c r="BM95" s="191" t="s">
        <v>1708</v>
      </c>
    </row>
    <row r="96" spans="1:65" s="2" customFormat="1" ht="16.5" customHeight="1">
      <c r="A96" s="35"/>
      <c r="B96" s="36"/>
      <c r="C96" s="180" t="s">
        <v>94</v>
      </c>
      <c r="D96" s="180" t="s">
        <v>247</v>
      </c>
      <c r="E96" s="181" t="s">
        <v>1709</v>
      </c>
      <c r="F96" s="182" t="s">
        <v>1710</v>
      </c>
      <c r="G96" s="183" t="s">
        <v>389</v>
      </c>
      <c r="H96" s="184">
        <v>1</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355</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355</v>
      </c>
      <c r="BM96" s="191" t="s">
        <v>1711</v>
      </c>
    </row>
    <row r="97" spans="1:65" s="2" customFormat="1" ht="16.5" customHeight="1">
      <c r="A97" s="35"/>
      <c r="B97" s="36"/>
      <c r="C97" s="180" t="s">
        <v>131</v>
      </c>
      <c r="D97" s="180" t="s">
        <v>247</v>
      </c>
      <c r="E97" s="181" t="s">
        <v>1712</v>
      </c>
      <c r="F97" s="182" t="s">
        <v>1713</v>
      </c>
      <c r="G97" s="183" t="s">
        <v>389</v>
      </c>
      <c r="H97" s="184">
        <v>1</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355</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355</v>
      </c>
      <c r="BM97" s="191" t="s">
        <v>1714</v>
      </c>
    </row>
    <row r="98" spans="1:65" s="2" customFormat="1" ht="16.5" customHeight="1">
      <c r="A98" s="35"/>
      <c r="B98" s="36"/>
      <c r="C98" s="180" t="s">
        <v>272</v>
      </c>
      <c r="D98" s="180" t="s">
        <v>247</v>
      </c>
      <c r="E98" s="181" t="s">
        <v>1715</v>
      </c>
      <c r="F98" s="182" t="s">
        <v>1716</v>
      </c>
      <c r="G98" s="183" t="s">
        <v>389</v>
      </c>
      <c r="H98" s="184">
        <v>1</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355</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355</v>
      </c>
      <c r="BM98" s="191" t="s">
        <v>1717</v>
      </c>
    </row>
    <row r="99" spans="1:65" s="2" customFormat="1" ht="16.5" customHeight="1">
      <c r="A99" s="35"/>
      <c r="B99" s="36"/>
      <c r="C99" s="180" t="s">
        <v>278</v>
      </c>
      <c r="D99" s="180" t="s">
        <v>247</v>
      </c>
      <c r="E99" s="181" t="s">
        <v>1718</v>
      </c>
      <c r="F99" s="182" t="s">
        <v>1719</v>
      </c>
      <c r="G99" s="183" t="s">
        <v>389</v>
      </c>
      <c r="H99" s="184">
        <v>1</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355</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355</v>
      </c>
      <c r="BM99" s="191" t="s">
        <v>1720</v>
      </c>
    </row>
    <row r="100" spans="1:65" s="2" customFormat="1" ht="16.5" customHeight="1">
      <c r="A100" s="35"/>
      <c r="B100" s="36"/>
      <c r="C100" s="180" t="s">
        <v>285</v>
      </c>
      <c r="D100" s="180" t="s">
        <v>247</v>
      </c>
      <c r="E100" s="181" t="s">
        <v>1721</v>
      </c>
      <c r="F100" s="182" t="s">
        <v>1722</v>
      </c>
      <c r="G100" s="183" t="s">
        <v>389</v>
      </c>
      <c r="H100" s="184">
        <v>1</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355</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355</v>
      </c>
      <c r="BM100" s="191" t="s">
        <v>1723</v>
      </c>
    </row>
    <row r="101" spans="1:65" s="2" customFormat="1" ht="16.5" customHeight="1">
      <c r="A101" s="35"/>
      <c r="B101" s="36"/>
      <c r="C101" s="180" t="s">
        <v>297</v>
      </c>
      <c r="D101" s="180" t="s">
        <v>247</v>
      </c>
      <c r="E101" s="181" t="s">
        <v>1724</v>
      </c>
      <c r="F101" s="182" t="s">
        <v>1725</v>
      </c>
      <c r="G101" s="183" t="s">
        <v>389</v>
      </c>
      <c r="H101" s="184">
        <v>1</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355</v>
      </c>
      <c r="AT101" s="191" t="s">
        <v>247</v>
      </c>
      <c r="AU101" s="191" t="s">
        <v>82</v>
      </c>
      <c r="AY101" s="18" t="s">
        <v>245</v>
      </c>
      <c r="BE101" s="192">
        <f t="shared" si="4"/>
        <v>0</v>
      </c>
      <c r="BF101" s="192">
        <f t="shared" si="5"/>
        <v>0</v>
      </c>
      <c r="BG101" s="192">
        <f t="shared" si="6"/>
        <v>0</v>
      </c>
      <c r="BH101" s="192">
        <f t="shared" si="7"/>
        <v>0</v>
      </c>
      <c r="BI101" s="192">
        <f t="shared" si="8"/>
        <v>0</v>
      </c>
      <c r="BJ101" s="18" t="s">
        <v>82</v>
      </c>
      <c r="BK101" s="192">
        <f t="shared" si="9"/>
        <v>0</v>
      </c>
      <c r="BL101" s="18" t="s">
        <v>355</v>
      </c>
      <c r="BM101" s="191" t="s">
        <v>1726</v>
      </c>
    </row>
    <row r="102" spans="1:65" s="2" customFormat="1" ht="16.5" customHeight="1">
      <c r="A102" s="35"/>
      <c r="B102" s="36"/>
      <c r="C102" s="180" t="s">
        <v>305</v>
      </c>
      <c r="D102" s="180" t="s">
        <v>247</v>
      </c>
      <c r="E102" s="181" t="s">
        <v>1727</v>
      </c>
      <c r="F102" s="182" t="s">
        <v>1728</v>
      </c>
      <c r="G102" s="183" t="s">
        <v>389</v>
      </c>
      <c r="H102" s="184">
        <v>1</v>
      </c>
      <c r="I102" s="185"/>
      <c r="J102" s="186">
        <f t="shared" si="0"/>
        <v>0</v>
      </c>
      <c r="K102" s="182" t="s">
        <v>19</v>
      </c>
      <c r="L102" s="40"/>
      <c r="M102" s="187" t="s">
        <v>19</v>
      </c>
      <c r="N102" s="188" t="s">
        <v>45</v>
      </c>
      <c r="O102" s="65"/>
      <c r="P102" s="189">
        <f t="shared" si="1"/>
        <v>0</v>
      </c>
      <c r="Q102" s="189">
        <v>0</v>
      </c>
      <c r="R102" s="189">
        <f t="shared" si="2"/>
        <v>0</v>
      </c>
      <c r="S102" s="189">
        <v>0</v>
      </c>
      <c r="T102" s="190">
        <f t="shared" si="3"/>
        <v>0</v>
      </c>
      <c r="U102" s="35"/>
      <c r="V102" s="35"/>
      <c r="W102" s="35"/>
      <c r="X102" s="35"/>
      <c r="Y102" s="35"/>
      <c r="Z102" s="35"/>
      <c r="AA102" s="35"/>
      <c r="AB102" s="35"/>
      <c r="AC102" s="35"/>
      <c r="AD102" s="35"/>
      <c r="AE102" s="35"/>
      <c r="AR102" s="191" t="s">
        <v>355</v>
      </c>
      <c r="AT102" s="191" t="s">
        <v>247</v>
      </c>
      <c r="AU102" s="191" t="s">
        <v>82</v>
      </c>
      <c r="AY102" s="18" t="s">
        <v>245</v>
      </c>
      <c r="BE102" s="192">
        <f t="shared" si="4"/>
        <v>0</v>
      </c>
      <c r="BF102" s="192">
        <f t="shared" si="5"/>
        <v>0</v>
      </c>
      <c r="BG102" s="192">
        <f t="shared" si="6"/>
        <v>0</v>
      </c>
      <c r="BH102" s="192">
        <f t="shared" si="7"/>
        <v>0</v>
      </c>
      <c r="BI102" s="192">
        <f t="shared" si="8"/>
        <v>0</v>
      </c>
      <c r="BJ102" s="18" t="s">
        <v>82</v>
      </c>
      <c r="BK102" s="192">
        <f t="shared" si="9"/>
        <v>0</v>
      </c>
      <c r="BL102" s="18" t="s">
        <v>355</v>
      </c>
      <c r="BM102" s="191" t="s">
        <v>1729</v>
      </c>
    </row>
    <row r="103" spans="1:65" s="2" customFormat="1" ht="16.5" customHeight="1">
      <c r="A103" s="35"/>
      <c r="B103" s="36"/>
      <c r="C103" s="180" t="s">
        <v>315</v>
      </c>
      <c r="D103" s="180" t="s">
        <v>247</v>
      </c>
      <c r="E103" s="181" t="s">
        <v>1730</v>
      </c>
      <c r="F103" s="182" t="s">
        <v>1731</v>
      </c>
      <c r="G103" s="183" t="s">
        <v>389</v>
      </c>
      <c r="H103" s="184">
        <v>1</v>
      </c>
      <c r="I103" s="185"/>
      <c r="J103" s="186">
        <f t="shared" si="0"/>
        <v>0</v>
      </c>
      <c r="K103" s="182" t="s">
        <v>19</v>
      </c>
      <c r="L103" s="40"/>
      <c r="M103" s="231" t="s">
        <v>19</v>
      </c>
      <c r="N103" s="232" t="s">
        <v>45</v>
      </c>
      <c r="O103" s="233"/>
      <c r="P103" s="234">
        <f t="shared" si="1"/>
        <v>0</v>
      </c>
      <c r="Q103" s="234">
        <v>0</v>
      </c>
      <c r="R103" s="234">
        <f t="shared" si="2"/>
        <v>0</v>
      </c>
      <c r="S103" s="234">
        <v>0</v>
      </c>
      <c r="T103" s="235">
        <f t="shared" si="3"/>
        <v>0</v>
      </c>
      <c r="U103" s="35"/>
      <c r="V103" s="35"/>
      <c r="W103" s="35"/>
      <c r="X103" s="35"/>
      <c r="Y103" s="35"/>
      <c r="Z103" s="35"/>
      <c r="AA103" s="35"/>
      <c r="AB103" s="35"/>
      <c r="AC103" s="35"/>
      <c r="AD103" s="35"/>
      <c r="AE103" s="35"/>
      <c r="AR103" s="191" t="s">
        <v>355</v>
      </c>
      <c r="AT103" s="191" t="s">
        <v>247</v>
      </c>
      <c r="AU103" s="191" t="s">
        <v>82</v>
      </c>
      <c r="AY103" s="18" t="s">
        <v>245</v>
      </c>
      <c r="BE103" s="192">
        <f t="shared" si="4"/>
        <v>0</v>
      </c>
      <c r="BF103" s="192">
        <f t="shared" si="5"/>
        <v>0</v>
      </c>
      <c r="BG103" s="192">
        <f t="shared" si="6"/>
        <v>0</v>
      </c>
      <c r="BH103" s="192">
        <f t="shared" si="7"/>
        <v>0</v>
      </c>
      <c r="BI103" s="192">
        <f t="shared" si="8"/>
        <v>0</v>
      </c>
      <c r="BJ103" s="18" t="s">
        <v>82</v>
      </c>
      <c r="BK103" s="192">
        <f t="shared" si="9"/>
        <v>0</v>
      </c>
      <c r="BL103" s="18" t="s">
        <v>355</v>
      </c>
      <c r="BM103" s="191" t="s">
        <v>1732</v>
      </c>
    </row>
    <row r="104" spans="1:31" s="2" customFormat="1" ht="6.9" customHeight="1">
      <c r="A104" s="35"/>
      <c r="B104" s="48"/>
      <c r="C104" s="49"/>
      <c r="D104" s="49"/>
      <c r="E104" s="49"/>
      <c r="F104" s="49"/>
      <c r="G104" s="49"/>
      <c r="H104" s="49"/>
      <c r="I104" s="49"/>
      <c r="J104" s="49"/>
      <c r="K104" s="49"/>
      <c r="L104" s="40"/>
      <c r="M104" s="35"/>
      <c r="O104" s="35"/>
      <c r="P104" s="35"/>
      <c r="Q104" s="35"/>
      <c r="R104" s="35"/>
      <c r="S104" s="35"/>
      <c r="T104" s="35"/>
      <c r="U104" s="35"/>
      <c r="V104" s="35"/>
      <c r="W104" s="35"/>
      <c r="X104" s="35"/>
      <c r="Y104" s="35"/>
      <c r="Z104" s="35"/>
      <c r="AA104" s="35"/>
      <c r="AB104" s="35"/>
      <c r="AC104" s="35"/>
      <c r="AD104" s="35"/>
      <c r="AE104" s="35"/>
    </row>
  </sheetData>
  <sheetProtection algorithmName="SHA-512" hashValue="Nz6uOzVJnpw43Nb/6KeB6wXEguKmz3POmbi1xOBmNK+EkB+iEqQ0sWp2MHhe0ysEh4GWBnxZ2czWJB7pZI6elQ==" saltValue="V1VlQ8boED57R0GcKSCkgG1OXtPT8V4X6dKML/OPdI82Hbd9CZ3bgaMdYkz4iTwU1t449bjxWAWO9IO1MAlz0g==" spinCount="100000" sheet="1" objects="1" scenarios="1" formatColumns="0" formatRows="0" autoFilter="0"/>
  <autoFilter ref="C91:K103"/>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147</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1264</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1733</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tr">
        <f>IF('Rekapitulace stavby'!AN10="","",'Rekapitulace stavby'!AN10)</f>
        <v>47813059</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tr">
        <f>IF('Rekapitulace stavby'!E11="","",'Rekapitulace stavby'!E11)</f>
        <v>Slezská univerzita v Opavě</v>
      </c>
      <c r="F19" s="35"/>
      <c r="G19" s="35"/>
      <c r="H19" s="35"/>
      <c r="I19" s="114" t="s">
        <v>28</v>
      </c>
      <c r="J19" s="104" t="str">
        <f>IF('Rekapitulace stavby'!AN11="","",'Rekapitulace stavby'!AN11)</f>
        <v>CZ47813059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tr">
        <f>IF('Rekapitulace stavby'!AN16="","",'Rekapitulace stavby'!AN16)</f>
        <v>29263140</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tr">
        <f>IF('Rekapitulace stavby'!E17="","",'Rekapitulace stavby'!E17)</f>
        <v>Ateliér Velehradský, s. r. o.</v>
      </c>
      <c r="F25" s="35"/>
      <c r="G25" s="35"/>
      <c r="H25" s="35"/>
      <c r="I25" s="114" t="s">
        <v>28</v>
      </c>
      <c r="J25" s="104" t="str">
        <f>IF('Rekapitulace stavby'!AN17="","",'Rekapitulace stavby'!AN17)</f>
        <v>CZ29263140</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ROUND((SUM(BE92:BE95)),2)</f>
        <v>0</v>
      </c>
      <c r="G37" s="35"/>
      <c r="H37" s="35"/>
      <c r="I37" s="126">
        <v>0.21</v>
      </c>
      <c r="J37" s="125">
        <f>ROUND(((SUM(BE92:BE95))*I37),2)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ROUND((SUM(BF92:BF95)),2)</f>
        <v>0</v>
      </c>
      <c r="G38" s="35"/>
      <c r="H38" s="35"/>
      <c r="I38" s="126">
        <v>0.15</v>
      </c>
      <c r="J38" s="125">
        <f>ROUND(((SUM(BF92:BF95))*I38),2)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ROUND((SUM(BG92:BG95)),2)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ROUND((SUM(BH92:BH95)),2)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ROUND((SUM(BI92:BI95)),2)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1264</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D.1.4.7 - SHZ a OTK</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1733</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1264</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D.1.4.7 - SHZ a OTK</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145</v>
      </c>
      <c r="F93" s="167" t="s">
        <v>146</v>
      </c>
      <c r="G93" s="165"/>
      <c r="H93" s="165"/>
      <c r="I93" s="168"/>
      <c r="J93" s="169">
        <f>BK93</f>
        <v>0</v>
      </c>
      <c r="K93" s="165"/>
      <c r="L93" s="170"/>
      <c r="M93" s="171"/>
      <c r="N93" s="172"/>
      <c r="O93" s="172"/>
      <c r="P93" s="173">
        <f>SUM(P94:P95)</f>
        <v>0</v>
      </c>
      <c r="Q93" s="172"/>
      <c r="R93" s="173">
        <f>SUM(R94:R95)</f>
        <v>0</v>
      </c>
      <c r="S93" s="172"/>
      <c r="T93" s="174">
        <f>SUM(T94:T95)</f>
        <v>0</v>
      </c>
      <c r="AR93" s="175" t="s">
        <v>131</v>
      </c>
      <c r="AT93" s="176" t="s">
        <v>73</v>
      </c>
      <c r="AU93" s="176" t="s">
        <v>74</v>
      </c>
      <c r="AY93" s="175" t="s">
        <v>245</v>
      </c>
      <c r="BK93" s="177">
        <f>SUM(BK94:BK95)</f>
        <v>0</v>
      </c>
    </row>
    <row r="94" spans="1:65" s="2" customFormat="1" ht="16.5" customHeight="1">
      <c r="A94" s="35"/>
      <c r="B94" s="36"/>
      <c r="C94" s="180" t="s">
        <v>82</v>
      </c>
      <c r="D94" s="180" t="s">
        <v>247</v>
      </c>
      <c r="E94" s="181" t="s">
        <v>1734</v>
      </c>
      <c r="F94" s="182" t="s">
        <v>1735</v>
      </c>
      <c r="G94" s="183" t="s">
        <v>389</v>
      </c>
      <c r="H94" s="184">
        <v>1</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390</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390</v>
      </c>
      <c r="BM94" s="191" t="s">
        <v>1736</v>
      </c>
    </row>
    <row r="95" spans="1:65" s="2" customFormat="1" ht="16.5" customHeight="1">
      <c r="A95" s="35"/>
      <c r="B95" s="36"/>
      <c r="C95" s="180" t="s">
        <v>84</v>
      </c>
      <c r="D95" s="180" t="s">
        <v>247</v>
      </c>
      <c r="E95" s="181" t="s">
        <v>1737</v>
      </c>
      <c r="F95" s="182" t="s">
        <v>1738</v>
      </c>
      <c r="G95" s="183" t="s">
        <v>389</v>
      </c>
      <c r="H95" s="184">
        <v>4</v>
      </c>
      <c r="I95" s="185"/>
      <c r="J95" s="186">
        <f>ROUND(I95*H95,2)</f>
        <v>0</v>
      </c>
      <c r="K95" s="182" t="s">
        <v>19</v>
      </c>
      <c r="L95" s="40"/>
      <c r="M95" s="231" t="s">
        <v>19</v>
      </c>
      <c r="N95" s="232" t="s">
        <v>45</v>
      </c>
      <c r="O95" s="233"/>
      <c r="P95" s="234">
        <f>O95*H95</f>
        <v>0</v>
      </c>
      <c r="Q95" s="234">
        <v>0</v>
      </c>
      <c r="R95" s="234">
        <f>Q95*H95</f>
        <v>0</v>
      </c>
      <c r="S95" s="234">
        <v>0</v>
      </c>
      <c r="T95" s="235">
        <f>S95*H95</f>
        <v>0</v>
      </c>
      <c r="U95" s="35"/>
      <c r="V95" s="35"/>
      <c r="W95" s="35"/>
      <c r="X95" s="35"/>
      <c r="Y95" s="35"/>
      <c r="Z95" s="35"/>
      <c r="AA95" s="35"/>
      <c r="AB95" s="35"/>
      <c r="AC95" s="35"/>
      <c r="AD95" s="35"/>
      <c r="AE95" s="35"/>
      <c r="AR95" s="191" t="s">
        <v>390</v>
      </c>
      <c r="AT95" s="191" t="s">
        <v>247</v>
      </c>
      <c r="AU95" s="191" t="s">
        <v>82</v>
      </c>
      <c r="AY95" s="18" t="s">
        <v>245</v>
      </c>
      <c r="BE95" s="192">
        <f>IF(N95="základní",J95,0)</f>
        <v>0</v>
      </c>
      <c r="BF95" s="192">
        <f>IF(N95="snížená",J95,0)</f>
        <v>0</v>
      </c>
      <c r="BG95" s="192">
        <f>IF(N95="zákl. přenesená",J95,0)</f>
        <v>0</v>
      </c>
      <c r="BH95" s="192">
        <f>IF(N95="sníž. přenesená",J95,0)</f>
        <v>0</v>
      </c>
      <c r="BI95" s="192">
        <f>IF(N95="nulová",J95,0)</f>
        <v>0</v>
      </c>
      <c r="BJ95" s="18" t="s">
        <v>82</v>
      </c>
      <c r="BK95" s="192">
        <f>ROUND(I95*H95,2)</f>
        <v>0</v>
      </c>
      <c r="BL95" s="18" t="s">
        <v>390</v>
      </c>
      <c r="BM95" s="191" t="s">
        <v>1739</v>
      </c>
    </row>
    <row r="96" spans="1:31" s="2" customFormat="1" ht="6.9" customHeight="1">
      <c r="A96" s="35"/>
      <c r="B96" s="48"/>
      <c r="C96" s="49"/>
      <c r="D96" s="49"/>
      <c r="E96" s="49"/>
      <c r="F96" s="49"/>
      <c r="G96" s="49"/>
      <c r="H96" s="49"/>
      <c r="I96" s="49"/>
      <c r="J96" s="49"/>
      <c r="K96" s="49"/>
      <c r="L96" s="40"/>
      <c r="M96" s="35"/>
      <c r="O96" s="35"/>
      <c r="P96" s="35"/>
      <c r="Q96" s="35"/>
      <c r="R96" s="35"/>
      <c r="S96" s="35"/>
      <c r="T96" s="35"/>
      <c r="U96" s="35"/>
      <c r="V96" s="35"/>
      <c r="W96" s="35"/>
      <c r="X96" s="35"/>
      <c r="Y96" s="35"/>
      <c r="Z96" s="35"/>
      <c r="AA96" s="35"/>
      <c r="AB96" s="35"/>
      <c r="AC96" s="35"/>
      <c r="AD96" s="35"/>
      <c r="AE96" s="35"/>
    </row>
  </sheetData>
  <sheetProtection algorithmName="SHA-512" hashValue="/9l/BAywWyyEp9BK9OOgQqxoXV90D0+ZoM2cH2PRaEeIwOBR8cHO9skprF/gnDSccuKr2E/VuQ6ckPLld1EwHw==" saltValue="KXqpy5o7/JZvjjnjiIUPaa/Zh2Qg8Eu1D04r2LUqMo7A/xf0EGTjrQIIYp6QxZhrXw9IBK6Z3Pt4rfG4BvfTMw==" spinCount="100000" sheet="1" objects="1" scenarios="1" formatColumns="0" formatRows="0" autoFilter="0"/>
  <autoFilter ref="C91:K9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154</v>
      </c>
      <c r="AZ2" s="109" t="s">
        <v>402</v>
      </c>
      <c r="BA2" s="109" t="s">
        <v>19</v>
      </c>
      <c r="BB2" s="109" t="s">
        <v>19</v>
      </c>
      <c r="BC2" s="109" t="s">
        <v>1740</v>
      </c>
      <c r="BD2" s="109" t="s">
        <v>84</v>
      </c>
    </row>
    <row r="3" spans="2:56" s="1" customFormat="1" ht="6.9" customHeight="1">
      <c r="B3" s="110"/>
      <c r="C3" s="111"/>
      <c r="D3" s="111"/>
      <c r="E3" s="111"/>
      <c r="F3" s="111"/>
      <c r="G3" s="111"/>
      <c r="H3" s="111"/>
      <c r="I3" s="111"/>
      <c r="J3" s="111"/>
      <c r="K3" s="111"/>
      <c r="L3" s="21"/>
      <c r="AT3" s="18" t="s">
        <v>84</v>
      </c>
      <c r="AZ3" s="109" t="s">
        <v>1741</v>
      </c>
      <c r="BA3" s="109" t="s">
        <v>19</v>
      </c>
      <c r="BB3" s="109" t="s">
        <v>19</v>
      </c>
      <c r="BC3" s="109" t="s">
        <v>1742</v>
      </c>
      <c r="BD3" s="109" t="s">
        <v>84</v>
      </c>
    </row>
    <row r="4" spans="2:56" s="1" customFormat="1" ht="24.9" customHeight="1">
      <c r="B4" s="21"/>
      <c r="D4" s="112" t="s">
        <v>216</v>
      </c>
      <c r="L4" s="21"/>
      <c r="M4" s="113" t="s">
        <v>10</v>
      </c>
      <c r="AT4" s="18" t="s">
        <v>4</v>
      </c>
      <c r="AZ4" s="109" t="s">
        <v>406</v>
      </c>
      <c r="BA4" s="109" t="s">
        <v>19</v>
      </c>
      <c r="BB4" s="109" t="s">
        <v>19</v>
      </c>
      <c r="BC4" s="109" t="s">
        <v>1743</v>
      </c>
      <c r="BD4" s="109" t="s">
        <v>84</v>
      </c>
    </row>
    <row r="5" spans="2:56" s="1" customFormat="1" ht="6.9" customHeight="1">
      <c r="B5" s="21"/>
      <c r="L5" s="21"/>
      <c r="AZ5" s="109" t="s">
        <v>1744</v>
      </c>
      <c r="BA5" s="109" t="s">
        <v>19</v>
      </c>
      <c r="BB5" s="109" t="s">
        <v>19</v>
      </c>
      <c r="BC5" s="109" t="s">
        <v>1745</v>
      </c>
      <c r="BD5" s="109" t="s">
        <v>84</v>
      </c>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1748</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ROUND(J96,2)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ROUND((SUM(BE96:BE171)),2)</f>
        <v>0</v>
      </c>
      <c r="G37" s="35"/>
      <c r="H37" s="35"/>
      <c r="I37" s="126">
        <v>0.21</v>
      </c>
      <c r="J37" s="125">
        <f>ROUND(((SUM(BE96:BE171))*I37),2)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ROUND((SUM(BF96:BF171)),2)</f>
        <v>0</v>
      </c>
      <c r="G38" s="35"/>
      <c r="H38" s="35"/>
      <c r="I38" s="126">
        <v>0.15</v>
      </c>
      <c r="J38" s="125">
        <f>ROUND(((SUM(BF96:BF171))*I38),2)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ROUND((SUM(BG96:BG171)),2)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ROUND((SUM(BH96:BH171)),2)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ROUND((SUM(BI96:BI171)),2)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D.2.1-2.1 - Základové konstukce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J96</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J97</f>
        <v>0</v>
      </c>
      <c r="K68" s="143"/>
      <c r="L68" s="147"/>
    </row>
    <row r="69" spans="2:12" s="10" customFormat="1" ht="19.95" customHeight="1">
      <c r="B69" s="148"/>
      <c r="C69" s="98"/>
      <c r="D69" s="149" t="s">
        <v>226</v>
      </c>
      <c r="E69" s="150"/>
      <c r="F69" s="150"/>
      <c r="G69" s="150"/>
      <c r="H69" s="150"/>
      <c r="I69" s="150"/>
      <c r="J69" s="151">
        <f>J98</f>
        <v>0</v>
      </c>
      <c r="K69" s="98"/>
      <c r="L69" s="152"/>
    </row>
    <row r="70" spans="2:12" s="10" customFormat="1" ht="19.95" customHeight="1">
      <c r="B70" s="148"/>
      <c r="C70" s="98"/>
      <c r="D70" s="149" t="s">
        <v>413</v>
      </c>
      <c r="E70" s="150"/>
      <c r="F70" s="150"/>
      <c r="G70" s="150"/>
      <c r="H70" s="150"/>
      <c r="I70" s="150"/>
      <c r="J70" s="151">
        <f>J146</f>
        <v>0</v>
      </c>
      <c r="K70" s="98"/>
      <c r="L70" s="152"/>
    </row>
    <row r="71" spans="2:12" s="9" customFormat="1" ht="24.9" customHeight="1">
      <c r="B71" s="142"/>
      <c r="C71" s="143"/>
      <c r="D71" s="144" t="s">
        <v>416</v>
      </c>
      <c r="E71" s="145"/>
      <c r="F71" s="145"/>
      <c r="G71" s="145"/>
      <c r="H71" s="145"/>
      <c r="I71" s="145"/>
      <c r="J71" s="146">
        <f>J164</f>
        <v>0</v>
      </c>
      <c r="K71" s="143"/>
      <c r="L71" s="147"/>
    </row>
    <row r="72" spans="2:12" s="10" customFormat="1" ht="19.95" customHeight="1">
      <c r="B72" s="148"/>
      <c r="C72" s="98"/>
      <c r="D72" s="149" t="s">
        <v>417</v>
      </c>
      <c r="E72" s="150"/>
      <c r="F72" s="150"/>
      <c r="G72" s="150"/>
      <c r="H72" s="150"/>
      <c r="I72" s="150"/>
      <c r="J72" s="151">
        <f>J165</f>
        <v>0</v>
      </c>
      <c r="K72" s="98"/>
      <c r="L72" s="152"/>
    </row>
    <row r="73" spans="1:31" s="2" customFormat="1" ht="21.75"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6.9" customHeight="1">
      <c r="A74" s="35"/>
      <c r="B74" s="48"/>
      <c r="C74" s="49"/>
      <c r="D74" s="49"/>
      <c r="E74" s="49"/>
      <c r="F74" s="49"/>
      <c r="G74" s="49"/>
      <c r="H74" s="49"/>
      <c r="I74" s="49"/>
      <c r="J74" s="49"/>
      <c r="K74" s="49"/>
      <c r="L74" s="115"/>
      <c r="S74" s="35"/>
      <c r="T74" s="35"/>
      <c r="U74" s="35"/>
      <c r="V74" s="35"/>
      <c r="W74" s="35"/>
      <c r="X74" s="35"/>
      <c r="Y74" s="35"/>
      <c r="Z74" s="35"/>
      <c r="AA74" s="35"/>
      <c r="AB74" s="35"/>
      <c r="AC74" s="35"/>
      <c r="AD74" s="35"/>
      <c r="AE74" s="35"/>
    </row>
    <row r="78" spans="1:31" s="2" customFormat="1" ht="6.9" customHeight="1">
      <c r="A78" s="35"/>
      <c r="B78" s="50"/>
      <c r="C78" s="51"/>
      <c r="D78" s="51"/>
      <c r="E78" s="51"/>
      <c r="F78" s="51"/>
      <c r="G78" s="51"/>
      <c r="H78" s="51"/>
      <c r="I78" s="51"/>
      <c r="J78" s="51"/>
      <c r="K78" s="51"/>
      <c r="L78" s="115"/>
      <c r="S78" s="35"/>
      <c r="T78" s="35"/>
      <c r="U78" s="35"/>
      <c r="V78" s="35"/>
      <c r="W78" s="35"/>
      <c r="X78" s="35"/>
      <c r="Y78" s="35"/>
      <c r="Z78" s="35"/>
      <c r="AA78" s="35"/>
      <c r="AB78" s="35"/>
      <c r="AC78" s="35"/>
      <c r="AD78" s="35"/>
      <c r="AE78" s="35"/>
    </row>
    <row r="79" spans="1:31" s="2" customFormat="1" ht="24.9" customHeight="1">
      <c r="A79" s="35"/>
      <c r="B79" s="36"/>
      <c r="C79" s="24" t="s">
        <v>230</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6.9" customHeight="1">
      <c r="A80" s="35"/>
      <c r="B80" s="36"/>
      <c r="C80" s="37"/>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12" customHeight="1">
      <c r="A81" s="35"/>
      <c r="B81" s="36"/>
      <c r="C81" s="30" t="s">
        <v>16</v>
      </c>
      <c r="D81" s="37"/>
      <c r="E81" s="37"/>
      <c r="F81" s="37"/>
      <c r="G81" s="37"/>
      <c r="H81" s="37"/>
      <c r="I81" s="37"/>
      <c r="J81" s="37"/>
      <c r="K81" s="37"/>
      <c r="L81" s="115"/>
      <c r="S81" s="35"/>
      <c r="T81" s="35"/>
      <c r="U81" s="35"/>
      <c r="V81" s="35"/>
      <c r="W81" s="35"/>
      <c r="X81" s="35"/>
      <c r="Y81" s="35"/>
      <c r="Z81" s="35"/>
      <c r="AA81" s="35"/>
      <c r="AB81" s="35"/>
      <c r="AC81" s="35"/>
      <c r="AD81" s="35"/>
      <c r="AE81" s="35"/>
    </row>
    <row r="82" spans="1:31" s="2" customFormat="1" ht="16.5" customHeight="1">
      <c r="A82" s="35"/>
      <c r="B82" s="36"/>
      <c r="C82" s="37"/>
      <c r="D82" s="37"/>
      <c r="E82" s="400" t="str">
        <f>E7</f>
        <v>Novostavba CEPIS (Centre for Entrepreneurship, Professional and International Studies)</v>
      </c>
      <c r="F82" s="401"/>
      <c r="G82" s="401"/>
      <c r="H82" s="401"/>
      <c r="I82" s="37"/>
      <c r="J82" s="37"/>
      <c r="K82" s="37"/>
      <c r="L82" s="115"/>
      <c r="S82" s="35"/>
      <c r="T82" s="35"/>
      <c r="U82" s="35"/>
      <c r="V82" s="35"/>
      <c r="W82" s="35"/>
      <c r="X82" s="35"/>
      <c r="Y82" s="35"/>
      <c r="Z82" s="35"/>
      <c r="AA82" s="35"/>
      <c r="AB82" s="35"/>
      <c r="AC82" s="35"/>
      <c r="AD82" s="35"/>
      <c r="AE82" s="35"/>
    </row>
    <row r="83" spans="2:12" s="1" customFormat="1" ht="12" customHeight="1">
      <c r="B83" s="22"/>
      <c r="C83" s="30" t="s">
        <v>219</v>
      </c>
      <c r="D83" s="23"/>
      <c r="E83" s="23"/>
      <c r="F83" s="23"/>
      <c r="G83" s="23"/>
      <c r="H83" s="23"/>
      <c r="I83" s="23"/>
      <c r="J83" s="23"/>
      <c r="K83" s="23"/>
      <c r="L83" s="21"/>
    </row>
    <row r="84" spans="2:12" s="1" customFormat="1" ht="16.5" customHeight="1">
      <c r="B84" s="22"/>
      <c r="C84" s="23"/>
      <c r="D84" s="23"/>
      <c r="E84" s="400" t="s">
        <v>1746</v>
      </c>
      <c r="F84" s="352"/>
      <c r="G84" s="352"/>
      <c r="H84" s="352"/>
      <c r="I84" s="23"/>
      <c r="J84" s="23"/>
      <c r="K84" s="23"/>
      <c r="L84" s="21"/>
    </row>
    <row r="85" spans="2:12" s="1" customFormat="1" ht="12" customHeight="1">
      <c r="B85" s="22"/>
      <c r="C85" s="30" t="s">
        <v>409</v>
      </c>
      <c r="D85" s="23"/>
      <c r="E85" s="23"/>
      <c r="F85" s="23"/>
      <c r="G85" s="23"/>
      <c r="H85" s="23"/>
      <c r="I85" s="23"/>
      <c r="J85" s="23"/>
      <c r="K85" s="23"/>
      <c r="L85" s="21"/>
    </row>
    <row r="86" spans="1:31" s="2" customFormat="1" ht="16.5" customHeight="1">
      <c r="A86" s="35"/>
      <c r="B86" s="36"/>
      <c r="C86" s="37"/>
      <c r="D86" s="37"/>
      <c r="E86" s="404" t="s">
        <v>1747</v>
      </c>
      <c r="F86" s="402"/>
      <c r="G86" s="402"/>
      <c r="H86" s="402"/>
      <c r="I86" s="37"/>
      <c r="J86" s="37"/>
      <c r="K86" s="37"/>
      <c r="L86" s="115"/>
      <c r="S86" s="35"/>
      <c r="T86" s="35"/>
      <c r="U86" s="35"/>
      <c r="V86" s="35"/>
      <c r="W86" s="35"/>
      <c r="X86" s="35"/>
      <c r="Y86" s="35"/>
      <c r="Z86" s="35"/>
      <c r="AA86" s="35"/>
      <c r="AB86" s="35"/>
      <c r="AC86" s="35"/>
      <c r="AD86" s="35"/>
      <c r="AE86" s="35"/>
    </row>
    <row r="87" spans="1:31" s="2" customFormat="1" ht="12" customHeight="1">
      <c r="A87" s="35"/>
      <c r="B87" s="36"/>
      <c r="C87" s="30" t="s">
        <v>411</v>
      </c>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6.5" customHeight="1">
      <c r="A88" s="35"/>
      <c r="B88" s="36"/>
      <c r="C88" s="37"/>
      <c r="D88" s="37"/>
      <c r="E88" s="374" t="str">
        <f>E13</f>
        <v>D.2.1-2.1 - Základové konstukce</v>
      </c>
      <c r="F88" s="402"/>
      <c r="G88" s="402"/>
      <c r="H88" s="402"/>
      <c r="I88" s="37"/>
      <c r="J88" s="37"/>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F16</f>
        <v xml:space="preserve"> </v>
      </c>
      <c r="G90" s="37"/>
      <c r="H90" s="37"/>
      <c r="I90" s="30" t="s">
        <v>23</v>
      </c>
      <c r="J90" s="60">
        <f>IF(J16="","",J16)</f>
        <v>0</v>
      </c>
      <c r="K90" s="37"/>
      <c r="L90" s="115"/>
      <c r="S90" s="35"/>
      <c r="T90" s="35"/>
      <c r="U90" s="35"/>
      <c r="V90" s="35"/>
      <c r="W90" s="35"/>
      <c r="X90" s="35"/>
      <c r="Y90" s="35"/>
      <c r="Z90" s="35"/>
      <c r="AA90" s="35"/>
      <c r="AB90" s="35"/>
      <c r="AC90" s="35"/>
      <c r="AD90" s="35"/>
      <c r="AE90" s="35"/>
    </row>
    <row r="91" spans="1:31" s="2" customFormat="1" ht="6.9"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25.65" customHeight="1">
      <c r="A92" s="35"/>
      <c r="B92" s="36"/>
      <c r="C92" s="30" t="s">
        <v>24</v>
      </c>
      <c r="D92" s="37"/>
      <c r="E92" s="37"/>
      <c r="F92" s="28" t="str">
        <f>E19</f>
        <v>Slezská univerzita v Opavě</v>
      </c>
      <c r="G92" s="37"/>
      <c r="H92" s="37"/>
      <c r="I92" s="30" t="s">
        <v>32</v>
      </c>
      <c r="J92" s="33" t="str">
        <f>E25</f>
        <v>Ateliér Velehradský, s. r. o.</v>
      </c>
      <c r="K92" s="37"/>
      <c r="L92" s="115"/>
      <c r="S92" s="35"/>
      <c r="T92" s="35"/>
      <c r="U92" s="35"/>
      <c r="V92" s="35"/>
      <c r="W92" s="35"/>
      <c r="X92" s="35"/>
      <c r="Y92" s="35"/>
      <c r="Z92" s="35"/>
      <c r="AA92" s="35"/>
      <c r="AB92" s="35"/>
      <c r="AC92" s="35"/>
      <c r="AD92" s="35"/>
      <c r="AE92" s="35"/>
    </row>
    <row r="93" spans="1:31" s="2" customFormat="1" ht="15.15" customHeight="1">
      <c r="A93" s="35"/>
      <c r="B93" s="36"/>
      <c r="C93" s="30" t="s">
        <v>30</v>
      </c>
      <c r="D93" s="37"/>
      <c r="E93" s="37"/>
      <c r="F93" s="28" t="str">
        <f>IF(E22="","",E22)</f>
        <v>Vyplň údaj</v>
      </c>
      <c r="G93" s="37"/>
      <c r="H93" s="37"/>
      <c r="I93" s="30" t="s">
        <v>37</v>
      </c>
      <c r="J93" s="33" t="str">
        <f>E28</f>
        <v xml:space="preserve"> </v>
      </c>
      <c r="K93" s="37"/>
      <c r="L93" s="115"/>
      <c r="S93" s="35"/>
      <c r="T93" s="35"/>
      <c r="U93" s="35"/>
      <c r="V93" s="35"/>
      <c r="W93" s="35"/>
      <c r="X93" s="35"/>
      <c r="Y93" s="35"/>
      <c r="Z93" s="35"/>
      <c r="AA93" s="35"/>
      <c r="AB93" s="35"/>
      <c r="AC93" s="35"/>
      <c r="AD93" s="35"/>
      <c r="AE93" s="35"/>
    </row>
    <row r="94" spans="1:31" s="2" customFormat="1" ht="10.35" customHeight="1">
      <c r="A94" s="35"/>
      <c r="B94" s="36"/>
      <c r="C94" s="37"/>
      <c r="D94" s="37"/>
      <c r="E94" s="37"/>
      <c r="F94" s="37"/>
      <c r="G94" s="37"/>
      <c r="H94" s="37"/>
      <c r="I94" s="37"/>
      <c r="J94" s="37"/>
      <c r="K94" s="37"/>
      <c r="L94" s="115"/>
      <c r="S94" s="35"/>
      <c r="T94" s="35"/>
      <c r="U94" s="35"/>
      <c r="V94" s="35"/>
      <c r="W94" s="35"/>
      <c r="X94" s="35"/>
      <c r="Y94" s="35"/>
      <c r="Z94" s="35"/>
      <c r="AA94" s="35"/>
      <c r="AB94" s="35"/>
      <c r="AC94" s="35"/>
      <c r="AD94" s="35"/>
      <c r="AE94" s="35"/>
    </row>
    <row r="95" spans="1:31" s="11" customFormat="1" ht="29.25" customHeight="1">
      <c r="A95" s="153"/>
      <c r="B95" s="154"/>
      <c r="C95" s="155" t="s">
        <v>231</v>
      </c>
      <c r="D95" s="156" t="s">
        <v>59</v>
      </c>
      <c r="E95" s="156" t="s">
        <v>55</v>
      </c>
      <c r="F95" s="156" t="s">
        <v>56</v>
      </c>
      <c r="G95" s="156" t="s">
        <v>232</v>
      </c>
      <c r="H95" s="156" t="s">
        <v>233</v>
      </c>
      <c r="I95" s="156" t="s">
        <v>234</v>
      </c>
      <c r="J95" s="156" t="s">
        <v>223</v>
      </c>
      <c r="K95" s="157" t="s">
        <v>235</v>
      </c>
      <c r="L95" s="158"/>
      <c r="M95" s="69" t="s">
        <v>19</v>
      </c>
      <c r="N95" s="70" t="s">
        <v>44</v>
      </c>
      <c r="O95" s="70" t="s">
        <v>236</v>
      </c>
      <c r="P95" s="70" t="s">
        <v>237</v>
      </c>
      <c r="Q95" s="70" t="s">
        <v>238</v>
      </c>
      <c r="R95" s="70" t="s">
        <v>239</v>
      </c>
      <c r="S95" s="70" t="s">
        <v>240</v>
      </c>
      <c r="T95" s="71" t="s">
        <v>241</v>
      </c>
      <c r="U95" s="153"/>
      <c r="V95" s="153"/>
      <c r="W95" s="153"/>
      <c r="X95" s="153"/>
      <c r="Y95" s="153"/>
      <c r="Z95" s="153"/>
      <c r="AA95" s="153"/>
      <c r="AB95" s="153"/>
      <c r="AC95" s="153"/>
      <c r="AD95" s="153"/>
      <c r="AE95" s="153"/>
    </row>
    <row r="96" spans="1:63" s="2" customFormat="1" ht="22.8" customHeight="1">
      <c r="A96" s="35"/>
      <c r="B96" s="36"/>
      <c r="C96" s="76" t="s">
        <v>242</v>
      </c>
      <c r="D96" s="37"/>
      <c r="E96" s="37"/>
      <c r="F96" s="37"/>
      <c r="G96" s="37"/>
      <c r="H96" s="37"/>
      <c r="I96" s="37"/>
      <c r="J96" s="159">
        <f>BK96</f>
        <v>0</v>
      </c>
      <c r="K96" s="37"/>
      <c r="L96" s="40"/>
      <c r="M96" s="72"/>
      <c r="N96" s="160"/>
      <c r="O96" s="73"/>
      <c r="P96" s="161">
        <f>P97+P164</f>
        <v>0</v>
      </c>
      <c r="Q96" s="73"/>
      <c r="R96" s="161">
        <f>R97+R164</f>
        <v>0</v>
      </c>
      <c r="S96" s="73"/>
      <c r="T96" s="162">
        <f>T97+T164</f>
        <v>0</v>
      </c>
      <c r="U96" s="35"/>
      <c r="V96" s="35"/>
      <c r="W96" s="35"/>
      <c r="X96" s="35"/>
      <c r="Y96" s="35"/>
      <c r="Z96" s="35"/>
      <c r="AA96" s="35"/>
      <c r="AB96" s="35"/>
      <c r="AC96" s="35"/>
      <c r="AD96" s="35"/>
      <c r="AE96" s="35"/>
      <c r="AT96" s="18" t="s">
        <v>73</v>
      </c>
      <c r="AU96" s="18" t="s">
        <v>224</v>
      </c>
      <c r="BK96" s="163">
        <f>BK97+BK164</f>
        <v>0</v>
      </c>
    </row>
    <row r="97" spans="2:63" s="12" customFormat="1" ht="25.95" customHeight="1">
      <c r="B97" s="164"/>
      <c r="C97" s="165"/>
      <c r="D97" s="166" t="s">
        <v>73</v>
      </c>
      <c r="E97" s="167" t="s">
        <v>243</v>
      </c>
      <c r="F97" s="167" t="s">
        <v>244</v>
      </c>
      <c r="G97" s="165"/>
      <c r="H97" s="165"/>
      <c r="I97" s="168"/>
      <c r="J97" s="169">
        <f>BK97</f>
        <v>0</v>
      </c>
      <c r="K97" s="165"/>
      <c r="L97" s="170"/>
      <c r="M97" s="171"/>
      <c r="N97" s="172"/>
      <c r="O97" s="172"/>
      <c r="P97" s="173">
        <f>P98+P146</f>
        <v>0</v>
      </c>
      <c r="Q97" s="172"/>
      <c r="R97" s="173">
        <f>R98+R146</f>
        <v>0</v>
      </c>
      <c r="S97" s="172"/>
      <c r="T97" s="174">
        <f>T98+T146</f>
        <v>0</v>
      </c>
      <c r="AR97" s="175" t="s">
        <v>82</v>
      </c>
      <c r="AT97" s="176" t="s">
        <v>73</v>
      </c>
      <c r="AU97" s="176" t="s">
        <v>74</v>
      </c>
      <c r="AY97" s="175" t="s">
        <v>245</v>
      </c>
      <c r="BK97" s="177">
        <f>BK98+BK146</f>
        <v>0</v>
      </c>
    </row>
    <row r="98" spans="2:63" s="12" customFormat="1" ht="22.8" customHeight="1">
      <c r="B98" s="164"/>
      <c r="C98" s="165"/>
      <c r="D98" s="166" t="s">
        <v>73</v>
      </c>
      <c r="E98" s="178" t="s">
        <v>82</v>
      </c>
      <c r="F98" s="178" t="s">
        <v>246</v>
      </c>
      <c r="G98" s="165"/>
      <c r="H98" s="165"/>
      <c r="I98" s="168"/>
      <c r="J98" s="179">
        <f>BK98</f>
        <v>0</v>
      </c>
      <c r="K98" s="165"/>
      <c r="L98" s="170"/>
      <c r="M98" s="171"/>
      <c r="N98" s="172"/>
      <c r="O98" s="172"/>
      <c r="P98" s="173">
        <f>SUM(P99:P145)</f>
        <v>0</v>
      </c>
      <c r="Q98" s="172"/>
      <c r="R98" s="173">
        <f>SUM(R99:R145)</f>
        <v>0</v>
      </c>
      <c r="S98" s="172"/>
      <c r="T98" s="174">
        <f>SUM(T99:T145)</f>
        <v>0</v>
      </c>
      <c r="AR98" s="175" t="s">
        <v>82</v>
      </c>
      <c r="AT98" s="176" t="s">
        <v>73</v>
      </c>
      <c r="AU98" s="176" t="s">
        <v>82</v>
      </c>
      <c r="AY98" s="175" t="s">
        <v>245</v>
      </c>
      <c r="BK98" s="177">
        <f>SUM(BK99:BK145)</f>
        <v>0</v>
      </c>
    </row>
    <row r="99" spans="1:65" s="2" customFormat="1" ht="21.75" customHeight="1">
      <c r="A99" s="35"/>
      <c r="B99" s="36"/>
      <c r="C99" s="180" t="s">
        <v>82</v>
      </c>
      <c r="D99" s="180" t="s">
        <v>247</v>
      </c>
      <c r="E99" s="181" t="s">
        <v>419</v>
      </c>
      <c r="F99" s="182" t="s">
        <v>420</v>
      </c>
      <c r="G99" s="183" t="s">
        <v>308</v>
      </c>
      <c r="H99" s="184">
        <v>34.5</v>
      </c>
      <c r="I99" s="185"/>
      <c r="J99" s="186">
        <f>ROUND(I99*H99,2)</f>
        <v>0</v>
      </c>
      <c r="K99" s="182" t="s">
        <v>261</v>
      </c>
      <c r="L99" s="40"/>
      <c r="M99" s="187" t="s">
        <v>19</v>
      </c>
      <c r="N99" s="188" t="s">
        <v>45</v>
      </c>
      <c r="O99" s="65"/>
      <c r="P99" s="189">
        <f>O99*H99</f>
        <v>0</v>
      </c>
      <c r="Q99" s="189">
        <v>0</v>
      </c>
      <c r="R99" s="189">
        <f>Q99*H99</f>
        <v>0</v>
      </c>
      <c r="S99" s="189">
        <v>0</v>
      </c>
      <c r="T99" s="190">
        <f>S99*H99</f>
        <v>0</v>
      </c>
      <c r="U99" s="35"/>
      <c r="V99" s="35"/>
      <c r="W99" s="35"/>
      <c r="X99" s="35"/>
      <c r="Y99" s="35"/>
      <c r="Z99" s="35"/>
      <c r="AA99" s="35"/>
      <c r="AB99" s="35"/>
      <c r="AC99" s="35"/>
      <c r="AD99" s="35"/>
      <c r="AE99" s="35"/>
      <c r="AR99" s="191" t="s">
        <v>131</v>
      </c>
      <c r="AT99" s="191" t="s">
        <v>247</v>
      </c>
      <c r="AU99" s="191" t="s">
        <v>84</v>
      </c>
      <c r="AY99" s="18" t="s">
        <v>245</v>
      </c>
      <c r="BE99" s="192">
        <f>IF(N99="základní",J99,0)</f>
        <v>0</v>
      </c>
      <c r="BF99" s="192">
        <f>IF(N99="snížená",J99,0)</f>
        <v>0</v>
      </c>
      <c r="BG99" s="192">
        <f>IF(N99="zákl. přenesená",J99,0)</f>
        <v>0</v>
      </c>
      <c r="BH99" s="192">
        <f>IF(N99="sníž. přenesená",J99,0)</f>
        <v>0</v>
      </c>
      <c r="BI99" s="192">
        <f>IF(N99="nulová",J99,0)</f>
        <v>0</v>
      </c>
      <c r="BJ99" s="18" t="s">
        <v>82</v>
      </c>
      <c r="BK99" s="192">
        <f>ROUND(I99*H99,2)</f>
        <v>0</v>
      </c>
      <c r="BL99" s="18" t="s">
        <v>131</v>
      </c>
      <c r="BM99" s="191" t="s">
        <v>1749</v>
      </c>
    </row>
    <row r="100" spans="1:47" s="2" customFormat="1" ht="10.2">
      <c r="A100" s="35"/>
      <c r="B100" s="36"/>
      <c r="C100" s="37"/>
      <c r="D100" s="193" t="s">
        <v>263</v>
      </c>
      <c r="E100" s="37"/>
      <c r="F100" s="194" t="s">
        <v>422</v>
      </c>
      <c r="G100" s="37"/>
      <c r="H100" s="37"/>
      <c r="I100" s="195"/>
      <c r="J100" s="37"/>
      <c r="K100" s="37"/>
      <c r="L100" s="40"/>
      <c r="M100" s="196"/>
      <c r="N100" s="197"/>
      <c r="O100" s="65"/>
      <c r="P100" s="65"/>
      <c r="Q100" s="65"/>
      <c r="R100" s="65"/>
      <c r="S100" s="65"/>
      <c r="T100" s="66"/>
      <c r="U100" s="35"/>
      <c r="V100" s="35"/>
      <c r="W100" s="35"/>
      <c r="X100" s="35"/>
      <c r="Y100" s="35"/>
      <c r="Z100" s="35"/>
      <c r="AA100" s="35"/>
      <c r="AB100" s="35"/>
      <c r="AC100" s="35"/>
      <c r="AD100" s="35"/>
      <c r="AE100" s="35"/>
      <c r="AT100" s="18" t="s">
        <v>263</v>
      </c>
      <c r="AU100" s="18" t="s">
        <v>84</v>
      </c>
    </row>
    <row r="101" spans="2:51" s="13" customFormat="1" ht="10.2">
      <c r="B101" s="198"/>
      <c r="C101" s="199"/>
      <c r="D101" s="200" t="s">
        <v>265</v>
      </c>
      <c r="E101" s="201" t="s">
        <v>19</v>
      </c>
      <c r="F101" s="202" t="s">
        <v>423</v>
      </c>
      <c r="G101" s="199"/>
      <c r="H101" s="201" t="s">
        <v>19</v>
      </c>
      <c r="I101" s="203"/>
      <c r="J101" s="199"/>
      <c r="K101" s="199"/>
      <c r="L101" s="204"/>
      <c r="M101" s="205"/>
      <c r="N101" s="206"/>
      <c r="O101" s="206"/>
      <c r="P101" s="206"/>
      <c r="Q101" s="206"/>
      <c r="R101" s="206"/>
      <c r="S101" s="206"/>
      <c r="T101" s="207"/>
      <c r="AT101" s="208" t="s">
        <v>265</v>
      </c>
      <c r="AU101" s="208" t="s">
        <v>84</v>
      </c>
      <c r="AV101" s="13" t="s">
        <v>82</v>
      </c>
      <c r="AW101" s="13" t="s">
        <v>36</v>
      </c>
      <c r="AX101" s="13" t="s">
        <v>74</v>
      </c>
      <c r="AY101" s="208" t="s">
        <v>245</v>
      </c>
    </row>
    <row r="102" spans="2:51" s="13" customFormat="1" ht="10.2">
      <c r="B102" s="198"/>
      <c r="C102" s="199"/>
      <c r="D102" s="200" t="s">
        <v>265</v>
      </c>
      <c r="E102" s="201" t="s">
        <v>19</v>
      </c>
      <c r="F102" s="202" t="s">
        <v>1750</v>
      </c>
      <c r="G102" s="199"/>
      <c r="H102" s="201" t="s">
        <v>19</v>
      </c>
      <c r="I102" s="203"/>
      <c r="J102" s="199"/>
      <c r="K102" s="199"/>
      <c r="L102" s="204"/>
      <c r="M102" s="205"/>
      <c r="N102" s="206"/>
      <c r="O102" s="206"/>
      <c r="P102" s="206"/>
      <c r="Q102" s="206"/>
      <c r="R102" s="206"/>
      <c r="S102" s="206"/>
      <c r="T102" s="207"/>
      <c r="AT102" s="208" t="s">
        <v>265</v>
      </c>
      <c r="AU102" s="208" t="s">
        <v>84</v>
      </c>
      <c r="AV102" s="13" t="s">
        <v>82</v>
      </c>
      <c r="AW102" s="13" t="s">
        <v>36</v>
      </c>
      <c r="AX102" s="13" t="s">
        <v>74</v>
      </c>
      <c r="AY102" s="208" t="s">
        <v>245</v>
      </c>
    </row>
    <row r="103" spans="2:51" s="14" customFormat="1" ht="10.2">
      <c r="B103" s="209"/>
      <c r="C103" s="210"/>
      <c r="D103" s="200" t="s">
        <v>265</v>
      </c>
      <c r="E103" s="211" t="s">
        <v>19</v>
      </c>
      <c r="F103" s="212" t="s">
        <v>1751</v>
      </c>
      <c r="G103" s="210"/>
      <c r="H103" s="213">
        <v>12</v>
      </c>
      <c r="I103" s="214"/>
      <c r="J103" s="210"/>
      <c r="K103" s="210"/>
      <c r="L103" s="215"/>
      <c r="M103" s="216"/>
      <c r="N103" s="217"/>
      <c r="O103" s="217"/>
      <c r="P103" s="217"/>
      <c r="Q103" s="217"/>
      <c r="R103" s="217"/>
      <c r="S103" s="217"/>
      <c r="T103" s="218"/>
      <c r="AT103" s="219" t="s">
        <v>265</v>
      </c>
      <c r="AU103" s="219" t="s">
        <v>84</v>
      </c>
      <c r="AV103" s="14" t="s">
        <v>84</v>
      </c>
      <c r="AW103" s="14" t="s">
        <v>36</v>
      </c>
      <c r="AX103" s="14" t="s">
        <v>74</v>
      </c>
      <c r="AY103" s="219" t="s">
        <v>245</v>
      </c>
    </row>
    <row r="104" spans="2:51" s="13" customFormat="1" ht="10.2">
      <c r="B104" s="198"/>
      <c r="C104" s="199"/>
      <c r="D104" s="200" t="s">
        <v>265</v>
      </c>
      <c r="E104" s="201" t="s">
        <v>19</v>
      </c>
      <c r="F104" s="202" t="s">
        <v>1752</v>
      </c>
      <c r="G104" s="199"/>
      <c r="H104" s="201" t="s">
        <v>19</v>
      </c>
      <c r="I104" s="203"/>
      <c r="J104" s="199"/>
      <c r="K104" s="199"/>
      <c r="L104" s="204"/>
      <c r="M104" s="205"/>
      <c r="N104" s="206"/>
      <c r="O104" s="206"/>
      <c r="P104" s="206"/>
      <c r="Q104" s="206"/>
      <c r="R104" s="206"/>
      <c r="S104" s="206"/>
      <c r="T104" s="207"/>
      <c r="AT104" s="208" t="s">
        <v>265</v>
      </c>
      <c r="AU104" s="208" t="s">
        <v>84</v>
      </c>
      <c r="AV104" s="13" t="s">
        <v>82</v>
      </c>
      <c r="AW104" s="13" t="s">
        <v>36</v>
      </c>
      <c r="AX104" s="13" t="s">
        <v>74</v>
      </c>
      <c r="AY104" s="208" t="s">
        <v>245</v>
      </c>
    </row>
    <row r="105" spans="2:51" s="14" customFormat="1" ht="10.2">
      <c r="B105" s="209"/>
      <c r="C105" s="210"/>
      <c r="D105" s="200" t="s">
        <v>265</v>
      </c>
      <c r="E105" s="211" t="s">
        <v>19</v>
      </c>
      <c r="F105" s="212" t="s">
        <v>1753</v>
      </c>
      <c r="G105" s="210"/>
      <c r="H105" s="213">
        <v>22.5</v>
      </c>
      <c r="I105" s="214"/>
      <c r="J105" s="210"/>
      <c r="K105" s="210"/>
      <c r="L105" s="215"/>
      <c r="M105" s="216"/>
      <c r="N105" s="217"/>
      <c r="O105" s="217"/>
      <c r="P105" s="217"/>
      <c r="Q105" s="217"/>
      <c r="R105" s="217"/>
      <c r="S105" s="217"/>
      <c r="T105" s="218"/>
      <c r="AT105" s="219" t="s">
        <v>265</v>
      </c>
      <c r="AU105" s="219" t="s">
        <v>84</v>
      </c>
      <c r="AV105" s="14" t="s">
        <v>84</v>
      </c>
      <c r="AW105" s="14" t="s">
        <v>36</v>
      </c>
      <c r="AX105" s="14" t="s">
        <v>74</v>
      </c>
      <c r="AY105" s="219" t="s">
        <v>245</v>
      </c>
    </row>
    <row r="106" spans="2:51" s="15" customFormat="1" ht="10.2">
      <c r="B106" s="220"/>
      <c r="C106" s="221"/>
      <c r="D106" s="200" t="s">
        <v>265</v>
      </c>
      <c r="E106" s="222" t="s">
        <v>402</v>
      </c>
      <c r="F106" s="223" t="s">
        <v>271</v>
      </c>
      <c r="G106" s="221"/>
      <c r="H106" s="224">
        <v>34.5</v>
      </c>
      <c r="I106" s="225"/>
      <c r="J106" s="221"/>
      <c r="K106" s="221"/>
      <c r="L106" s="226"/>
      <c r="M106" s="227"/>
      <c r="N106" s="228"/>
      <c r="O106" s="228"/>
      <c r="P106" s="228"/>
      <c r="Q106" s="228"/>
      <c r="R106" s="228"/>
      <c r="S106" s="228"/>
      <c r="T106" s="229"/>
      <c r="AT106" s="230" t="s">
        <v>265</v>
      </c>
      <c r="AU106" s="230" t="s">
        <v>84</v>
      </c>
      <c r="AV106" s="15" t="s">
        <v>131</v>
      </c>
      <c r="AW106" s="15" t="s">
        <v>36</v>
      </c>
      <c r="AX106" s="15" t="s">
        <v>82</v>
      </c>
      <c r="AY106" s="230" t="s">
        <v>245</v>
      </c>
    </row>
    <row r="107" spans="1:65" s="2" customFormat="1" ht="24.15" customHeight="1">
      <c r="A107" s="35"/>
      <c r="B107" s="36"/>
      <c r="C107" s="180" t="s">
        <v>84</v>
      </c>
      <c r="D107" s="180" t="s">
        <v>247</v>
      </c>
      <c r="E107" s="181" t="s">
        <v>1754</v>
      </c>
      <c r="F107" s="182" t="s">
        <v>1755</v>
      </c>
      <c r="G107" s="183" t="s">
        <v>308</v>
      </c>
      <c r="H107" s="184">
        <v>39.015</v>
      </c>
      <c r="I107" s="185"/>
      <c r="J107" s="186">
        <f>ROUND(I107*H107,2)</f>
        <v>0</v>
      </c>
      <c r="K107" s="182" t="s">
        <v>261</v>
      </c>
      <c r="L107" s="40"/>
      <c r="M107" s="187" t="s">
        <v>19</v>
      </c>
      <c r="N107" s="188" t="s">
        <v>45</v>
      </c>
      <c r="O107" s="65"/>
      <c r="P107" s="189">
        <f>O107*H107</f>
        <v>0</v>
      </c>
      <c r="Q107" s="189">
        <v>0</v>
      </c>
      <c r="R107" s="189">
        <f>Q107*H107</f>
        <v>0</v>
      </c>
      <c r="S107" s="189">
        <v>0</v>
      </c>
      <c r="T107" s="190">
        <f>S107*H107</f>
        <v>0</v>
      </c>
      <c r="U107" s="35"/>
      <c r="V107" s="35"/>
      <c r="W107" s="35"/>
      <c r="X107" s="35"/>
      <c r="Y107" s="35"/>
      <c r="Z107" s="35"/>
      <c r="AA107" s="35"/>
      <c r="AB107" s="35"/>
      <c r="AC107" s="35"/>
      <c r="AD107" s="35"/>
      <c r="AE107" s="35"/>
      <c r="AR107" s="191" t="s">
        <v>131</v>
      </c>
      <c r="AT107" s="191" t="s">
        <v>247</v>
      </c>
      <c r="AU107" s="191" t="s">
        <v>84</v>
      </c>
      <c r="AY107" s="18" t="s">
        <v>245</v>
      </c>
      <c r="BE107" s="192">
        <f>IF(N107="základní",J107,0)</f>
        <v>0</v>
      </c>
      <c r="BF107" s="192">
        <f>IF(N107="snížená",J107,0)</f>
        <v>0</v>
      </c>
      <c r="BG107" s="192">
        <f>IF(N107="zákl. přenesená",J107,0)</f>
        <v>0</v>
      </c>
      <c r="BH107" s="192">
        <f>IF(N107="sníž. přenesená",J107,0)</f>
        <v>0</v>
      </c>
      <c r="BI107" s="192">
        <f>IF(N107="nulová",J107,0)</f>
        <v>0</v>
      </c>
      <c r="BJ107" s="18" t="s">
        <v>82</v>
      </c>
      <c r="BK107" s="192">
        <f>ROUND(I107*H107,2)</f>
        <v>0</v>
      </c>
      <c r="BL107" s="18" t="s">
        <v>131</v>
      </c>
      <c r="BM107" s="191" t="s">
        <v>1756</v>
      </c>
    </row>
    <row r="108" spans="1:47" s="2" customFormat="1" ht="10.2">
      <c r="A108" s="35"/>
      <c r="B108" s="36"/>
      <c r="C108" s="37"/>
      <c r="D108" s="193" t="s">
        <v>263</v>
      </c>
      <c r="E108" s="37"/>
      <c r="F108" s="194" t="s">
        <v>1757</v>
      </c>
      <c r="G108" s="37"/>
      <c r="H108" s="37"/>
      <c r="I108" s="195"/>
      <c r="J108" s="37"/>
      <c r="K108" s="37"/>
      <c r="L108" s="40"/>
      <c r="M108" s="196"/>
      <c r="N108" s="197"/>
      <c r="O108" s="65"/>
      <c r="P108" s="65"/>
      <c r="Q108" s="65"/>
      <c r="R108" s="65"/>
      <c r="S108" s="65"/>
      <c r="T108" s="66"/>
      <c r="U108" s="35"/>
      <c r="V108" s="35"/>
      <c r="W108" s="35"/>
      <c r="X108" s="35"/>
      <c r="Y108" s="35"/>
      <c r="Z108" s="35"/>
      <c r="AA108" s="35"/>
      <c r="AB108" s="35"/>
      <c r="AC108" s="35"/>
      <c r="AD108" s="35"/>
      <c r="AE108" s="35"/>
      <c r="AT108" s="18" t="s">
        <v>263</v>
      </c>
      <c r="AU108" s="18" t="s">
        <v>84</v>
      </c>
    </row>
    <row r="109" spans="2:51" s="13" customFormat="1" ht="10.2">
      <c r="B109" s="198"/>
      <c r="C109" s="199"/>
      <c r="D109" s="200" t="s">
        <v>265</v>
      </c>
      <c r="E109" s="201" t="s">
        <v>19</v>
      </c>
      <c r="F109" s="202" t="s">
        <v>1758</v>
      </c>
      <c r="G109" s="199"/>
      <c r="H109" s="201" t="s">
        <v>19</v>
      </c>
      <c r="I109" s="203"/>
      <c r="J109" s="199"/>
      <c r="K109" s="199"/>
      <c r="L109" s="204"/>
      <c r="M109" s="205"/>
      <c r="N109" s="206"/>
      <c r="O109" s="206"/>
      <c r="P109" s="206"/>
      <c r="Q109" s="206"/>
      <c r="R109" s="206"/>
      <c r="S109" s="206"/>
      <c r="T109" s="207"/>
      <c r="AT109" s="208" t="s">
        <v>265</v>
      </c>
      <c r="AU109" s="208" t="s">
        <v>84</v>
      </c>
      <c r="AV109" s="13" t="s">
        <v>82</v>
      </c>
      <c r="AW109" s="13" t="s">
        <v>36</v>
      </c>
      <c r="AX109" s="13" t="s">
        <v>74</v>
      </c>
      <c r="AY109" s="208" t="s">
        <v>245</v>
      </c>
    </row>
    <row r="110" spans="2:51" s="14" customFormat="1" ht="10.2">
      <c r="B110" s="209"/>
      <c r="C110" s="210"/>
      <c r="D110" s="200" t="s">
        <v>265</v>
      </c>
      <c r="E110" s="211" t="s">
        <v>19</v>
      </c>
      <c r="F110" s="212" t="s">
        <v>1759</v>
      </c>
      <c r="G110" s="210"/>
      <c r="H110" s="213">
        <v>39.015</v>
      </c>
      <c r="I110" s="214"/>
      <c r="J110" s="210"/>
      <c r="K110" s="210"/>
      <c r="L110" s="215"/>
      <c r="M110" s="216"/>
      <c r="N110" s="217"/>
      <c r="O110" s="217"/>
      <c r="P110" s="217"/>
      <c r="Q110" s="217"/>
      <c r="R110" s="217"/>
      <c r="S110" s="217"/>
      <c r="T110" s="218"/>
      <c r="AT110" s="219" t="s">
        <v>265</v>
      </c>
      <c r="AU110" s="219" t="s">
        <v>84</v>
      </c>
      <c r="AV110" s="14" t="s">
        <v>84</v>
      </c>
      <c r="AW110" s="14" t="s">
        <v>36</v>
      </c>
      <c r="AX110" s="14" t="s">
        <v>74</v>
      </c>
      <c r="AY110" s="219" t="s">
        <v>245</v>
      </c>
    </row>
    <row r="111" spans="2:51" s="15" customFormat="1" ht="10.2">
      <c r="B111" s="220"/>
      <c r="C111" s="221"/>
      <c r="D111" s="200" t="s">
        <v>265</v>
      </c>
      <c r="E111" s="222" t="s">
        <v>1741</v>
      </c>
      <c r="F111" s="223" t="s">
        <v>271</v>
      </c>
      <c r="G111" s="221"/>
      <c r="H111" s="224">
        <v>39.015</v>
      </c>
      <c r="I111" s="225"/>
      <c r="J111" s="221"/>
      <c r="K111" s="221"/>
      <c r="L111" s="226"/>
      <c r="M111" s="227"/>
      <c r="N111" s="228"/>
      <c r="O111" s="228"/>
      <c r="P111" s="228"/>
      <c r="Q111" s="228"/>
      <c r="R111" s="228"/>
      <c r="S111" s="228"/>
      <c r="T111" s="229"/>
      <c r="AT111" s="230" t="s">
        <v>265</v>
      </c>
      <c r="AU111" s="230" t="s">
        <v>84</v>
      </c>
      <c r="AV111" s="15" t="s">
        <v>131</v>
      </c>
      <c r="AW111" s="15" t="s">
        <v>36</v>
      </c>
      <c r="AX111" s="15" t="s">
        <v>82</v>
      </c>
      <c r="AY111" s="230" t="s">
        <v>245</v>
      </c>
    </row>
    <row r="112" spans="1:65" s="2" customFormat="1" ht="37.8" customHeight="1">
      <c r="A112" s="35"/>
      <c r="B112" s="36"/>
      <c r="C112" s="180" t="s">
        <v>94</v>
      </c>
      <c r="D112" s="180" t="s">
        <v>247</v>
      </c>
      <c r="E112" s="181" t="s">
        <v>438</v>
      </c>
      <c r="F112" s="182" t="s">
        <v>439</v>
      </c>
      <c r="G112" s="183" t="s">
        <v>308</v>
      </c>
      <c r="H112" s="184">
        <v>86.52</v>
      </c>
      <c r="I112" s="185"/>
      <c r="J112" s="186">
        <f>ROUND(I112*H112,2)</f>
        <v>0</v>
      </c>
      <c r="K112" s="182" t="s">
        <v>261</v>
      </c>
      <c r="L112" s="40"/>
      <c r="M112" s="187" t="s">
        <v>19</v>
      </c>
      <c r="N112" s="188" t="s">
        <v>45</v>
      </c>
      <c r="O112" s="65"/>
      <c r="P112" s="189">
        <f>O112*H112</f>
        <v>0</v>
      </c>
      <c r="Q112" s="189">
        <v>0</v>
      </c>
      <c r="R112" s="189">
        <f>Q112*H112</f>
        <v>0</v>
      </c>
      <c r="S112" s="189">
        <v>0</v>
      </c>
      <c r="T112" s="190">
        <f>S112*H112</f>
        <v>0</v>
      </c>
      <c r="U112" s="35"/>
      <c r="V112" s="35"/>
      <c r="W112" s="35"/>
      <c r="X112" s="35"/>
      <c r="Y112" s="35"/>
      <c r="Z112" s="35"/>
      <c r="AA112" s="35"/>
      <c r="AB112" s="35"/>
      <c r="AC112" s="35"/>
      <c r="AD112" s="35"/>
      <c r="AE112" s="35"/>
      <c r="AR112" s="191" t="s">
        <v>131</v>
      </c>
      <c r="AT112" s="191" t="s">
        <v>247</v>
      </c>
      <c r="AU112" s="191" t="s">
        <v>84</v>
      </c>
      <c r="AY112" s="18" t="s">
        <v>245</v>
      </c>
      <c r="BE112" s="192">
        <f>IF(N112="základní",J112,0)</f>
        <v>0</v>
      </c>
      <c r="BF112" s="192">
        <f>IF(N112="snížená",J112,0)</f>
        <v>0</v>
      </c>
      <c r="BG112" s="192">
        <f>IF(N112="zákl. přenesená",J112,0)</f>
        <v>0</v>
      </c>
      <c r="BH112" s="192">
        <f>IF(N112="sníž. přenesená",J112,0)</f>
        <v>0</v>
      </c>
      <c r="BI112" s="192">
        <f>IF(N112="nulová",J112,0)</f>
        <v>0</v>
      </c>
      <c r="BJ112" s="18" t="s">
        <v>82</v>
      </c>
      <c r="BK112" s="192">
        <f>ROUND(I112*H112,2)</f>
        <v>0</v>
      </c>
      <c r="BL112" s="18" t="s">
        <v>131</v>
      </c>
      <c r="BM112" s="191" t="s">
        <v>1760</v>
      </c>
    </row>
    <row r="113" spans="1:47" s="2" customFormat="1" ht="10.2">
      <c r="A113" s="35"/>
      <c r="B113" s="36"/>
      <c r="C113" s="37"/>
      <c r="D113" s="193" t="s">
        <v>263</v>
      </c>
      <c r="E113" s="37"/>
      <c r="F113" s="194" t="s">
        <v>441</v>
      </c>
      <c r="G113" s="37"/>
      <c r="H113" s="37"/>
      <c r="I113" s="195"/>
      <c r="J113" s="37"/>
      <c r="K113" s="37"/>
      <c r="L113" s="40"/>
      <c r="M113" s="196"/>
      <c r="N113" s="197"/>
      <c r="O113" s="65"/>
      <c r="P113" s="65"/>
      <c r="Q113" s="65"/>
      <c r="R113" s="65"/>
      <c r="S113" s="65"/>
      <c r="T113" s="66"/>
      <c r="U113" s="35"/>
      <c r="V113" s="35"/>
      <c r="W113" s="35"/>
      <c r="X113" s="35"/>
      <c r="Y113" s="35"/>
      <c r="Z113" s="35"/>
      <c r="AA113" s="35"/>
      <c r="AB113" s="35"/>
      <c r="AC113" s="35"/>
      <c r="AD113" s="35"/>
      <c r="AE113" s="35"/>
      <c r="AT113" s="18" t="s">
        <v>263</v>
      </c>
      <c r="AU113" s="18" t="s">
        <v>84</v>
      </c>
    </row>
    <row r="114" spans="2:51" s="13" customFormat="1" ht="10.2">
      <c r="B114" s="198"/>
      <c r="C114" s="199"/>
      <c r="D114" s="200" t="s">
        <v>265</v>
      </c>
      <c r="E114" s="201" t="s">
        <v>19</v>
      </c>
      <c r="F114" s="202" t="s">
        <v>442</v>
      </c>
      <c r="G114" s="199"/>
      <c r="H114" s="201" t="s">
        <v>19</v>
      </c>
      <c r="I114" s="203"/>
      <c r="J114" s="199"/>
      <c r="K114" s="199"/>
      <c r="L114" s="204"/>
      <c r="M114" s="205"/>
      <c r="N114" s="206"/>
      <c r="O114" s="206"/>
      <c r="P114" s="206"/>
      <c r="Q114" s="206"/>
      <c r="R114" s="206"/>
      <c r="S114" s="206"/>
      <c r="T114" s="207"/>
      <c r="AT114" s="208" t="s">
        <v>265</v>
      </c>
      <c r="AU114" s="208" t="s">
        <v>84</v>
      </c>
      <c r="AV114" s="13" t="s">
        <v>82</v>
      </c>
      <c r="AW114" s="13" t="s">
        <v>36</v>
      </c>
      <c r="AX114" s="13" t="s">
        <v>74</v>
      </c>
      <c r="AY114" s="208" t="s">
        <v>245</v>
      </c>
    </row>
    <row r="115" spans="2:51" s="14" customFormat="1" ht="10.2">
      <c r="B115" s="209"/>
      <c r="C115" s="210"/>
      <c r="D115" s="200" t="s">
        <v>265</v>
      </c>
      <c r="E115" s="211" t="s">
        <v>19</v>
      </c>
      <c r="F115" s="212" t="s">
        <v>402</v>
      </c>
      <c r="G115" s="210"/>
      <c r="H115" s="213">
        <v>34.5</v>
      </c>
      <c r="I115" s="214"/>
      <c r="J115" s="210"/>
      <c r="K115" s="210"/>
      <c r="L115" s="215"/>
      <c r="M115" s="216"/>
      <c r="N115" s="217"/>
      <c r="O115" s="217"/>
      <c r="P115" s="217"/>
      <c r="Q115" s="217"/>
      <c r="R115" s="217"/>
      <c r="S115" s="217"/>
      <c r="T115" s="218"/>
      <c r="AT115" s="219" t="s">
        <v>265</v>
      </c>
      <c r="AU115" s="219" t="s">
        <v>84</v>
      </c>
      <c r="AV115" s="14" t="s">
        <v>84</v>
      </c>
      <c r="AW115" s="14" t="s">
        <v>36</v>
      </c>
      <c r="AX115" s="14" t="s">
        <v>74</v>
      </c>
      <c r="AY115" s="219" t="s">
        <v>245</v>
      </c>
    </row>
    <row r="116" spans="2:51" s="14" customFormat="1" ht="10.2">
      <c r="B116" s="209"/>
      <c r="C116" s="210"/>
      <c r="D116" s="200" t="s">
        <v>265</v>
      </c>
      <c r="E116" s="211" t="s">
        <v>19</v>
      </c>
      <c r="F116" s="212" t="s">
        <v>1741</v>
      </c>
      <c r="G116" s="210"/>
      <c r="H116" s="213">
        <v>39.015</v>
      </c>
      <c r="I116" s="214"/>
      <c r="J116" s="210"/>
      <c r="K116" s="210"/>
      <c r="L116" s="215"/>
      <c r="M116" s="216"/>
      <c r="N116" s="217"/>
      <c r="O116" s="217"/>
      <c r="P116" s="217"/>
      <c r="Q116" s="217"/>
      <c r="R116" s="217"/>
      <c r="S116" s="217"/>
      <c r="T116" s="218"/>
      <c r="AT116" s="219" t="s">
        <v>265</v>
      </c>
      <c r="AU116" s="219" t="s">
        <v>84</v>
      </c>
      <c r="AV116" s="14" t="s">
        <v>84</v>
      </c>
      <c r="AW116" s="14" t="s">
        <v>36</v>
      </c>
      <c r="AX116" s="14" t="s">
        <v>74</v>
      </c>
      <c r="AY116" s="219" t="s">
        <v>245</v>
      </c>
    </row>
    <row r="117" spans="2:51" s="14" customFormat="1" ht="10.2">
      <c r="B117" s="209"/>
      <c r="C117" s="210"/>
      <c r="D117" s="200" t="s">
        <v>265</v>
      </c>
      <c r="E117" s="211" t="s">
        <v>19</v>
      </c>
      <c r="F117" s="212" t="s">
        <v>406</v>
      </c>
      <c r="G117" s="210"/>
      <c r="H117" s="213">
        <v>13.005</v>
      </c>
      <c r="I117" s="214"/>
      <c r="J117" s="210"/>
      <c r="K117" s="210"/>
      <c r="L117" s="215"/>
      <c r="M117" s="216"/>
      <c r="N117" s="217"/>
      <c r="O117" s="217"/>
      <c r="P117" s="217"/>
      <c r="Q117" s="217"/>
      <c r="R117" s="217"/>
      <c r="S117" s="217"/>
      <c r="T117" s="218"/>
      <c r="AT117" s="219" t="s">
        <v>265</v>
      </c>
      <c r="AU117" s="219" t="s">
        <v>84</v>
      </c>
      <c r="AV117" s="14" t="s">
        <v>84</v>
      </c>
      <c r="AW117" s="14" t="s">
        <v>36</v>
      </c>
      <c r="AX117" s="14" t="s">
        <v>74</v>
      </c>
      <c r="AY117" s="219" t="s">
        <v>245</v>
      </c>
    </row>
    <row r="118" spans="2:51" s="15" customFormat="1" ht="10.2">
      <c r="B118" s="220"/>
      <c r="C118" s="221"/>
      <c r="D118" s="200" t="s">
        <v>265</v>
      </c>
      <c r="E118" s="222" t="s">
        <v>19</v>
      </c>
      <c r="F118" s="223" t="s">
        <v>271</v>
      </c>
      <c r="G118" s="221"/>
      <c r="H118" s="224">
        <v>86.52</v>
      </c>
      <c r="I118" s="225"/>
      <c r="J118" s="221"/>
      <c r="K118" s="221"/>
      <c r="L118" s="226"/>
      <c r="M118" s="227"/>
      <c r="N118" s="228"/>
      <c r="O118" s="228"/>
      <c r="P118" s="228"/>
      <c r="Q118" s="228"/>
      <c r="R118" s="228"/>
      <c r="S118" s="228"/>
      <c r="T118" s="229"/>
      <c r="AT118" s="230" t="s">
        <v>265</v>
      </c>
      <c r="AU118" s="230" t="s">
        <v>84</v>
      </c>
      <c r="AV118" s="15" t="s">
        <v>131</v>
      </c>
      <c r="AW118" s="15" t="s">
        <v>36</v>
      </c>
      <c r="AX118" s="15" t="s">
        <v>82</v>
      </c>
      <c r="AY118" s="230" t="s">
        <v>245</v>
      </c>
    </row>
    <row r="119" spans="1:65" s="2" customFormat="1" ht="24.15" customHeight="1">
      <c r="A119" s="35"/>
      <c r="B119" s="36"/>
      <c r="C119" s="180" t="s">
        <v>131</v>
      </c>
      <c r="D119" s="180" t="s">
        <v>247</v>
      </c>
      <c r="E119" s="181" t="s">
        <v>443</v>
      </c>
      <c r="F119" s="182" t="s">
        <v>444</v>
      </c>
      <c r="G119" s="183" t="s">
        <v>308</v>
      </c>
      <c r="H119" s="184">
        <v>73.515</v>
      </c>
      <c r="I119" s="185"/>
      <c r="J119" s="186">
        <f>ROUND(I119*H119,2)</f>
        <v>0</v>
      </c>
      <c r="K119" s="182" t="s">
        <v>261</v>
      </c>
      <c r="L119" s="40"/>
      <c r="M119" s="187" t="s">
        <v>19</v>
      </c>
      <c r="N119" s="188" t="s">
        <v>45</v>
      </c>
      <c r="O119" s="65"/>
      <c r="P119" s="189">
        <f>O119*H119</f>
        <v>0</v>
      </c>
      <c r="Q119" s="189">
        <v>0</v>
      </c>
      <c r="R119" s="189">
        <f>Q119*H119</f>
        <v>0</v>
      </c>
      <c r="S119" s="189">
        <v>0</v>
      </c>
      <c r="T119" s="190">
        <f>S119*H119</f>
        <v>0</v>
      </c>
      <c r="U119" s="35"/>
      <c r="V119" s="35"/>
      <c r="W119" s="35"/>
      <c r="X119" s="35"/>
      <c r="Y119" s="35"/>
      <c r="Z119" s="35"/>
      <c r="AA119" s="35"/>
      <c r="AB119" s="35"/>
      <c r="AC119" s="35"/>
      <c r="AD119" s="35"/>
      <c r="AE119" s="35"/>
      <c r="AR119" s="191" t="s">
        <v>131</v>
      </c>
      <c r="AT119" s="191" t="s">
        <v>247</v>
      </c>
      <c r="AU119" s="191" t="s">
        <v>84</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1761</v>
      </c>
    </row>
    <row r="120" spans="1:47" s="2" customFormat="1" ht="10.2">
      <c r="A120" s="35"/>
      <c r="B120" s="36"/>
      <c r="C120" s="37"/>
      <c r="D120" s="193" t="s">
        <v>263</v>
      </c>
      <c r="E120" s="37"/>
      <c r="F120" s="194" t="s">
        <v>446</v>
      </c>
      <c r="G120" s="37"/>
      <c r="H120" s="37"/>
      <c r="I120" s="195"/>
      <c r="J120" s="37"/>
      <c r="K120" s="37"/>
      <c r="L120" s="40"/>
      <c r="M120" s="196"/>
      <c r="N120" s="197"/>
      <c r="O120" s="65"/>
      <c r="P120" s="65"/>
      <c r="Q120" s="65"/>
      <c r="R120" s="65"/>
      <c r="S120" s="65"/>
      <c r="T120" s="66"/>
      <c r="U120" s="35"/>
      <c r="V120" s="35"/>
      <c r="W120" s="35"/>
      <c r="X120" s="35"/>
      <c r="Y120" s="35"/>
      <c r="Z120" s="35"/>
      <c r="AA120" s="35"/>
      <c r="AB120" s="35"/>
      <c r="AC120" s="35"/>
      <c r="AD120" s="35"/>
      <c r="AE120" s="35"/>
      <c r="AT120" s="18" t="s">
        <v>263</v>
      </c>
      <c r="AU120" s="18" t="s">
        <v>84</v>
      </c>
    </row>
    <row r="121" spans="2:51" s="13" customFormat="1" ht="10.2">
      <c r="B121" s="198"/>
      <c r="C121" s="199"/>
      <c r="D121" s="200" t="s">
        <v>265</v>
      </c>
      <c r="E121" s="201" t="s">
        <v>19</v>
      </c>
      <c r="F121" s="202" t="s">
        <v>447</v>
      </c>
      <c r="G121" s="199"/>
      <c r="H121" s="201" t="s">
        <v>19</v>
      </c>
      <c r="I121" s="203"/>
      <c r="J121" s="199"/>
      <c r="K121" s="199"/>
      <c r="L121" s="204"/>
      <c r="M121" s="205"/>
      <c r="N121" s="206"/>
      <c r="O121" s="206"/>
      <c r="P121" s="206"/>
      <c r="Q121" s="206"/>
      <c r="R121" s="206"/>
      <c r="S121" s="206"/>
      <c r="T121" s="207"/>
      <c r="AT121" s="208" t="s">
        <v>265</v>
      </c>
      <c r="AU121" s="208" t="s">
        <v>84</v>
      </c>
      <c r="AV121" s="13" t="s">
        <v>82</v>
      </c>
      <c r="AW121" s="13" t="s">
        <v>36</v>
      </c>
      <c r="AX121" s="13" t="s">
        <v>74</v>
      </c>
      <c r="AY121" s="208" t="s">
        <v>245</v>
      </c>
    </row>
    <row r="122" spans="2:51" s="14" customFormat="1" ht="10.2">
      <c r="B122" s="209"/>
      <c r="C122" s="210"/>
      <c r="D122" s="200" t="s">
        <v>265</v>
      </c>
      <c r="E122" s="211" t="s">
        <v>19</v>
      </c>
      <c r="F122" s="212" t="s">
        <v>402</v>
      </c>
      <c r="G122" s="210"/>
      <c r="H122" s="213">
        <v>34.5</v>
      </c>
      <c r="I122" s="214"/>
      <c r="J122" s="210"/>
      <c r="K122" s="210"/>
      <c r="L122" s="215"/>
      <c r="M122" s="216"/>
      <c r="N122" s="217"/>
      <c r="O122" s="217"/>
      <c r="P122" s="217"/>
      <c r="Q122" s="217"/>
      <c r="R122" s="217"/>
      <c r="S122" s="217"/>
      <c r="T122" s="218"/>
      <c r="AT122" s="219" t="s">
        <v>265</v>
      </c>
      <c r="AU122" s="219" t="s">
        <v>84</v>
      </c>
      <c r="AV122" s="14" t="s">
        <v>84</v>
      </c>
      <c r="AW122" s="14" t="s">
        <v>36</v>
      </c>
      <c r="AX122" s="14" t="s">
        <v>74</v>
      </c>
      <c r="AY122" s="219" t="s">
        <v>245</v>
      </c>
    </row>
    <row r="123" spans="2:51" s="14" customFormat="1" ht="10.2">
      <c r="B123" s="209"/>
      <c r="C123" s="210"/>
      <c r="D123" s="200" t="s">
        <v>265</v>
      </c>
      <c r="E123" s="211" t="s">
        <v>19</v>
      </c>
      <c r="F123" s="212" t="s">
        <v>1741</v>
      </c>
      <c r="G123" s="210"/>
      <c r="H123" s="213">
        <v>39.015</v>
      </c>
      <c r="I123" s="214"/>
      <c r="J123" s="210"/>
      <c r="K123" s="210"/>
      <c r="L123" s="215"/>
      <c r="M123" s="216"/>
      <c r="N123" s="217"/>
      <c r="O123" s="217"/>
      <c r="P123" s="217"/>
      <c r="Q123" s="217"/>
      <c r="R123" s="217"/>
      <c r="S123" s="217"/>
      <c r="T123" s="218"/>
      <c r="AT123" s="219" t="s">
        <v>265</v>
      </c>
      <c r="AU123" s="219" t="s">
        <v>84</v>
      </c>
      <c r="AV123" s="14" t="s">
        <v>84</v>
      </c>
      <c r="AW123" s="14" t="s">
        <v>36</v>
      </c>
      <c r="AX123" s="14" t="s">
        <v>74</v>
      </c>
      <c r="AY123" s="219" t="s">
        <v>245</v>
      </c>
    </row>
    <row r="124" spans="2:51" s="15" customFormat="1" ht="10.2">
      <c r="B124" s="220"/>
      <c r="C124" s="221"/>
      <c r="D124" s="200" t="s">
        <v>265</v>
      </c>
      <c r="E124" s="222" t="s">
        <v>19</v>
      </c>
      <c r="F124" s="223" t="s">
        <v>271</v>
      </c>
      <c r="G124" s="221"/>
      <c r="H124" s="224">
        <v>73.515</v>
      </c>
      <c r="I124" s="225"/>
      <c r="J124" s="221"/>
      <c r="K124" s="221"/>
      <c r="L124" s="226"/>
      <c r="M124" s="227"/>
      <c r="N124" s="228"/>
      <c r="O124" s="228"/>
      <c r="P124" s="228"/>
      <c r="Q124" s="228"/>
      <c r="R124" s="228"/>
      <c r="S124" s="228"/>
      <c r="T124" s="229"/>
      <c r="AT124" s="230" t="s">
        <v>265</v>
      </c>
      <c r="AU124" s="230" t="s">
        <v>84</v>
      </c>
      <c r="AV124" s="15" t="s">
        <v>131</v>
      </c>
      <c r="AW124" s="15" t="s">
        <v>36</v>
      </c>
      <c r="AX124" s="15" t="s">
        <v>82</v>
      </c>
      <c r="AY124" s="230" t="s">
        <v>245</v>
      </c>
    </row>
    <row r="125" spans="1:65" s="2" customFormat="1" ht="24.15" customHeight="1">
      <c r="A125" s="35"/>
      <c r="B125" s="36"/>
      <c r="C125" s="180" t="s">
        <v>272</v>
      </c>
      <c r="D125" s="180" t="s">
        <v>247</v>
      </c>
      <c r="E125" s="181" t="s">
        <v>448</v>
      </c>
      <c r="F125" s="182" t="s">
        <v>449</v>
      </c>
      <c r="G125" s="183" t="s">
        <v>308</v>
      </c>
      <c r="H125" s="184">
        <v>73.515</v>
      </c>
      <c r="I125" s="185"/>
      <c r="J125" s="186">
        <f>ROUND(I125*H125,2)</f>
        <v>0</v>
      </c>
      <c r="K125" s="182" t="s">
        <v>261</v>
      </c>
      <c r="L125" s="40"/>
      <c r="M125" s="187" t="s">
        <v>19</v>
      </c>
      <c r="N125" s="188" t="s">
        <v>45</v>
      </c>
      <c r="O125" s="65"/>
      <c r="P125" s="189">
        <f>O125*H125</f>
        <v>0</v>
      </c>
      <c r="Q125" s="189">
        <v>0</v>
      </c>
      <c r="R125" s="189">
        <f>Q125*H125</f>
        <v>0</v>
      </c>
      <c r="S125" s="189">
        <v>0</v>
      </c>
      <c r="T125" s="190">
        <f>S125*H125</f>
        <v>0</v>
      </c>
      <c r="U125" s="35"/>
      <c r="V125" s="35"/>
      <c r="W125" s="35"/>
      <c r="X125" s="35"/>
      <c r="Y125" s="35"/>
      <c r="Z125" s="35"/>
      <c r="AA125" s="35"/>
      <c r="AB125" s="35"/>
      <c r="AC125" s="35"/>
      <c r="AD125" s="35"/>
      <c r="AE125" s="35"/>
      <c r="AR125" s="191" t="s">
        <v>131</v>
      </c>
      <c r="AT125" s="191" t="s">
        <v>247</v>
      </c>
      <c r="AU125" s="191" t="s">
        <v>84</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1762</v>
      </c>
    </row>
    <row r="126" spans="1:47" s="2" customFormat="1" ht="10.2">
      <c r="A126" s="35"/>
      <c r="B126" s="36"/>
      <c r="C126" s="37"/>
      <c r="D126" s="193" t="s">
        <v>263</v>
      </c>
      <c r="E126" s="37"/>
      <c r="F126" s="194" t="s">
        <v>451</v>
      </c>
      <c r="G126" s="37"/>
      <c r="H126" s="37"/>
      <c r="I126" s="195"/>
      <c r="J126" s="37"/>
      <c r="K126" s="37"/>
      <c r="L126" s="40"/>
      <c r="M126" s="196"/>
      <c r="N126" s="197"/>
      <c r="O126" s="65"/>
      <c r="P126" s="65"/>
      <c r="Q126" s="65"/>
      <c r="R126" s="65"/>
      <c r="S126" s="65"/>
      <c r="T126" s="66"/>
      <c r="U126" s="35"/>
      <c r="V126" s="35"/>
      <c r="W126" s="35"/>
      <c r="X126" s="35"/>
      <c r="Y126" s="35"/>
      <c r="Z126" s="35"/>
      <c r="AA126" s="35"/>
      <c r="AB126" s="35"/>
      <c r="AC126" s="35"/>
      <c r="AD126" s="35"/>
      <c r="AE126" s="35"/>
      <c r="AT126" s="18" t="s">
        <v>263</v>
      </c>
      <c r="AU126" s="18" t="s">
        <v>84</v>
      </c>
    </row>
    <row r="127" spans="2:51" s="13" customFormat="1" ht="10.2">
      <c r="B127" s="198"/>
      <c r="C127" s="199"/>
      <c r="D127" s="200" t="s">
        <v>265</v>
      </c>
      <c r="E127" s="201" t="s">
        <v>19</v>
      </c>
      <c r="F127" s="202" t="s">
        <v>452</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4" customFormat="1" ht="10.2">
      <c r="B128" s="209"/>
      <c r="C128" s="210"/>
      <c r="D128" s="200" t="s">
        <v>265</v>
      </c>
      <c r="E128" s="211" t="s">
        <v>19</v>
      </c>
      <c r="F128" s="212" t="s">
        <v>402</v>
      </c>
      <c r="G128" s="210"/>
      <c r="H128" s="213">
        <v>34.5</v>
      </c>
      <c r="I128" s="214"/>
      <c r="J128" s="210"/>
      <c r="K128" s="210"/>
      <c r="L128" s="215"/>
      <c r="M128" s="216"/>
      <c r="N128" s="217"/>
      <c r="O128" s="217"/>
      <c r="P128" s="217"/>
      <c r="Q128" s="217"/>
      <c r="R128" s="217"/>
      <c r="S128" s="217"/>
      <c r="T128" s="218"/>
      <c r="AT128" s="219" t="s">
        <v>265</v>
      </c>
      <c r="AU128" s="219" t="s">
        <v>84</v>
      </c>
      <c r="AV128" s="14" t="s">
        <v>84</v>
      </c>
      <c r="AW128" s="14" t="s">
        <v>36</v>
      </c>
      <c r="AX128" s="14" t="s">
        <v>74</v>
      </c>
      <c r="AY128" s="219" t="s">
        <v>245</v>
      </c>
    </row>
    <row r="129" spans="2:51" s="14" customFormat="1" ht="10.2">
      <c r="B129" s="209"/>
      <c r="C129" s="210"/>
      <c r="D129" s="200" t="s">
        <v>265</v>
      </c>
      <c r="E129" s="211" t="s">
        <v>19</v>
      </c>
      <c r="F129" s="212" t="s">
        <v>1741</v>
      </c>
      <c r="G129" s="210"/>
      <c r="H129" s="213">
        <v>39.015</v>
      </c>
      <c r="I129" s="214"/>
      <c r="J129" s="210"/>
      <c r="K129" s="210"/>
      <c r="L129" s="215"/>
      <c r="M129" s="216"/>
      <c r="N129" s="217"/>
      <c r="O129" s="217"/>
      <c r="P129" s="217"/>
      <c r="Q129" s="217"/>
      <c r="R129" s="217"/>
      <c r="S129" s="217"/>
      <c r="T129" s="218"/>
      <c r="AT129" s="219" t="s">
        <v>265</v>
      </c>
      <c r="AU129" s="219" t="s">
        <v>84</v>
      </c>
      <c r="AV129" s="14" t="s">
        <v>84</v>
      </c>
      <c r="AW129" s="14" t="s">
        <v>36</v>
      </c>
      <c r="AX129" s="14" t="s">
        <v>74</v>
      </c>
      <c r="AY129" s="219" t="s">
        <v>245</v>
      </c>
    </row>
    <row r="130" spans="2:51" s="15" customFormat="1" ht="10.2">
      <c r="B130" s="220"/>
      <c r="C130" s="221"/>
      <c r="D130" s="200" t="s">
        <v>265</v>
      </c>
      <c r="E130" s="222" t="s">
        <v>19</v>
      </c>
      <c r="F130" s="223" t="s">
        <v>271</v>
      </c>
      <c r="G130" s="221"/>
      <c r="H130" s="224">
        <v>73.515</v>
      </c>
      <c r="I130" s="225"/>
      <c r="J130" s="221"/>
      <c r="K130" s="221"/>
      <c r="L130" s="226"/>
      <c r="M130" s="227"/>
      <c r="N130" s="228"/>
      <c r="O130" s="228"/>
      <c r="P130" s="228"/>
      <c r="Q130" s="228"/>
      <c r="R130" s="228"/>
      <c r="S130" s="228"/>
      <c r="T130" s="229"/>
      <c r="AT130" s="230" t="s">
        <v>265</v>
      </c>
      <c r="AU130" s="230" t="s">
        <v>84</v>
      </c>
      <c r="AV130" s="15" t="s">
        <v>131</v>
      </c>
      <c r="AW130" s="15" t="s">
        <v>36</v>
      </c>
      <c r="AX130" s="15" t="s">
        <v>82</v>
      </c>
      <c r="AY130" s="230" t="s">
        <v>245</v>
      </c>
    </row>
    <row r="131" spans="1:65" s="2" customFormat="1" ht="24.15" customHeight="1">
      <c r="A131" s="35"/>
      <c r="B131" s="36"/>
      <c r="C131" s="180" t="s">
        <v>278</v>
      </c>
      <c r="D131" s="180" t="s">
        <v>247</v>
      </c>
      <c r="E131" s="181" t="s">
        <v>453</v>
      </c>
      <c r="F131" s="182" t="s">
        <v>454</v>
      </c>
      <c r="G131" s="183" t="s">
        <v>308</v>
      </c>
      <c r="H131" s="184">
        <v>13.005</v>
      </c>
      <c r="I131" s="185"/>
      <c r="J131" s="186">
        <f>ROUND(I131*H131,2)</f>
        <v>0</v>
      </c>
      <c r="K131" s="182" t="s">
        <v>261</v>
      </c>
      <c r="L131" s="40"/>
      <c r="M131" s="187" t="s">
        <v>19</v>
      </c>
      <c r="N131" s="188" t="s">
        <v>45</v>
      </c>
      <c r="O131" s="65"/>
      <c r="P131" s="189">
        <f>O131*H131</f>
        <v>0</v>
      </c>
      <c r="Q131" s="189">
        <v>0</v>
      </c>
      <c r="R131" s="189">
        <f>Q131*H131</f>
        <v>0</v>
      </c>
      <c r="S131" s="189">
        <v>0</v>
      </c>
      <c r="T131" s="190">
        <f>S131*H131</f>
        <v>0</v>
      </c>
      <c r="U131" s="35"/>
      <c r="V131" s="35"/>
      <c r="W131" s="35"/>
      <c r="X131" s="35"/>
      <c r="Y131" s="35"/>
      <c r="Z131" s="35"/>
      <c r="AA131" s="35"/>
      <c r="AB131" s="35"/>
      <c r="AC131" s="35"/>
      <c r="AD131" s="35"/>
      <c r="AE131" s="35"/>
      <c r="AR131" s="191" t="s">
        <v>131</v>
      </c>
      <c r="AT131" s="191" t="s">
        <v>247</v>
      </c>
      <c r="AU131" s="191" t="s">
        <v>84</v>
      </c>
      <c r="AY131" s="18" t="s">
        <v>245</v>
      </c>
      <c r="BE131" s="192">
        <f>IF(N131="základní",J131,0)</f>
        <v>0</v>
      </c>
      <c r="BF131" s="192">
        <f>IF(N131="snížená",J131,0)</f>
        <v>0</v>
      </c>
      <c r="BG131" s="192">
        <f>IF(N131="zákl. přenesená",J131,0)</f>
        <v>0</v>
      </c>
      <c r="BH131" s="192">
        <f>IF(N131="sníž. přenesená",J131,0)</f>
        <v>0</v>
      </c>
      <c r="BI131" s="192">
        <f>IF(N131="nulová",J131,0)</f>
        <v>0</v>
      </c>
      <c r="BJ131" s="18" t="s">
        <v>82</v>
      </c>
      <c r="BK131" s="192">
        <f>ROUND(I131*H131,2)</f>
        <v>0</v>
      </c>
      <c r="BL131" s="18" t="s">
        <v>131</v>
      </c>
      <c r="BM131" s="191" t="s">
        <v>1763</v>
      </c>
    </row>
    <row r="132" spans="1:47" s="2" customFormat="1" ht="10.2">
      <c r="A132" s="35"/>
      <c r="B132" s="36"/>
      <c r="C132" s="37"/>
      <c r="D132" s="193" t="s">
        <v>263</v>
      </c>
      <c r="E132" s="37"/>
      <c r="F132" s="194" t="s">
        <v>456</v>
      </c>
      <c r="G132" s="37"/>
      <c r="H132" s="37"/>
      <c r="I132" s="195"/>
      <c r="J132" s="37"/>
      <c r="K132" s="37"/>
      <c r="L132" s="40"/>
      <c r="M132" s="196"/>
      <c r="N132" s="197"/>
      <c r="O132" s="65"/>
      <c r="P132" s="65"/>
      <c r="Q132" s="65"/>
      <c r="R132" s="65"/>
      <c r="S132" s="65"/>
      <c r="T132" s="66"/>
      <c r="U132" s="35"/>
      <c r="V132" s="35"/>
      <c r="W132" s="35"/>
      <c r="X132" s="35"/>
      <c r="Y132" s="35"/>
      <c r="Z132" s="35"/>
      <c r="AA132" s="35"/>
      <c r="AB132" s="35"/>
      <c r="AC132" s="35"/>
      <c r="AD132" s="35"/>
      <c r="AE132" s="35"/>
      <c r="AT132" s="18" t="s">
        <v>263</v>
      </c>
      <c r="AU132" s="18" t="s">
        <v>84</v>
      </c>
    </row>
    <row r="133" spans="2:51" s="13" customFormat="1" ht="10.2">
      <c r="B133" s="198"/>
      <c r="C133" s="199"/>
      <c r="D133" s="200" t="s">
        <v>265</v>
      </c>
      <c r="E133" s="201" t="s">
        <v>19</v>
      </c>
      <c r="F133" s="202" t="s">
        <v>457</v>
      </c>
      <c r="G133" s="199"/>
      <c r="H133" s="201" t="s">
        <v>19</v>
      </c>
      <c r="I133" s="203"/>
      <c r="J133" s="199"/>
      <c r="K133" s="199"/>
      <c r="L133" s="204"/>
      <c r="M133" s="205"/>
      <c r="N133" s="206"/>
      <c r="O133" s="206"/>
      <c r="P133" s="206"/>
      <c r="Q133" s="206"/>
      <c r="R133" s="206"/>
      <c r="S133" s="206"/>
      <c r="T133" s="207"/>
      <c r="AT133" s="208" t="s">
        <v>265</v>
      </c>
      <c r="AU133" s="208" t="s">
        <v>84</v>
      </c>
      <c r="AV133" s="13" t="s">
        <v>82</v>
      </c>
      <c r="AW133" s="13" t="s">
        <v>36</v>
      </c>
      <c r="AX133" s="13" t="s">
        <v>74</v>
      </c>
      <c r="AY133" s="208" t="s">
        <v>245</v>
      </c>
    </row>
    <row r="134" spans="2:51" s="14" customFormat="1" ht="10.2">
      <c r="B134" s="209"/>
      <c r="C134" s="210"/>
      <c r="D134" s="200" t="s">
        <v>265</v>
      </c>
      <c r="E134" s="211" t="s">
        <v>19</v>
      </c>
      <c r="F134" s="212" t="s">
        <v>1764</v>
      </c>
      <c r="G134" s="210"/>
      <c r="H134" s="213">
        <v>13.005</v>
      </c>
      <c r="I134" s="214"/>
      <c r="J134" s="210"/>
      <c r="K134" s="210"/>
      <c r="L134" s="215"/>
      <c r="M134" s="216"/>
      <c r="N134" s="217"/>
      <c r="O134" s="217"/>
      <c r="P134" s="217"/>
      <c r="Q134" s="217"/>
      <c r="R134" s="217"/>
      <c r="S134" s="217"/>
      <c r="T134" s="218"/>
      <c r="AT134" s="219" t="s">
        <v>265</v>
      </c>
      <c r="AU134" s="219" t="s">
        <v>84</v>
      </c>
      <c r="AV134" s="14" t="s">
        <v>84</v>
      </c>
      <c r="AW134" s="14" t="s">
        <v>36</v>
      </c>
      <c r="AX134" s="14" t="s">
        <v>74</v>
      </c>
      <c r="AY134" s="219" t="s">
        <v>245</v>
      </c>
    </row>
    <row r="135" spans="2:51" s="15" customFormat="1" ht="10.2">
      <c r="B135" s="220"/>
      <c r="C135" s="221"/>
      <c r="D135" s="200" t="s">
        <v>265</v>
      </c>
      <c r="E135" s="222" t="s">
        <v>406</v>
      </c>
      <c r="F135" s="223" t="s">
        <v>271</v>
      </c>
      <c r="G135" s="221"/>
      <c r="H135" s="224">
        <v>13.005</v>
      </c>
      <c r="I135" s="225"/>
      <c r="J135" s="221"/>
      <c r="K135" s="221"/>
      <c r="L135" s="226"/>
      <c r="M135" s="227"/>
      <c r="N135" s="228"/>
      <c r="O135" s="228"/>
      <c r="P135" s="228"/>
      <c r="Q135" s="228"/>
      <c r="R135" s="228"/>
      <c r="S135" s="228"/>
      <c r="T135" s="229"/>
      <c r="AT135" s="230" t="s">
        <v>265</v>
      </c>
      <c r="AU135" s="230" t="s">
        <v>84</v>
      </c>
      <c r="AV135" s="15" t="s">
        <v>131</v>
      </c>
      <c r="AW135" s="15" t="s">
        <v>36</v>
      </c>
      <c r="AX135" s="15" t="s">
        <v>82</v>
      </c>
      <c r="AY135" s="230" t="s">
        <v>245</v>
      </c>
    </row>
    <row r="136" spans="1:65" s="2" customFormat="1" ht="37.8" customHeight="1">
      <c r="A136" s="35"/>
      <c r="B136" s="36"/>
      <c r="C136" s="180" t="s">
        <v>285</v>
      </c>
      <c r="D136" s="180" t="s">
        <v>247</v>
      </c>
      <c r="E136" s="181" t="s">
        <v>458</v>
      </c>
      <c r="F136" s="182" t="s">
        <v>459</v>
      </c>
      <c r="G136" s="183" t="s">
        <v>308</v>
      </c>
      <c r="H136" s="184">
        <v>60.51</v>
      </c>
      <c r="I136" s="185"/>
      <c r="J136" s="186">
        <f>ROUND(I136*H136,2)</f>
        <v>0</v>
      </c>
      <c r="K136" s="182" t="s">
        <v>261</v>
      </c>
      <c r="L136" s="40"/>
      <c r="M136" s="187" t="s">
        <v>19</v>
      </c>
      <c r="N136" s="188" t="s">
        <v>45</v>
      </c>
      <c r="O136" s="65"/>
      <c r="P136" s="189">
        <f>O136*H136</f>
        <v>0</v>
      </c>
      <c r="Q136" s="189">
        <v>0</v>
      </c>
      <c r="R136" s="189">
        <f>Q136*H136</f>
        <v>0</v>
      </c>
      <c r="S136" s="189">
        <v>0</v>
      </c>
      <c r="T136" s="190">
        <f>S136*H136</f>
        <v>0</v>
      </c>
      <c r="U136" s="35"/>
      <c r="V136" s="35"/>
      <c r="W136" s="35"/>
      <c r="X136" s="35"/>
      <c r="Y136" s="35"/>
      <c r="Z136" s="35"/>
      <c r="AA136" s="35"/>
      <c r="AB136" s="35"/>
      <c r="AC136" s="35"/>
      <c r="AD136" s="35"/>
      <c r="AE136" s="35"/>
      <c r="AR136" s="191" t="s">
        <v>131</v>
      </c>
      <c r="AT136" s="191" t="s">
        <v>247</v>
      </c>
      <c r="AU136" s="191" t="s">
        <v>84</v>
      </c>
      <c r="AY136" s="18" t="s">
        <v>245</v>
      </c>
      <c r="BE136" s="192">
        <f>IF(N136="základní",J136,0)</f>
        <v>0</v>
      </c>
      <c r="BF136" s="192">
        <f>IF(N136="snížená",J136,0)</f>
        <v>0</v>
      </c>
      <c r="BG136" s="192">
        <f>IF(N136="zákl. přenesená",J136,0)</f>
        <v>0</v>
      </c>
      <c r="BH136" s="192">
        <f>IF(N136="sníž. přenesená",J136,0)</f>
        <v>0</v>
      </c>
      <c r="BI136" s="192">
        <f>IF(N136="nulová",J136,0)</f>
        <v>0</v>
      </c>
      <c r="BJ136" s="18" t="s">
        <v>82</v>
      </c>
      <c r="BK136" s="192">
        <f>ROUND(I136*H136,2)</f>
        <v>0</v>
      </c>
      <c r="BL136" s="18" t="s">
        <v>131</v>
      </c>
      <c r="BM136" s="191" t="s">
        <v>1765</v>
      </c>
    </row>
    <row r="137" spans="1:47" s="2" customFormat="1" ht="10.2">
      <c r="A137" s="35"/>
      <c r="B137" s="36"/>
      <c r="C137" s="37"/>
      <c r="D137" s="193" t="s">
        <v>263</v>
      </c>
      <c r="E137" s="37"/>
      <c r="F137" s="194" t="s">
        <v>461</v>
      </c>
      <c r="G137" s="37"/>
      <c r="H137" s="37"/>
      <c r="I137" s="195"/>
      <c r="J137" s="37"/>
      <c r="K137" s="37"/>
      <c r="L137" s="40"/>
      <c r="M137" s="196"/>
      <c r="N137" s="197"/>
      <c r="O137" s="65"/>
      <c r="P137" s="65"/>
      <c r="Q137" s="65"/>
      <c r="R137" s="65"/>
      <c r="S137" s="65"/>
      <c r="T137" s="66"/>
      <c r="U137" s="35"/>
      <c r="V137" s="35"/>
      <c r="W137" s="35"/>
      <c r="X137" s="35"/>
      <c r="Y137" s="35"/>
      <c r="Z137" s="35"/>
      <c r="AA137" s="35"/>
      <c r="AB137" s="35"/>
      <c r="AC137" s="35"/>
      <c r="AD137" s="35"/>
      <c r="AE137" s="35"/>
      <c r="AT137" s="18" t="s">
        <v>263</v>
      </c>
      <c r="AU137" s="18" t="s">
        <v>84</v>
      </c>
    </row>
    <row r="138" spans="2:51" s="13" customFormat="1" ht="10.2">
      <c r="B138" s="198"/>
      <c r="C138" s="199"/>
      <c r="D138" s="200" t="s">
        <v>265</v>
      </c>
      <c r="E138" s="201" t="s">
        <v>19</v>
      </c>
      <c r="F138" s="202" t="s">
        <v>462</v>
      </c>
      <c r="G138" s="199"/>
      <c r="H138" s="201" t="s">
        <v>19</v>
      </c>
      <c r="I138" s="203"/>
      <c r="J138" s="199"/>
      <c r="K138" s="199"/>
      <c r="L138" s="204"/>
      <c r="M138" s="205"/>
      <c r="N138" s="206"/>
      <c r="O138" s="206"/>
      <c r="P138" s="206"/>
      <c r="Q138" s="206"/>
      <c r="R138" s="206"/>
      <c r="S138" s="206"/>
      <c r="T138" s="207"/>
      <c r="AT138" s="208" t="s">
        <v>265</v>
      </c>
      <c r="AU138" s="208" t="s">
        <v>84</v>
      </c>
      <c r="AV138" s="13" t="s">
        <v>82</v>
      </c>
      <c r="AW138" s="13" t="s">
        <v>36</v>
      </c>
      <c r="AX138" s="13" t="s">
        <v>74</v>
      </c>
      <c r="AY138" s="208" t="s">
        <v>245</v>
      </c>
    </row>
    <row r="139" spans="2:51" s="14" customFormat="1" ht="10.2">
      <c r="B139" s="209"/>
      <c r="C139" s="210"/>
      <c r="D139" s="200" t="s">
        <v>265</v>
      </c>
      <c r="E139" s="211" t="s">
        <v>19</v>
      </c>
      <c r="F139" s="212" t="s">
        <v>402</v>
      </c>
      <c r="G139" s="210"/>
      <c r="H139" s="213">
        <v>34.5</v>
      </c>
      <c r="I139" s="214"/>
      <c r="J139" s="210"/>
      <c r="K139" s="210"/>
      <c r="L139" s="215"/>
      <c r="M139" s="216"/>
      <c r="N139" s="217"/>
      <c r="O139" s="217"/>
      <c r="P139" s="217"/>
      <c r="Q139" s="217"/>
      <c r="R139" s="217"/>
      <c r="S139" s="217"/>
      <c r="T139" s="218"/>
      <c r="AT139" s="219" t="s">
        <v>265</v>
      </c>
      <c r="AU139" s="219" t="s">
        <v>84</v>
      </c>
      <c r="AV139" s="14" t="s">
        <v>84</v>
      </c>
      <c r="AW139" s="14" t="s">
        <v>36</v>
      </c>
      <c r="AX139" s="14" t="s">
        <v>74</v>
      </c>
      <c r="AY139" s="219" t="s">
        <v>245</v>
      </c>
    </row>
    <row r="140" spans="2:51" s="14" customFormat="1" ht="10.2">
      <c r="B140" s="209"/>
      <c r="C140" s="210"/>
      <c r="D140" s="200" t="s">
        <v>265</v>
      </c>
      <c r="E140" s="211" t="s">
        <v>19</v>
      </c>
      <c r="F140" s="212" t="s">
        <v>1741</v>
      </c>
      <c r="G140" s="210"/>
      <c r="H140" s="213">
        <v>39.015</v>
      </c>
      <c r="I140" s="214"/>
      <c r="J140" s="210"/>
      <c r="K140" s="210"/>
      <c r="L140" s="215"/>
      <c r="M140" s="216"/>
      <c r="N140" s="217"/>
      <c r="O140" s="217"/>
      <c r="P140" s="217"/>
      <c r="Q140" s="217"/>
      <c r="R140" s="217"/>
      <c r="S140" s="217"/>
      <c r="T140" s="218"/>
      <c r="AT140" s="219" t="s">
        <v>265</v>
      </c>
      <c r="AU140" s="219" t="s">
        <v>84</v>
      </c>
      <c r="AV140" s="14" t="s">
        <v>84</v>
      </c>
      <c r="AW140" s="14" t="s">
        <v>36</v>
      </c>
      <c r="AX140" s="14" t="s">
        <v>74</v>
      </c>
      <c r="AY140" s="219" t="s">
        <v>245</v>
      </c>
    </row>
    <row r="141" spans="2:51" s="14" customFormat="1" ht="10.2">
      <c r="B141" s="209"/>
      <c r="C141" s="210"/>
      <c r="D141" s="200" t="s">
        <v>265</v>
      </c>
      <c r="E141" s="211" t="s">
        <v>19</v>
      </c>
      <c r="F141" s="212" t="s">
        <v>463</v>
      </c>
      <c r="G141" s="210"/>
      <c r="H141" s="213">
        <v>-13.005</v>
      </c>
      <c r="I141" s="214"/>
      <c r="J141" s="210"/>
      <c r="K141" s="210"/>
      <c r="L141" s="215"/>
      <c r="M141" s="216"/>
      <c r="N141" s="217"/>
      <c r="O141" s="217"/>
      <c r="P141" s="217"/>
      <c r="Q141" s="217"/>
      <c r="R141" s="217"/>
      <c r="S141" s="217"/>
      <c r="T141" s="218"/>
      <c r="AT141" s="219" t="s">
        <v>265</v>
      </c>
      <c r="AU141" s="219" t="s">
        <v>84</v>
      </c>
      <c r="AV141" s="14" t="s">
        <v>84</v>
      </c>
      <c r="AW141" s="14" t="s">
        <v>36</v>
      </c>
      <c r="AX141" s="14" t="s">
        <v>74</v>
      </c>
      <c r="AY141" s="219" t="s">
        <v>245</v>
      </c>
    </row>
    <row r="142" spans="2:51" s="15" customFormat="1" ht="10.2">
      <c r="B142" s="220"/>
      <c r="C142" s="221"/>
      <c r="D142" s="200" t="s">
        <v>265</v>
      </c>
      <c r="E142" s="222" t="s">
        <v>19</v>
      </c>
      <c r="F142" s="223" t="s">
        <v>271</v>
      </c>
      <c r="G142" s="221"/>
      <c r="H142" s="224">
        <v>60.51</v>
      </c>
      <c r="I142" s="225"/>
      <c r="J142" s="221"/>
      <c r="K142" s="221"/>
      <c r="L142" s="226"/>
      <c r="M142" s="227"/>
      <c r="N142" s="228"/>
      <c r="O142" s="228"/>
      <c r="P142" s="228"/>
      <c r="Q142" s="228"/>
      <c r="R142" s="228"/>
      <c r="S142" s="228"/>
      <c r="T142" s="229"/>
      <c r="AT142" s="230" t="s">
        <v>265</v>
      </c>
      <c r="AU142" s="230" t="s">
        <v>84</v>
      </c>
      <c r="AV142" s="15" t="s">
        <v>131</v>
      </c>
      <c r="AW142" s="15" t="s">
        <v>36</v>
      </c>
      <c r="AX142" s="15" t="s">
        <v>82</v>
      </c>
      <c r="AY142" s="230" t="s">
        <v>245</v>
      </c>
    </row>
    <row r="143" spans="1:65" s="2" customFormat="1" ht="24.15" customHeight="1">
      <c r="A143" s="35"/>
      <c r="B143" s="36"/>
      <c r="C143" s="180" t="s">
        <v>297</v>
      </c>
      <c r="D143" s="180" t="s">
        <v>247</v>
      </c>
      <c r="E143" s="181" t="s">
        <v>321</v>
      </c>
      <c r="F143" s="182" t="s">
        <v>322</v>
      </c>
      <c r="G143" s="183" t="s">
        <v>323</v>
      </c>
      <c r="H143" s="184">
        <v>121.02</v>
      </c>
      <c r="I143" s="185"/>
      <c r="J143" s="186">
        <f>ROUND(I143*H143,2)</f>
        <v>0</v>
      </c>
      <c r="K143" s="182" t="s">
        <v>261</v>
      </c>
      <c r="L143" s="40"/>
      <c r="M143" s="187" t="s">
        <v>19</v>
      </c>
      <c r="N143" s="188" t="s">
        <v>45</v>
      </c>
      <c r="O143" s="65"/>
      <c r="P143" s="189">
        <f>O143*H143</f>
        <v>0</v>
      </c>
      <c r="Q143" s="189">
        <v>0</v>
      </c>
      <c r="R143" s="189">
        <f>Q143*H143</f>
        <v>0</v>
      </c>
      <c r="S143" s="189">
        <v>0</v>
      </c>
      <c r="T143" s="190">
        <f>S143*H143</f>
        <v>0</v>
      </c>
      <c r="U143" s="35"/>
      <c r="V143" s="35"/>
      <c r="W143" s="35"/>
      <c r="X143" s="35"/>
      <c r="Y143" s="35"/>
      <c r="Z143" s="35"/>
      <c r="AA143" s="35"/>
      <c r="AB143" s="35"/>
      <c r="AC143" s="35"/>
      <c r="AD143" s="35"/>
      <c r="AE143" s="35"/>
      <c r="AR143" s="191" t="s">
        <v>131</v>
      </c>
      <c r="AT143" s="191" t="s">
        <v>247</v>
      </c>
      <c r="AU143" s="191" t="s">
        <v>84</v>
      </c>
      <c r="AY143" s="18" t="s">
        <v>245</v>
      </c>
      <c r="BE143" s="192">
        <f>IF(N143="základní",J143,0)</f>
        <v>0</v>
      </c>
      <c r="BF143" s="192">
        <f>IF(N143="snížená",J143,0)</f>
        <v>0</v>
      </c>
      <c r="BG143" s="192">
        <f>IF(N143="zákl. přenesená",J143,0)</f>
        <v>0</v>
      </c>
      <c r="BH143" s="192">
        <f>IF(N143="sníž. přenesená",J143,0)</f>
        <v>0</v>
      </c>
      <c r="BI143" s="192">
        <f>IF(N143="nulová",J143,0)</f>
        <v>0</v>
      </c>
      <c r="BJ143" s="18" t="s">
        <v>82</v>
      </c>
      <c r="BK143" s="192">
        <f>ROUND(I143*H143,2)</f>
        <v>0</v>
      </c>
      <c r="BL143" s="18" t="s">
        <v>131</v>
      </c>
      <c r="BM143" s="191" t="s">
        <v>1766</v>
      </c>
    </row>
    <row r="144" spans="1:47" s="2" customFormat="1" ht="10.2">
      <c r="A144" s="35"/>
      <c r="B144" s="36"/>
      <c r="C144" s="37"/>
      <c r="D144" s="193" t="s">
        <v>263</v>
      </c>
      <c r="E144" s="37"/>
      <c r="F144" s="194" t="s">
        <v>325</v>
      </c>
      <c r="G144" s="37"/>
      <c r="H144" s="37"/>
      <c r="I144" s="195"/>
      <c r="J144" s="37"/>
      <c r="K144" s="37"/>
      <c r="L144" s="40"/>
      <c r="M144" s="196"/>
      <c r="N144" s="197"/>
      <c r="O144" s="65"/>
      <c r="P144" s="65"/>
      <c r="Q144" s="65"/>
      <c r="R144" s="65"/>
      <c r="S144" s="65"/>
      <c r="T144" s="66"/>
      <c r="U144" s="35"/>
      <c r="V144" s="35"/>
      <c r="W144" s="35"/>
      <c r="X144" s="35"/>
      <c r="Y144" s="35"/>
      <c r="Z144" s="35"/>
      <c r="AA144" s="35"/>
      <c r="AB144" s="35"/>
      <c r="AC144" s="35"/>
      <c r="AD144" s="35"/>
      <c r="AE144" s="35"/>
      <c r="AT144" s="18" t="s">
        <v>263</v>
      </c>
      <c r="AU144" s="18" t="s">
        <v>84</v>
      </c>
    </row>
    <row r="145" spans="2:51" s="14" customFormat="1" ht="10.2">
      <c r="B145" s="209"/>
      <c r="C145" s="210"/>
      <c r="D145" s="200" t="s">
        <v>265</v>
      </c>
      <c r="E145" s="210"/>
      <c r="F145" s="212" t="s">
        <v>1767</v>
      </c>
      <c r="G145" s="210"/>
      <c r="H145" s="213">
        <v>121.02</v>
      </c>
      <c r="I145" s="214"/>
      <c r="J145" s="210"/>
      <c r="K145" s="210"/>
      <c r="L145" s="215"/>
      <c r="M145" s="216"/>
      <c r="N145" s="217"/>
      <c r="O145" s="217"/>
      <c r="P145" s="217"/>
      <c r="Q145" s="217"/>
      <c r="R145" s="217"/>
      <c r="S145" s="217"/>
      <c r="T145" s="218"/>
      <c r="AT145" s="219" t="s">
        <v>265</v>
      </c>
      <c r="AU145" s="219" t="s">
        <v>84</v>
      </c>
      <c r="AV145" s="14" t="s">
        <v>84</v>
      </c>
      <c r="AW145" s="14" t="s">
        <v>4</v>
      </c>
      <c r="AX145" s="14" t="s">
        <v>82</v>
      </c>
      <c r="AY145" s="219" t="s">
        <v>245</v>
      </c>
    </row>
    <row r="146" spans="2:63" s="12" customFormat="1" ht="22.8" customHeight="1">
      <c r="B146" s="164"/>
      <c r="C146" s="165"/>
      <c r="D146" s="166" t="s">
        <v>73</v>
      </c>
      <c r="E146" s="178" t="s">
        <v>84</v>
      </c>
      <c r="F146" s="178" t="s">
        <v>466</v>
      </c>
      <c r="G146" s="165"/>
      <c r="H146" s="165"/>
      <c r="I146" s="168"/>
      <c r="J146" s="179">
        <f>BK146</f>
        <v>0</v>
      </c>
      <c r="K146" s="165"/>
      <c r="L146" s="170"/>
      <c r="M146" s="171"/>
      <c r="N146" s="172"/>
      <c r="O146" s="172"/>
      <c r="P146" s="173">
        <f>SUM(P147:P163)</f>
        <v>0</v>
      </c>
      <c r="Q146" s="172"/>
      <c r="R146" s="173">
        <f>SUM(R147:R163)</f>
        <v>0</v>
      </c>
      <c r="S146" s="172"/>
      <c r="T146" s="174">
        <f>SUM(T147:T163)</f>
        <v>0</v>
      </c>
      <c r="AR146" s="175" t="s">
        <v>82</v>
      </c>
      <c r="AT146" s="176" t="s">
        <v>73</v>
      </c>
      <c r="AU146" s="176" t="s">
        <v>82</v>
      </c>
      <c r="AY146" s="175" t="s">
        <v>245</v>
      </c>
      <c r="BK146" s="177">
        <f>SUM(BK147:BK163)</f>
        <v>0</v>
      </c>
    </row>
    <row r="147" spans="1:65" s="2" customFormat="1" ht="16.5" customHeight="1">
      <c r="A147" s="35"/>
      <c r="B147" s="36"/>
      <c r="C147" s="180" t="s">
        <v>305</v>
      </c>
      <c r="D147" s="180" t="s">
        <v>247</v>
      </c>
      <c r="E147" s="181" t="s">
        <v>467</v>
      </c>
      <c r="F147" s="182" t="s">
        <v>468</v>
      </c>
      <c r="G147" s="183" t="s">
        <v>260</v>
      </c>
      <c r="H147" s="184">
        <v>60</v>
      </c>
      <c r="I147" s="185"/>
      <c r="J147" s="186">
        <f>ROUND(I147*H147,2)</f>
        <v>0</v>
      </c>
      <c r="K147" s="182" t="s">
        <v>19</v>
      </c>
      <c r="L147" s="40"/>
      <c r="M147" s="187" t="s">
        <v>19</v>
      </c>
      <c r="N147" s="188" t="s">
        <v>45</v>
      </c>
      <c r="O147" s="65"/>
      <c r="P147" s="189">
        <f>O147*H147</f>
        <v>0</v>
      </c>
      <c r="Q147" s="189">
        <v>0</v>
      </c>
      <c r="R147" s="189">
        <f>Q147*H147</f>
        <v>0</v>
      </c>
      <c r="S147" s="189">
        <v>0</v>
      </c>
      <c r="T147" s="190">
        <f>S147*H147</f>
        <v>0</v>
      </c>
      <c r="U147" s="35"/>
      <c r="V147" s="35"/>
      <c r="W147" s="35"/>
      <c r="X147" s="35"/>
      <c r="Y147" s="35"/>
      <c r="Z147" s="35"/>
      <c r="AA147" s="35"/>
      <c r="AB147" s="35"/>
      <c r="AC147" s="35"/>
      <c r="AD147" s="35"/>
      <c r="AE147" s="35"/>
      <c r="AR147" s="191" t="s">
        <v>131</v>
      </c>
      <c r="AT147" s="191" t="s">
        <v>247</v>
      </c>
      <c r="AU147" s="191" t="s">
        <v>84</v>
      </c>
      <c r="AY147" s="18" t="s">
        <v>245</v>
      </c>
      <c r="BE147" s="192">
        <f>IF(N147="základní",J147,0)</f>
        <v>0</v>
      </c>
      <c r="BF147" s="192">
        <f>IF(N147="snížená",J147,0)</f>
        <v>0</v>
      </c>
      <c r="BG147" s="192">
        <f>IF(N147="zákl. přenesená",J147,0)</f>
        <v>0</v>
      </c>
      <c r="BH147" s="192">
        <f>IF(N147="sníž. přenesená",J147,0)</f>
        <v>0</v>
      </c>
      <c r="BI147" s="192">
        <f>IF(N147="nulová",J147,0)</f>
        <v>0</v>
      </c>
      <c r="BJ147" s="18" t="s">
        <v>82</v>
      </c>
      <c r="BK147" s="192">
        <f>ROUND(I147*H147,2)</f>
        <v>0</v>
      </c>
      <c r="BL147" s="18" t="s">
        <v>131</v>
      </c>
      <c r="BM147" s="191" t="s">
        <v>1768</v>
      </c>
    </row>
    <row r="148" spans="1:47" s="2" customFormat="1" ht="19.2">
      <c r="A148" s="35"/>
      <c r="B148" s="36"/>
      <c r="C148" s="37"/>
      <c r="D148" s="200" t="s">
        <v>470</v>
      </c>
      <c r="E148" s="37"/>
      <c r="F148" s="236" t="s">
        <v>471</v>
      </c>
      <c r="G148" s="37"/>
      <c r="H148" s="37"/>
      <c r="I148" s="195"/>
      <c r="J148" s="37"/>
      <c r="K148" s="37"/>
      <c r="L148" s="40"/>
      <c r="M148" s="196"/>
      <c r="N148" s="197"/>
      <c r="O148" s="65"/>
      <c r="P148" s="65"/>
      <c r="Q148" s="65"/>
      <c r="R148" s="65"/>
      <c r="S148" s="65"/>
      <c r="T148" s="66"/>
      <c r="U148" s="35"/>
      <c r="V148" s="35"/>
      <c r="W148" s="35"/>
      <c r="X148" s="35"/>
      <c r="Y148" s="35"/>
      <c r="Z148" s="35"/>
      <c r="AA148" s="35"/>
      <c r="AB148" s="35"/>
      <c r="AC148" s="35"/>
      <c r="AD148" s="35"/>
      <c r="AE148" s="35"/>
      <c r="AT148" s="18" t="s">
        <v>470</v>
      </c>
      <c r="AU148" s="18" t="s">
        <v>84</v>
      </c>
    </row>
    <row r="149" spans="2:51" s="13" customFormat="1" ht="10.2">
      <c r="B149" s="198"/>
      <c r="C149" s="199"/>
      <c r="D149" s="200" t="s">
        <v>265</v>
      </c>
      <c r="E149" s="201" t="s">
        <v>19</v>
      </c>
      <c r="F149" s="202" t="s">
        <v>472</v>
      </c>
      <c r="G149" s="199"/>
      <c r="H149" s="201" t="s">
        <v>19</v>
      </c>
      <c r="I149" s="203"/>
      <c r="J149" s="199"/>
      <c r="K149" s="199"/>
      <c r="L149" s="204"/>
      <c r="M149" s="205"/>
      <c r="N149" s="206"/>
      <c r="O149" s="206"/>
      <c r="P149" s="206"/>
      <c r="Q149" s="206"/>
      <c r="R149" s="206"/>
      <c r="S149" s="206"/>
      <c r="T149" s="207"/>
      <c r="AT149" s="208" t="s">
        <v>265</v>
      </c>
      <c r="AU149" s="208" t="s">
        <v>84</v>
      </c>
      <c r="AV149" s="13" t="s">
        <v>82</v>
      </c>
      <c r="AW149" s="13" t="s">
        <v>36</v>
      </c>
      <c r="AX149" s="13" t="s">
        <v>74</v>
      </c>
      <c r="AY149" s="208" t="s">
        <v>245</v>
      </c>
    </row>
    <row r="150" spans="2:51" s="13" customFormat="1" ht="10.2">
      <c r="B150" s="198"/>
      <c r="C150" s="199"/>
      <c r="D150" s="200" t="s">
        <v>265</v>
      </c>
      <c r="E150" s="201" t="s">
        <v>19</v>
      </c>
      <c r="F150" s="202" t="s">
        <v>1750</v>
      </c>
      <c r="G150" s="199"/>
      <c r="H150" s="201" t="s">
        <v>19</v>
      </c>
      <c r="I150" s="203"/>
      <c r="J150" s="199"/>
      <c r="K150" s="199"/>
      <c r="L150" s="204"/>
      <c r="M150" s="205"/>
      <c r="N150" s="206"/>
      <c r="O150" s="206"/>
      <c r="P150" s="206"/>
      <c r="Q150" s="206"/>
      <c r="R150" s="206"/>
      <c r="S150" s="206"/>
      <c r="T150" s="207"/>
      <c r="AT150" s="208" t="s">
        <v>265</v>
      </c>
      <c r="AU150" s="208" t="s">
        <v>84</v>
      </c>
      <c r="AV150" s="13" t="s">
        <v>82</v>
      </c>
      <c r="AW150" s="13" t="s">
        <v>36</v>
      </c>
      <c r="AX150" s="13" t="s">
        <v>74</v>
      </c>
      <c r="AY150" s="208" t="s">
        <v>245</v>
      </c>
    </row>
    <row r="151" spans="2:51" s="14" customFormat="1" ht="10.2">
      <c r="B151" s="209"/>
      <c r="C151" s="210"/>
      <c r="D151" s="200" t="s">
        <v>265</v>
      </c>
      <c r="E151" s="211" t="s">
        <v>19</v>
      </c>
      <c r="F151" s="212" t="s">
        <v>1769</v>
      </c>
      <c r="G151" s="210"/>
      <c r="H151" s="213">
        <v>60</v>
      </c>
      <c r="I151" s="214"/>
      <c r="J151" s="210"/>
      <c r="K151" s="210"/>
      <c r="L151" s="215"/>
      <c r="M151" s="216"/>
      <c r="N151" s="217"/>
      <c r="O151" s="217"/>
      <c r="P151" s="217"/>
      <c r="Q151" s="217"/>
      <c r="R151" s="217"/>
      <c r="S151" s="217"/>
      <c r="T151" s="218"/>
      <c r="AT151" s="219" t="s">
        <v>265</v>
      </c>
      <c r="AU151" s="219" t="s">
        <v>84</v>
      </c>
      <c r="AV151" s="14" t="s">
        <v>84</v>
      </c>
      <c r="AW151" s="14" t="s">
        <v>36</v>
      </c>
      <c r="AX151" s="14" t="s">
        <v>74</v>
      </c>
      <c r="AY151" s="219" t="s">
        <v>245</v>
      </c>
    </row>
    <row r="152" spans="2:51" s="15" customFormat="1" ht="10.2">
      <c r="B152" s="220"/>
      <c r="C152" s="221"/>
      <c r="D152" s="200" t="s">
        <v>265</v>
      </c>
      <c r="E152" s="222" t="s">
        <v>19</v>
      </c>
      <c r="F152" s="223" t="s">
        <v>271</v>
      </c>
      <c r="G152" s="221"/>
      <c r="H152" s="224">
        <v>60</v>
      </c>
      <c r="I152" s="225"/>
      <c r="J152" s="221"/>
      <c r="K152" s="221"/>
      <c r="L152" s="226"/>
      <c r="M152" s="227"/>
      <c r="N152" s="228"/>
      <c r="O152" s="228"/>
      <c r="P152" s="228"/>
      <c r="Q152" s="228"/>
      <c r="R152" s="228"/>
      <c r="S152" s="228"/>
      <c r="T152" s="229"/>
      <c r="AT152" s="230" t="s">
        <v>265</v>
      </c>
      <c r="AU152" s="230" t="s">
        <v>84</v>
      </c>
      <c r="AV152" s="15" t="s">
        <v>131</v>
      </c>
      <c r="AW152" s="15" t="s">
        <v>36</v>
      </c>
      <c r="AX152" s="15" t="s">
        <v>82</v>
      </c>
      <c r="AY152" s="230" t="s">
        <v>245</v>
      </c>
    </row>
    <row r="153" spans="1:65" s="2" customFormat="1" ht="16.5" customHeight="1">
      <c r="A153" s="35"/>
      <c r="B153" s="36"/>
      <c r="C153" s="180" t="s">
        <v>315</v>
      </c>
      <c r="D153" s="180" t="s">
        <v>247</v>
      </c>
      <c r="E153" s="181" t="s">
        <v>1770</v>
      </c>
      <c r="F153" s="182" t="s">
        <v>1771</v>
      </c>
      <c r="G153" s="183" t="s">
        <v>308</v>
      </c>
      <c r="H153" s="184">
        <v>26.01</v>
      </c>
      <c r="I153" s="185"/>
      <c r="J153" s="186">
        <f>ROUND(I153*H153,2)</f>
        <v>0</v>
      </c>
      <c r="K153" s="182" t="s">
        <v>19</v>
      </c>
      <c r="L153" s="40"/>
      <c r="M153" s="187" t="s">
        <v>19</v>
      </c>
      <c r="N153" s="188" t="s">
        <v>45</v>
      </c>
      <c r="O153" s="65"/>
      <c r="P153" s="189">
        <f>O153*H153</f>
        <v>0</v>
      </c>
      <c r="Q153" s="189">
        <v>0</v>
      </c>
      <c r="R153" s="189">
        <f>Q153*H153</f>
        <v>0</v>
      </c>
      <c r="S153" s="189">
        <v>0</v>
      </c>
      <c r="T153" s="190">
        <f>S153*H153</f>
        <v>0</v>
      </c>
      <c r="U153" s="35"/>
      <c r="V153" s="35"/>
      <c r="W153" s="35"/>
      <c r="X153" s="35"/>
      <c r="Y153" s="35"/>
      <c r="Z153" s="35"/>
      <c r="AA153" s="35"/>
      <c r="AB153" s="35"/>
      <c r="AC153" s="35"/>
      <c r="AD153" s="35"/>
      <c r="AE153" s="35"/>
      <c r="AR153" s="191" t="s">
        <v>131</v>
      </c>
      <c r="AT153" s="191" t="s">
        <v>247</v>
      </c>
      <c r="AU153" s="191" t="s">
        <v>84</v>
      </c>
      <c r="AY153" s="18" t="s">
        <v>245</v>
      </c>
      <c r="BE153" s="192">
        <f>IF(N153="základní",J153,0)</f>
        <v>0</v>
      </c>
      <c r="BF153" s="192">
        <f>IF(N153="snížená",J153,0)</f>
        <v>0</v>
      </c>
      <c r="BG153" s="192">
        <f>IF(N153="zákl. přenesená",J153,0)</f>
        <v>0</v>
      </c>
      <c r="BH153" s="192">
        <f>IF(N153="sníž. přenesená",J153,0)</f>
        <v>0</v>
      </c>
      <c r="BI153" s="192">
        <f>IF(N153="nulová",J153,0)</f>
        <v>0</v>
      </c>
      <c r="BJ153" s="18" t="s">
        <v>82</v>
      </c>
      <c r="BK153" s="192">
        <f>ROUND(I153*H153,2)</f>
        <v>0</v>
      </c>
      <c r="BL153" s="18" t="s">
        <v>131</v>
      </c>
      <c r="BM153" s="191" t="s">
        <v>1772</v>
      </c>
    </row>
    <row r="154" spans="1:47" s="2" customFormat="1" ht="28.8">
      <c r="A154" s="35"/>
      <c r="B154" s="36"/>
      <c r="C154" s="37"/>
      <c r="D154" s="200" t="s">
        <v>470</v>
      </c>
      <c r="E154" s="37"/>
      <c r="F154" s="236" t="s">
        <v>1773</v>
      </c>
      <c r="G154" s="37"/>
      <c r="H154" s="37"/>
      <c r="I154" s="195"/>
      <c r="J154" s="37"/>
      <c r="K154" s="37"/>
      <c r="L154" s="40"/>
      <c r="M154" s="196"/>
      <c r="N154" s="197"/>
      <c r="O154" s="65"/>
      <c r="P154" s="65"/>
      <c r="Q154" s="65"/>
      <c r="R154" s="65"/>
      <c r="S154" s="65"/>
      <c r="T154" s="66"/>
      <c r="U154" s="35"/>
      <c r="V154" s="35"/>
      <c r="W154" s="35"/>
      <c r="X154" s="35"/>
      <c r="Y154" s="35"/>
      <c r="Z154" s="35"/>
      <c r="AA154" s="35"/>
      <c r="AB154" s="35"/>
      <c r="AC154" s="35"/>
      <c r="AD154" s="35"/>
      <c r="AE154" s="35"/>
      <c r="AT154" s="18" t="s">
        <v>470</v>
      </c>
      <c r="AU154" s="18" t="s">
        <v>84</v>
      </c>
    </row>
    <row r="155" spans="2:51" s="13" customFormat="1" ht="10.2">
      <c r="B155" s="198"/>
      <c r="C155" s="199"/>
      <c r="D155" s="200" t="s">
        <v>265</v>
      </c>
      <c r="E155" s="201" t="s">
        <v>19</v>
      </c>
      <c r="F155" s="202" t="s">
        <v>1774</v>
      </c>
      <c r="G155" s="199"/>
      <c r="H155" s="201" t="s">
        <v>19</v>
      </c>
      <c r="I155" s="203"/>
      <c r="J155" s="199"/>
      <c r="K155" s="199"/>
      <c r="L155" s="204"/>
      <c r="M155" s="205"/>
      <c r="N155" s="206"/>
      <c r="O155" s="206"/>
      <c r="P155" s="206"/>
      <c r="Q155" s="206"/>
      <c r="R155" s="206"/>
      <c r="S155" s="206"/>
      <c r="T155" s="207"/>
      <c r="AT155" s="208" t="s">
        <v>265</v>
      </c>
      <c r="AU155" s="208" t="s">
        <v>84</v>
      </c>
      <c r="AV155" s="13" t="s">
        <v>82</v>
      </c>
      <c r="AW155" s="13" t="s">
        <v>36</v>
      </c>
      <c r="AX155" s="13" t="s">
        <v>74</v>
      </c>
      <c r="AY155" s="208" t="s">
        <v>245</v>
      </c>
    </row>
    <row r="156" spans="2:51" s="13" customFormat="1" ht="10.2">
      <c r="B156" s="198"/>
      <c r="C156" s="199"/>
      <c r="D156" s="200" t="s">
        <v>265</v>
      </c>
      <c r="E156" s="201" t="s">
        <v>19</v>
      </c>
      <c r="F156" s="202" t="s">
        <v>1750</v>
      </c>
      <c r="G156" s="199"/>
      <c r="H156" s="201" t="s">
        <v>19</v>
      </c>
      <c r="I156" s="203"/>
      <c r="J156" s="199"/>
      <c r="K156" s="199"/>
      <c r="L156" s="204"/>
      <c r="M156" s="205"/>
      <c r="N156" s="206"/>
      <c r="O156" s="206"/>
      <c r="P156" s="206"/>
      <c r="Q156" s="206"/>
      <c r="R156" s="206"/>
      <c r="S156" s="206"/>
      <c r="T156" s="207"/>
      <c r="AT156" s="208" t="s">
        <v>265</v>
      </c>
      <c r="AU156" s="208" t="s">
        <v>84</v>
      </c>
      <c r="AV156" s="13" t="s">
        <v>82</v>
      </c>
      <c r="AW156" s="13" t="s">
        <v>36</v>
      </c>
      <c r="AX156" s="13" t="s">
        <v>74</v>
      </c>
      <c r="AY156" s="208" t="s">
        <v>245</v>
      </c>
    </row>
    <row r="157" spans="2:51" s="14" customFormat="1" ht="10.2">
      <c r="B157" s="209"/>
      <c r="C157" s="210"/>
      <c r="D157" s="200" t="s">
        <v>265</v>
      </c>
      <c r="E157" s="211" t="s">
        <v>19</v>
      </c>
      <c r="F157" s="212" t="s">
        <v>1775</v>
      </c>
      <c r="G157" s="210"/>
      <c r="H157" s="213">
        <v>12</v>
      </c>
      <c r="I157" s="214"/>
      <c r="J157" s="210"/>
      <c r="K157" s="210"/>
      <c r="L157" s="215"/>
      <c r="M157" s="216"/>
      <c r="N157" s="217"/>
      <c r="O157" s="217"/>
      <c r="P157" s="217"/>
      <c r="Q157" s="217"/>
      <c r="R157" s="217"/>
      <c r="S157" s="217"/>
      <c r="T157" s="218"/>
      <c r="AT157" s="219" t="s">
        <v>265</v>
      </c>
      <c r="AU157" s="219" t="s">
        <v>84</v>
      </c>
      <c r="AV157" s="14" t="s">
        <v>84</v>
      </c>
      <c r="AW157" s="14" t="s">
        <v>36</v>
      </c>
      <c r="AX157" s="14" t="s">
        <v>74</v>
      </c>
      <c r="AY157" s="219" t="s">
        <v>245</v>
      </c>
    </row>
    <row r="158" spans="2:51" s="13" customFormat="1" ht="10.2">
      <c r="B158" s="198"/>
      <c r="C158" s="199"/>
      <c r="D158" s="200" t="s">
        <v>265</v>
      </c>
      <c r="E158" s="201" t="s">
        <v>19</v>
      </c>
      <c r="F158" s="202" t="s">
        <v>1776</v>
      </c>
      <c r="G158" s="199"/>
      <c r="H158" s="201" t="s">
        <v>19</v>
      </c>
      <c r="I158" s="203"/>
      <c r="J158" s="199"/>
      <c r="K158" s="199"/>
      <c r="L158" s="204"/>
      <c r="M158" s="205"/>
      <c r="N158" s="206"/>
      <c r="O158" s="206"/>
      <c r="P158" s="206"/>
      <c r="Q158" s="206"/>
      <c r="R158" s="206"/>
      <c r="S158" s="206"/>
      <c r="T158" s="207"/>
      <c r="AT158" s="208" t="s">
        <v>265</v>
      </c>
      <c r="AU158" s="208" t="s">
        <v>84</v>
      </c>
      <c r="AV158" s="13" t="s">
        <v>82</v>
      </c>
      <c r="AW158" s="13" t="s">
        <v>36</v>
      </c>
      <c r="AX158" s="13" t="s">
        <v>74</v>
      </c>
      <c r="AY158" s="208" t="s">
        <v>245</v>
      </c>
    </row>
    <row r="159" spans="2:51" s="14" customFormat="1" ht="10.2">
      <c r="B159" s="209"/>
      <c r="C159" s="210"/>
      <c r="D159" s="200" t="s">
        <v>265</v>
      </c>
      <c r="E159" s="211" t="s">
        <v>19</v>
      </c>
      <c r="F159" s="212" t="s">
        <v>1777</v>
      </c>
      <c r="G159" s="210"/>
      <c r="H159" s="213">
        <v>0.51</v>
      </c>
      <c r="I159" s="214"/>
      <c r="J159" s="210"/>
      <c r="K159" s="210"/>
      <c r="L159" s="215"/>
      <c r="M159" s="216"/>
      <c r="N159" s="217"/>
      <c r="O159" s="217"/>
      <c r="P159" s="217"/>
      <c r="Q159" s="217"/>
      <c r="R159" s="217"/>
      <c r="S159" s="217"/>
      <c r="T159" s="218"/>
      <c r="AT159" s="219" t="s">
        <v>265</v>
      </c>
      <c r="AU159" s="219" t="s">
        <v>84</v>
      </c>
      <c r="AV159" s="14" t="s">
        <v>84</v>
      </c>
      <c r="AW159" s="14" t="s">
        <v>36</v>
      </c>
      <c r="AX159" s="14" t="s">
        <v>74</v>
      </c>
      <c r="AY159" s="219" t="s">
        <v>245</v>
      </c>
    </row>
    <row r="160" spans="2:51" s="13" customFormat="1" ht="10.2">
      <c r="B160" s="198"/>
      <c r="C160" s="199"/>
      <c r="D160" s="200" t="s">
        <v>265</v>
      </c>
      <c r="E160" s="201" t="s">
        <v>19</v>
      </c>
      <c r="F160" s="202" t="s">
        <v>1778</v>
      </c>
      <c r="G160" s="199"/>
      <c r="H160" s="201" t="s">
        <v>19</v>
      </c>
      <c r="I160" s="203"/>
      <c r="J160" s="199"/>
      <c r="K160" s="199"/>
      <c r="L160" s="204"/>
      <c r="M160" s="205"/>
      <c r="N160" s="206"/>
      <c r="O160" s="206"/>
      <c r="P160" s="206"/>
      <c r="Q160" s="206"/>
      <c r="R160" s="206"/>
      <c r="S160" s="206"/>
      <c r="T160" s="207"/>
      <c r="AT160" s="208" t="s">
        <v>265</v>
      </c>
      <c r="AU160" s="208" t="s">
        <v>84</v>
      </c>
      <c r="AV160" s="13" t="s">
        <v>82</v>
      </c>
      <c r="AW160" s="13" t="s">
        <v>36</v>
      </c>
      <c r="AX160" s="13" t="s">
        <v>74</v>
      </c>
      <c r="AY160" s="208" t="s">
        <v>245</v>
      </c>
    </row>
    <row r="161" spans="2:51" s="14" customFormat="1" ht="10.2">
      <c r="B161" s="209"/>
      <c r="C161" s="210"/>
      <c r="D161" s="200" t="s">
        <v>265</v>
      </c>
      <c r="E161" s="211" t="s">
        <v>19</v>
      </c>
      <c r="F161" s="212" t="s">
        <v>1779</v>
      </c>
      <c r="G161" s="210"/>
      <c r="H161" s="213">
        <v>13.5</v>
      </c>
      <c r="I161" s="214"/>
      <c r="J161" s="210"/>
      <c r="K161" s="210"/>
      <c r="L161" s="215"/>
      <c r="M161" s="216"/>
      <c r="N161" s="217"/>
      <c r="O161" s="217"/>
      <c r="P161" s="217"/>
      <c r="Q161" s="217"/>
      <c r="R161" s="217"/>
      <c r="S161" s="217"/>
      <c r="T161" s="218"/>
      <c r="AT161" s="219" t="s">
        <v>265</v>
      </c>
      <c r="AU161" s="219" t="s">
        <v>84</v>
      </c>
      <c r="AV161" s="14" t="s">
        <v>84</v>
      </c>
      <c r="AW161" s="14" t="s">
        <v>36</v>
      </c>
      <c r="AX161" s="14" t="s">
        <v>74</v>
      </c>
      <c r="AY161" s="219" t="s">
        <v>245</v>
      </c>
    </row>
    <row r="162" spans="2:51" s="15" customFormat="1" ht="10.2">
      <c r="B162" s="220"/>
      <c r="C162" s="221"/>
      <c r="D162" s="200" t="s">
        <v>265</v>
      </c>
      <c r="E162" s="222" t="s">
        <v>1744</v>
      </c>
      <c r="F162" s="223" t="s">
        <v>271</v>
      </c>
      <c r="G162" s="221"/>
      <c r="H162" s="224">
        <v>26.009999999999998</v>
      </c>
      <c r="I162" s="225"/>
      <c r="J162" s="221"/>
      <c r="K162" s="221"/>
      <c r="L162" s="226"/>
      <c r="M162" s="227"/>
      <c r="N162" s="228"/>
      <c r="O162" s="228"/>
      <c r="P162" s="228"/>
      <c r="Q162" s="228"/>
      <c r="R162" s="228"/>
      <c r="S162" s="228"/>
      <c r="T162" s="229"/>
      <c r="AT162" s="230" t="s">
        <v>265</v>
      </c>
      <c r="AU162" s="230" t="s">
        <v>84</v>
      </c>
      <c r="AV162" s="15" t="s">
        <v>131</v>
      </c>
      <c r="AW162" s="15" t="s">
        <v>36</v>
      </c>
      <c r="AX162" s="15" t="s">
        <v>82</v>
      </c>
      <c r="AY162" s="230" t="s">
        <v>245</v>
      </c>
    </row>
    <row r="163" spans="1:65" s="2" customFormat="1" ht="24.15" customHeight="1">
      <c r="A163" s="35"/>
      <c r="B163" s="36"/>
      <c r="C163" s="180" t="s">
        <v>320</v>
      </c>
      <c r="D163" s="180" t="s">
        <v>247</v>
      </c>
      <c r="E163" s="181" t="s">
        <v>522</v>
      </c>
      <c r="F163" s="182" t="s">
        <v>1780</v>
      </c>
      <c r="G163" s="183" t="s">
        <v>524</v>
      </c>
      <c r="H163" s="184">
        <v>1</v>
      </c>
      <c r="I163" s="185"/>
      <c r="J163" s="186">
        <f>ROUND(I163*H163,2)</f>
        <v>0</v>
      </c>
      <c r="K163" s="182" t="s">
        <v>19</v>
      </c>
      <c r="L163" s="40"/>
      <c r="M163" s="187" t="s">
        <v>19</v>
      </c>
      <c r="N163" s="188" t="s">
        <v>45</v>
      </c>
      <c r="O163" s="65"/>
      <c r="P163" s="189">
        <f>O163*H163</f>
        <v>0</v>
      </c>
      <c r="Q163" s="189">
        <v>0</v>
      </c>
      <c r="R163" s="189">
        <f>Q163*H163</f>
        <v>0</v>
      </c>
      <c r="S163" s="189">
        <v>0</v>
      </c>
      <c r="T163" s="190">
        <f>S163*H163</f>
        <v>0</v>
      </c>
      <c r="U163" s="35"/>
      <c r="V163" s="35"/>
      <c r="W163" s="35"/>
      <c r="X163" s="35"/>
      <c r="Y163" s="35"/>
      <c r="Z163" s="35"/>
      <c r="AA163" s="35"/>
      <c r="AB163" s="35"/>
      <c r="AC163" s="35"/>
      <c r="AD163" s="35"/>
      <c r="AE163" s="35"/>
      <c r="AR163" s="191" t="s">
        <v>131</v>
      </c>
      <c r="AT163" s="191" t="s">
        <v>247</v>
      </c>
      <c r="AU163" s="191" t="s">
        <v>84</v>
      </c>
      <c r="AY163" s="18" t="s">
        <v>245</v>
      </c>
      <c r="BE163" s="192">
        <f>IF(N163="základní",J163,0)</f>
        <v>0</v>
      </c>
      <c r="BF163" s="192">
        <f>IF(N163="snížená",J163,0)</f>
        <v>0</v>
      </c>
      <c r="BG163" s="192">
        <f>IF(N163="zákl. přenesená",J163,0)</f>
        <v>0</v>
      </c>
      <c r="BH163" s="192">
        <f>IF(N163="sníž. přenesená",J163,0)</f>
        <v>0</v>
      </c>
      <c r="BI163" s="192">
        <f>IF(N163="nulová",J163,0)</f>
        <v>0</v>
      </c>
      <c r="BJ163" s="18" t="s">
        <v>82</v>
      </c>
      <c r="BK163" s="192">
        <f>ROUND(I163*H163,2)</f>
        <v>0</v>
      </c>
      <c r="BL163" s="18" t="s">
        <v>131</v>
      </c>
      <c r="BM163" s="191" t="s">
        <v>1781</v>
      </c>
    </row>
    <row r="164" spans="2:63" s="12" customFormat="1" ht="25.95" customHeight="1">
      <c r="B164" s="164"/>
      <c r="C164" s="165"/>
      <c r="D164" s="166" t="s">
        <v>73</v>
      </c>
      <c r="E164" s="167" t="s">
        <v>546</v>
      </c>
      <c r="F164" s="167" t="s">
        <v>547</v>
      </c>
      <c r="G164" s="165"/>
      <c r="H164" s="165"/>
      <c r="I164" s="168"/>
      <c r="J164" s="169">
        <f>BK164</f>
        <v>0</v>
      </c>
      <c r="K164" s="165"/>
      <c r="L164" s="170"/>
      <c r="M164" s="171"/>
      <c r="N164" s="172"/>
      <c r="O164" s="172"/>
      <c r="P164" s="173">
        <f>P165</f>
        <v>0</v>
      </c>
      <c r="Q164" s="172"/>
      <c r="R164" s="173">
        <f>R165</f>
        <v>0</v>
      </c>
      <c r="S164" s="172"/>
      <c r="T164" s="174">
        <f>T165</f>
        <v>0</v>
      </c>
      <c r="AR164" s="175" t="s">
        <v>84</v>
      </c>
      <c r="AT164" s="176" t="s">
        <v>73</v>
      </c>
      <c r="AU164" s="176" t="s">
        <v>74</v>
      </c>
      <c r="AY164" s="175" t="s">
        <v>245</v>
      </c>
      <c r="BK164" s="177">
        <f>BK165</f>
        <v>0</v>
      </c>
    </row>
    <row r="165" spans="2:63" s="12" customFormat="1" ht="22.8" customHeight="1">
      <c r="B165" s="164"/>
      <c r="C165" s="165"/>
      <c r="D165" s="166" t="s">
        <v>73</v>
      </c>
      <c r="E165" s="178" t="s">
        <v>548</v>
      </c>
      <c r="F165" s="178" t="s">
        <v>549</v>
      </c>
      <c r="G165" s="165"/>
      <c r="H165" s="165"/>
      <c r="I165" s="168"/>
      <c r="J165" s="179">
        <f>BK165</f>
        <v>0</v>
      </c>
      <c r="K165" s="165"/>
      <c r="L165" s="170"/>
      <c r="M165" s="171"/>
      <c r="N165" s="172"/>
      <c r="O165" s="172"/>
      <c r="P165" s="173">
        <f>SUM(P166:P171)</f>
        <v>0</v>
      </c>
      <c r="Q165" s="172"/>
      <c r="R165" s="173">
        <f>SUM(R166:R171)</f>
        <v>0</v>
      </c>
      <c r="S165" s="172"/>
      <c r="T165" s="174">
        <f>SUM(T166:T171)</f>
        <v>0</v>
      </c>
      <c r="AR165" s="175" t="s">
        <v>84</v>
      </c>
      <c r="AT165" s="176" t="s">
        <v>73</v>
      </c>
      <c r="AU165" s="176" t="s">
        <v>82</v>
      </c>
      <c r="AY165" s="175" t="s">
        <v>245</v>
      </c>
      <c r="BK165" s="177">
        <f>SUM(BK166:BK171)</f>
        <v>0</v>
      </c>
    </row>
    <row r="166" spans="1:65" s="2" customFormat="1" ht="16.5" customHeight="1">
      <c r="A166" s="35"/>
      <c r="B166" s="36"/>
      <c r="C166" s="180" t="s">
        <v>328</v>
      </c>
      <c r="D166" s="180" t="s">
        <v>247</v>
      </c>
      <c r="E166" s="181" t="s">
        <v>550</v>
      </c>
      <c r="F166" s="182" t="s">
        <v>551</v>
      </c>
      <c r="G166" s="183" t="s">
        <v>260</v>
      </c>
      <c r="H166" s="184">
        <v>94</v>
      </c>
      <c r="I166" s="185"/>
      <c r="J166" s="186">
        <f>ROUND(I166*H166,2)</f>
        <v>0</v>
      </c>
      <c r="K166" s="182" t="s">
        <v>19</v>
      </c>
      <c r="L166" s="40"/>
      <c r="M166" s="187" t="s">
        <v>19</v>
      </c>
      <c r="N166" s="188" t="s">
        <v>45</v>
      </c>
      <c r="O166" s="65"/>
      <c r="P166" s="189">
        <f>O166*H166</f>
        <v>0</v>
      </c>
      <c r="Q166" s="189">
        <v>0</v>
      </c>
      <c r="R166" s="189">
        <f>Q166*H166</f>
        <v>0</v>
      </c>
      <c r="S166" s="189">
        <v>0</v>
      </c>
      <c r="T166" s="190">
        <f>S166*H166</f>
        <v>0</v>
      </c>
      <c r="U166" s="35"/>
      <c r="V166" s="35"/>
      <c r="W166" s="35"/>
      <c r="X166" s="35"/>
      <c r="Y166" s="35"/>
      <c r="Z166" s="35"/>
      <c r="AA166" s="35"/>
      <c r="AB166" s="35"/>
      <c r="AC166" s="35"/>
      <c r="AD166" s="35"/>
      <c r="AE166" s="35"/>
      <c r="AR166" s="191" t="s">
        <v>355</v>
      </c>
      <c r="AT166" s="191" t="s">
        <v>247</v>
      </c>
      <c r="AU166" s="191" t="s">
        <v>84</v>
      </c>
      <c r="AY166" s="18" t="s">
        <v>245</v>
      </c>
      <c r="BE166" s="192">
        <f>IF(N166="základní",J166,0)</f>
        <v>0</v>
      </c>
      <c r="BF166" s="192">
        <f>IF(N166="snížená",J166,0)</f>
        <v>0</v>
      </c>
      <c r="BG166" s="192">
        <f>IF(N166="zákl. přenesená",J166,0)</f>
        <v>0</v>
      </c>
      <c r="BH166" s="192">
        <f>IF(N166="sníž. přenesená",J166,0)</f>
        <v>0</v>
      </c>
      <c r="BI166" s="192">
        <f>IF(N166="nulová",J166,0)</f>
        <v>0</v>
      </c>
      <c r="BJ166" s="18" t="s">
        <v>82</v>
      </c>
      <c r="BK166" s="192">
        <f>ROUND(I166*H166,2)</f>
        <v>0</v>
      </c>
      <c r="BL166" s="18" t="s">
        <v>355</v>
      </c>
      <c r="BM166" s="191" t="s">
        <v>1782</v>
      </c>
    </row>
    <row r="167" spans="1:47" s="2" customFormat="1" ht="19.2">
      <c r="A167" s="35"/>
      <c r="B167" s="36"/>
      <c r="C167" s="37"/>
      <c r="D167" s="200" t="s">
        <v>470</v>
      </c>
      <c r="E167" s="37"/>
      <c r="F167" s="236" t="s">
        <v>471</v>
      </c>
      <c r="G167" s="37"/>
      <c r="H167" s="37"/>
      <c r="I167" s="195"/>
      <c r="J167" s="37"/>
      <c r="K167" s="37"/>
      <c r="L167" s="40"/>
      <c r="M167" s="196"/>
      <c r="N167" s="197"/>
      <c r="O167" s="65"/>
      <c r="P167" s="65"/>
      <c r="Q167" s="65"/>
      <c r="R167" s="65"/>
      <c r="S167" s="65"/>
      <c r="T167" s="66"/>
      <c r="U167" s="35"/>
      <c r="V167" s="35"/>
      <c r="W167" s="35"/>
      <c r="X167" s="35"/>
      <c r="Y167" s="35"/>
      <c r="Z167" s="35"/>
      <c r="AA167" s="35"/>
      <c r="AB167" s="35"/>
      <c r="AC167" s="35"/>
      <c r="AD167" s="35"/>
      <c r="AE167" s="35"/>
      <c r="AT167" s="18" t="s">
        <v>470</v>
      </c>
      <c r="AU167" s="18" t="s">
        <v>84</v>
      </c>
    </row>
    <row r="168" spans="2:51" s="13" customFormat="1" ht="10.2">
      <c r="B168" s="198"/>
      <c r="C168" s="199"/>
      <c r="D168" s="200" t="s">
        <v>265</v>
      </c>
      <c r="E168" s="201" t="s">
        <v>19</v>
      </c>
      <c r="F168" s="202" t="s">
        <v>553</v>
      </c>
      <c r="G168" s="199"/>
      <c r="H168" s="201" t="s">
        <v>19</v>
      </c>
      <c r="I168" s="203"/>
      <c r="J168" s="199"/>
      <c r="K168" s="199"/>
      <c r="L168" s="204"/>
      <c r="M168" s="205"/>
      <c r="N168" s="206"/>
      <c r="O168" s="206"/>
      <c r="P168" s="206"/>
      <c r="Q168" s="206"/>
      <c r="R168" s="206"/>
      <c r="S168" s="206"/>
      <c r="T168" s="207"/>
      <c r="AT168" s="208" t="s">
        <v>265</v>
      </c>
      <c r="AU168" s="208" t="s">
        <v>84</v>
      </c>
      <c r="AV168" s="13" t="s">
        <v>82</v>
      </c>
      <c r="AW168" s="13" t="s">
        <v>36</v>
      </c>
      <c r="AX168" s="13" t="s">
        <v>74</v>
      </c>
      <c r="AY168" s="208" t="s">
        <v>245</v>
      </c>
    </row>
    <row r="169" spans="2:51" s="13" customFormat="1" ht="10.2">
      <c r="B169" s="198"/>
      <c r="C169" s="199"/>
      <c r="D169" s="200" t="s">
        <v>265</v>
      </c>
      <c r="E169" s="201" t="s">
        <v>19</v>
      </c>
      <c r="F169" s="202" t="s">
        <v>1750</v>
      </c>
      <c r="G169" s="199"/>
      <c r="H169" s="201" t="s">
        <v>19</v>
      </c>
      <c r="I169" s="203"/>
      <c r="J169" s="199"/>
      <c r="K169" s="199"/>
      <c r="L169" s="204"/>
      <c r="M169" s="205"/>
      <c r="N169" s="206"/>
      <c r="O169" s="206"/>
      <c r="P169" s="206"/>
      <c r="Q169" s="206"/>
      <c r="R169" s="206"/>
      <c r="S169" s="206"/>
      <c r="T169" s="207"/>
      <c r="AT169" s="208" t="s">
        <v>265</v>
      </c>
      <c r="AU169" s="208" t="s">
        <v>84</v>
      </c>
      <c r="AV169" s="13" t="s">
        <v>82</v>
      </c>
      <c r="AW169" s="13" t="s">
        <v>36</v>
      </c>
      <c r="AX169" s="13" t="s">
        <v>74</v>
      </c>
      <c r="AY169" s="208" t="s">
        <v>245</v>
      </c>
    </row>
    <row r="170" spans="2:51" s="14" customFormat="1" ht="10.2">
      <c r="B170" s="209"/>
      <c r="C170" s="210"/>
      <c r="D170" s="200" t="s">
        <v>265</v>
      </c>
      <c r="E170" s="211" t="s">
        <v>19</v>
      </c>
      <c r="F170" s="212" t="s">
        <v>1783</v>
      </c>
      <c r="G170" s="210"/>
      <c r="H170" s="213">
        <v>94</v>
      </c>
      <c r="I170" s="214"/>
      <c r="J170" s="210"/>
      <c r="K170" s="210"/>
      <c r="L170" s="215"/>
      <c r="M170" s="216"/>
      <c r="N170" s="217"/>
      <c r="O170" s="217"/>
      <c r="P170" s="217"/>
      <c r="Q170" s="217"/>
      <c r="R170" s="217"/>
      <c r="S170" s="217"/>
      <c r="T170" s="218"/>
      <c r="AT170" s="219" t="s">
        <v>265</v>
      </c>
      <c r="AU170" s="219" t="s">
        <v>84</v>
      </c>
      <c r="AV170" s="14" t="s">
        <v>84</v>
      </c>
      <c r="AW170" s="14" t="s">
        <v>36</v>
      </c>
      <c r="AX170" s="14" t="s">
        <v>74</v>
      </c>
      <c r="AY170" s="219" t="s">
        <v>245</v>
      </c>
    </row>
    <row r="171" spans="2:51" s="15" customFormat="1" ht="10.2">
      <c r="B171" s="220"/>
      <c r="C171" s="221"/>
      <c r="D171" s="200" t="s">
        <v>265</v>
      </c>
      <c r="E171" s="222" t="s">
        <v>19</v>
      </c>
      <c r="F171" s="223" t="s">
        <v>271</v>
      </c>
      <c r="G171" s="221"/>
      <c r="H171" s="224">
        <v>94</v>
      </c>
      <c r="I171" s="225"/>
      <c r="J171" s="221"/>
      <c r="K171" s="221"/>
      <c r="L171" s="226"/>
      <c r="M171" s="237"/>
      <c r="N171" s="238"/>
      <c r="O171" s="238"/>
      <c r="P171" s="238"/>
      <c r="Q171" s="238"/>
      <c r="R171" s="238"/>
      <c r="S171" s="238"/>
      <c r="T171" s="239"/>
      <c r="AT171" s="230" t="s">
        <v>265</v>
      </c>
      <c r="AU171" s="230" t="s">
        <v>84</v>
      </c>
      <c r="AV171" s="15" t="s">
        <v>131</v>
      </c>
      <c r="AW171" s="15" t="s">
        <v>36</v>
      </c>
      <c r="AX171" s="15" t="s">
        <v>82</v>
      </c>
      <c r="AY171" s="230" t="s">
        <v>245</v>
      </c>
    </row>
    <row r="172" spans="1:31" s="2" customFormat="1" ht="6.9" customHeight="1">
      <c r="A172" s="35"/>
      <c r="B172" s="48"/>
      <c r="C172" s="49"/>
      <c r="D172" s="49"/>
      <c r="E172" s="49"/>
      <c r="F172" s="49"/>
      <c r="G172" s="49"/>
      <c r="H172" s="49"/>
      <c r="I172" s="49"/>
      <c r="J172" s="49"/>
      <c r="K172" s="49"/>
      <c r="L172" s="40"/>
      <c r="M172" s="35"/>
      <c r="O172" s="35"/>
      <c r="P172" s="35"/>
      <c r="Q172" s="35"/>
      <c r="R172" s="35"/>
      <c r="S172" s="35"/>
      <c r="T172" s="35"/>
      <c r="U172" s="35"/>
      <c r="V172" s="35"/>
      <c r="W172" s="35"/>
      <c r="X172" s="35"/>
      <c r="Y172" s="35"/>
      <c r="Z172" s="35"/>
      <c r="AA172" s="35"/>
      <c r="AB172" s="35"/>
      <c r="AC172" s="35"/>
      <c r="AD172" s="35"/>
      <c r="AE172" s="35"/>
    </row>
  </sheetData>
  <sheetProtection algorithmName="SHA-512" hashValue="UqruIqT1E9JuH1maSGDqqiWkq1aNALtiyHjZ+wtk/5xZQdbIaC1YEcFmIU4Emf4fu+eWa3sFUj+Btt7U6Qh6HA==" saltValue="aZ/P4r5E26rNXj3qcl19rH5dDM9nUzpdcGvqLcURdsbIaUii8r5NZTu5wXk4l7TrDkSZ8yHzWbqSAkAdVy7maA==" spinCount="100000" sheet="1" objects="1" scenarios="1" formatColumns="0" formatRows="0" autoFilter="0"/>
  <autoFilter ref="C95:K171"/>
  <mergeCells count="15">
    <mergeCell ref="E82:H82"/>
    <mergeCell ref="E86:H86"/>
    <mergeCell ref="E84:H84"/>
    <mergeCell ref="E88:H88"/>
    <mergeCell ref="L2:V2"/>
    <mergeCell ref="E31:H31"/>
    <mergeCell ref="E52:H52"/>
    <mergeCell ref="E56:H56"/>
    <mergeCell ref="E54:H54"/>
    <mergeCell ref="E58:H58"/>
    <mergeCell ref="E7:H7"/>
    <mergeCell ref="E11:H11"/>
    <mergeCell ref="E9:H9"/>
    <mergeCell ref="E13:H13"/>
    <mergeCell ref="E22:H22"/>
  </mergeCells>
  <hyperlinks>
    <hyperlink ref="F100" r:id="rId1" display="https://podminky.urs.cz/item/CS_URS_2022_02/122251106"/>
    <hyperlink ref="F108" r:id="rId2" display="https://podminky.urs.cz/item/CS_URS_2022_02/132251102"/>
    <hyperlink ref="F113" r:id="rId3" display="https://podminky.urs.cz/item/CS_URS_2022_02/162351103"/>
    <hyperlink ref="F120" r:id="rId4" display="https://podminky.urs.cz/item/CS_URS_2022_02/171251201"/>
    <hyperlink ref="F126" r:id="rId5" display="https://podminky.urs.cz/item/CS_URS_2022_02/167151111"/>
    <hyperlink ref="F132" r:id="rId6" display="https://podminky.urs.cz/item/CS_URS_2022_02/174151101"/>
    <hyperlink ref="F137" r:id="rId7" display="https://podminky.urs.cz/item/CS_URS_2022_02/162751117"/>
    <hyperlink ref="F144" r:id="rId8" display="https://podminky.urs.cz/item/CS_URS_2022_02/171201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83</v>
      </c>
      <c r="AZ2" s="109" t="s">
        <v>212</v>
      </c>
      <c r="BA2" s="109" t="s">
        <v>19</v>
      </c>
      <c r="BB2" s="109" t="s">
        <v>19</v>
      </c>
      <c r="BC2" s="109" t="s">
        <v>213</v>
      </c>
      <c r="BD2" s="109" t="s">
        <v>84</v>
      </c>
    </row>
    <row r="3" spans="2:56" s="1" customFormat="1" ht="6.9" customHeight="1">
      <c r="B3" s="110"/>
      <c r="C3" s="111"/>
      <c r="D3" s="111"/>
      <c r="E3" s="111"/>
      <c r="F3" s="111"/>
      <c r="G3" s="111"/>
      <c r="H3" s="111"/>
      <c r="I3" s="111"/>
      <c r="J3" s="111"/>
      <c r="K3" s="111"/>
      <c r="L3" s="21"/>
      <c r="AT3" s="18" t="s">
        <v>84</v>
      </c>
      <c r="AZ3" s="109" t="s">
        <v>214</v>
      </c>
      <c r="BA3" s="109" t="s">
        <v>19</v>
      </c>
      <c r="BB3" s="109" t="s">
        <v>19</v>
      </c>
      <c r="BC3" s="109" t="s">
        <v>215</v>
      </c>
      <c r="BD3" s="109" t="s">
        <v>84</v>
      </c>
    </row>
    <row r="4" spans="2:56" s="1" customFormat="1" ht="24.9" customHeight="1">
      <c r="B4" s="21"/>
      <c r="D4" s="112" t="s">
        <v>216</v>
      </c>
      <c r="L4" s="21"/>
      <c r="M4" s="113" t="s">
        <v>10</v>
      </c>
      <c r="AT4" s="18" t="s">
        <v>4</v>
      </c>
      <c r="AZ4" s="109" t="s">
        <v>217</v>
      </c>
      <c r="BA4" s="109" t="s">
        <v>19</v>
      </c>
      <c r="BB4" s="109" t="s">
        <v>19</v>
      </c>
      <c r="BC4" s="109" t="s">
        <v>218</v>
      </c>
      <c r="BD4" s="109" t="s">
        <v>84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220</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ROUND(J84,2)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ROUND((SUM(BE84:BE174)),2)</f>
        <v>0</v>
      </c>
      <c r="G33" s="35"/>
      <c r="H33" s="35"/>
      <c r="I33" s="126">
        <v>0.21</v>
      </c>
      <c r="J33" s="125">
        <f>ROUND(((SUM(BE84:BE174))*I33),2)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ROUND((SUM(BF84:BF174)),2)</f>
        <v>0</v>
      </c>
      <c r="G34" s="35"/>
      <c r="H34" s="35"/>
      <c r="I34" s="126">
        <v>0.15</v>
      </c>
      <c r="J34" s="125">
        <f>ROUND(((SUM(BF84:BF174))*I34),2)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ROUND((SUM(BG84:BG174)),2)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ROUND((SUM(BH84:BH174)),2)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ROUND((SUM(BI84:BI174)),2)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00 - Příprava území</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J84</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225</v>
      </c>
      <c r="E60" s="145"/>
      <c r="F60" s="145"/>
      <c r="G60" s="145"/>
      <c r="H60" s="145"/>
      <c r="I60" s="145"/>
      <c r="J60" s="146">
        <f>J85</f>
        <v>0</v>
      </c>
      <c r="K60" s="143"/>
      <c r="L60" s="147"/>
    </row>
    <row r="61" spans="2:12" s="10" customFormat="1" ht="19.95" customHeight="1">
      <c r="B61" s="148"/>
      <c r="C61" s="98"/>
      <c r="D61" s="149" t="s">
        <v>226</v>
      </c>
      <c r="E61" s="150"/>
      <c r="F61" s="150"/>
      <c r="G61" s="150"/>
      <c r="H61" s="150"/>
      <c r="I61" s="150"/>
      <c r="J61" s="151">
        <f>J86</f>
        <v>0</v>
      </c>
      <c r="K61" s="98"/>
      <c r="L61" s="152"/>
    </row>
    <row r="62" spans="2:12" s="10" customFormat="1" ht="19.95" customHeight="1">
      <c r="B62" s="148"/>
      <c r="C62" s="98"/>
      <c r="D62" s="149" t="s">
        <v>227</v>
      </c>
      <c r="E62" s="150"/>
      <c r="F62" s="150"/>
      <c r="G62" s="150"/>
      <c r="H62" s="150"/>
      <c r="I62" s="150"/>
      <c r="J62" s="151">
        <f>J139</f>
        <v>0</v>
      </c>
      <c r="K62" s="98"/>
      <c r="L62" s="152"/>
    </row>
    <row r="63" spans="2:12" s="10" customFormat="1" ht="19.95" customHeight="1">
      <c r="B63" s="148"/>
      <c r="C63" s="98"/>
      <c r="D63" s="149" t="s">
        <v>228</v>
      </c>
      <c r="E63" s="150"/>
      <c r="F63" s="150"/>
      <c r="G63" s="150"/>
      <c r="H63" s="150"/>
      <c r="I63" s="150"/>
      <c r="J63" s="151">
        <f>J158</f>
        <v>0</v>
      </c>
      <c r="K63" s="98"/>
      <c r="L63" s="152"/>
    </row>
    <row r="64" spans="2:12" s="9" customFormat="1" ht="24.9" customHeight="1">
      <c r="B64" s="142"/>
      <c r="C64" s="143"/>
      <c r="D64" s="144" t="s">
        <v>229</v>
      </c>
      <c r="E64" s="145"/>
      <c r="F64" s="145"/>
      <c r="G64" s="145"/>
      <c r="H64" s="145"/>
      <c r="I64" s="145"/>
      <c r="J64" s="146">
        <f>J172</f>
        <v>0</v>
      </c>
      <c r="K64" s="143"/>
      <c r="L64" s="147"/>
    </row>
    <row r="65" spans="1:31" s="2" customFormat="1" ht="21.75" customHeight="1">
      <c r="A65" s="35"/>
      <c r="B65" s="36"/>
      <c r="C65" s="37"/>
      <c r="D65" s="37"/>
      <c r="E65" s="37"/>
      <c r="F65" s="37"/>
      <c r="G65" s="37"/>
      <c r="H65" s="37"/>
      <c r="I65" s="37"/>
      <c r="J65" s="37"/>
      <c r="K65" s="37"/>
      <c r="L65" s="115"/>
      <c r="S65" s="35"/>
      <c r="T65" s="35"/>
      <c r="U65" s="35"/>
      <c r="V65" s="35"/>
      <c r="W65" s="35"/>
      <c r="X65" s="35"/>
      <c r="Y65" s="35"/>
      <c r="Z65" s="35"/>
      <c r="AA65" s="35"/>
      <c r="AB65" s="35"/>
      <c r="AC65" s="35"/>
      <c r="AD65" s="35"/>
      <c r="AE65" s="35"/>
    </row>
    <row r="66" spans="1:31" s="2" customFormat="1" ht="6.9" customHeight="1">
      <c r="A66" s="35"/>
      <c r="B66" s="48"/>
      <c r="C66" s="49"/>
      <c r="D66" s="49"/>
      <c r="E66" s="49"/>
      <c r="F66" s="49"/>
      <c r="G66" s="49"/>
      <c r="H66" s="49"/>
      <c r="I66" s="49"/>
      <c r="J66" s="49"/>
      <c r="K66" s="49"/>
      <c r="L66" s="115"/>
      <c r="S66" s="35"/>
      <c r="T66" s="35"/>
      <c r="U66" s="35"/>
      <c r="V66" s="35"/>
      <c r="W66" s="35"/>
      <c r="X66" s="35"/>
      <c r="Y66" s="35"/>
      <c r="Z66" s="35"/>
      <c r="AA66" s="35"/>
      <c r="AB66" s="35"/>
      <c r="AC66" s="35"/>
      <c r="AD66" s="35"/>
      <c r="AE66" s="35"/>
    </row>
    <row r="70" spans="1:31" s="2" customFormat="1" ht="6.9" customHeight="1">
      <c r="A70" s="35"/>
      <c r="B70" s="50"/>
      <c r="C70" s="51"/>
      <c r="D70" s="51"/>
      <c r="E70" s="51"/>
      <c r="F70" s="51"/>
      <c r="G70" s="51"/>
      <c r="H70" s="51"/>
      <c r="I70" s="51"/>
      <c r="J70" s="51"/>
      <c r="K70" s="51"/>
      <c r="L70" s="115"/>
      <c r="S70" s="35"/>
      <c r="T70" s="35"/>
      <c r="U70" s="35"/>
      <c r="V70" s="35"/>
      <c r="W70" s="35"/>
      <c r="X70" s="35"/>
      <c r="Y70" s="35"/>
      <c r="Z70" s="35"/>
      <c r="AA70" s="35"/>
      <c r="AB70" s="35"/>
      <c r="AC70" s="35"/>
      <c r="AD70" s="35"/>
      <c r="AE70" s="35"/>
    </row>
    <row r="71" spans="1:31" s="2" customFormat="1" ht="24.9" customHeight="1">
      <c r="A71" s="35"/>
      <c r="B71" s="36"/>
      <c r="C71" s="24" t="s">
        <v>230</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6.5" customHeight="1">
      <c r="A74" s="35"/>
      <c r="B74" s="36"/>
      <c r="C74" s="37"/>
      <c r="D74" s="37"/>
      <c r="E74" s="400" t="str">
        <f>E7</f>
        <v>Novostavba CEPIS (Centre for Entrepreneurship, Professional and International Studies)</v>
      </c>
      <c r="F74" s="401"/>
      <c r="G74" s="401"/>
      <c r="H74" s="401"/>
      <c r="I74" s="37"/>
      <c r="J74" s="37"/>
      <c r="K74" s="37"/>
      <c r="L74" s="115"/>
      <c r="S74" s="35"/>
      <c r="T74" s="35"/>
      <c r="U74" s="35"/>
      <c r="V74" s="35"/>
      <c r="W74" s="35"/>
      <c r="X74" s="35"/>
      <c r="Y74" s="35"/>
      <c r="Z74" s="35"/>
      <c r="AA74" s="35"/>
      <c r="AB74" s="35"/>
      <c r="AC74" s="35"/>
      <c r="AD74" s="35"/>
      <c r="AE74" s="35"/>
    </row>
    <row r="75" spans="1:31" s="2" customFormat="1" ht="12" customHeight="1">
      <c r="A75" s="35"/>
      <c r="B75" s="36"/>
      <c r="C75" s="30" t="s">
        <v>219</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16.5" customHeight="1">
      <c r="A76" s="35"/>
      <c r="B76" s="36"/>
      <c r="C76" s="37"/>
      <c r="D76" s="37"/>
      <c r="E76" s="374" t="str">
        <f>E9</f>
        <v>SO 00 - Příprava území</v>
      </c>
      <c r="F76" s="402"/>
      <c r="G76" s="402"/>
      <c r="H76" s="402"/>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 xml:space="preserve"> </v>
      </c>
      <c r="G78" s="37"/>
      <c r="H78" s="37"/>
      <c r="I78" s="30" t="s">
        <v>23</v>
      </c>
      <c r="J78" s="60">
        <f>IF(J12="","",J12)</f>
        <v>0</v>
      </c>
      <c r="K78" s="37"/>
      <c r="L78" s="115"/>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25.65" customHeight="1">
      <c r="A80" s="35"/>
      <c r="B80" s="36"/>
      <c r="C80" s="30" t="s">
        <v>24</v>
      </c>
      <c r="D80" s="37"/>
      <c r="E80" s="37"/>
      <c r="F80" s="28" t="str">
        <f>E15</f>
        <v>Slezská univerzita v Opavě</v>
      </c>
      <c r="G80" s="37"/>
      <c r="H80" s="37"/>
      <c r="I80" s="30" t="s">
        <v>32</v>
      </c>
      <c r="J80" s="33" t="str">
        <f>E21</f>
        <v>Ateliér Velehradský, s. r. o.</v>
      </c>
      <c r="K80" s="37"/>
      <c r="L80" s="115"/>
      <c r="S80" s="35"/>
      <c r="T80" s="35"/>
      <c r="U80" s="35"/>
      <c r="V80" s="35"/>
      <c r="W80" s="35"/>
      <c r="X80" s="35"/>
      <c r="Y80" s="35"/>
      <c r="Z80" s="35"/>
      <c r="AA80" s="35"/>
      <c r="AB80" s="35"/>
      <c r="AC80" s="35"/>
      <c r="AD80" s="35"/>
      <c r="AE80" s="35"/>
    </row>
    <row r="81" spans="1:31" s="2" customFormat="1" ht="15.15" customHeight="1">
      <c r="A81" s="35"/>
      <c r="B81" s="36"/>
      <c r="C81" s="30" t="s">
        <v>30</v>
      </c>
      <c r="D81" s="37"/>
      <c r="E81" s="37"/>
      <c r="F81" s="28" t="str">
        <f>IF(E18="","",E18)</f>
        <v>Vyplň údaj</v>
      </c>
      <c r="G81" s="37"/>
      <c r="H81" s="37"/>
      <c r="I81" s="30" t="s">
        <v>37</v>
      </c>
      <c r="J81" s="33" t="str">
        <f>E24</f>
        <v xml:space="preserve"> </v>
      </c>
      <c r="K81" s="37"/>
      <c r="L81" s="115"/>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11" customFormat="1" ht="29.25" customHeight="1">
      <c r="A83" s="153"/>
      <c r="B83" s="154"/>
      <c r="C83" s="155" t="s">
        <v>231</v>
      </c>
      <c r="D83" s="156" t="s">
        <v>59</v>
      </c>
      <c r="E83" s="156" t="s">
        <v>55</v>
      </c>
      <c r="F83" s="156" t="s">
        <v>56</v>
      </c>
      <c r="G83" s="156" t="s">
        <v>232</v>
      </c>
      <c r="H83" s="156" t="s">
        <v>233</v>
      </c>
      <c r="I83" s="156" t="s">
        <v>234</v>
      </c>
      <c r="J83" s="156" t="s">
        <v>223</v>
      </c>
      <c r="K83" s="157" t="s">
        <v>235</v>
      </c>
      <c r="L83" s="158"/>
      <c r="M83" s="69" t="s">
        <v>19</v>
      </c>
      <c r="N83" s="70" t="s">
        <v>44</v>
      </c>
      <c r="O83" s="70" t="s">
        <v>236</v>
      </c>
      <c r="P83" s="70" t="s">
        <v>237</v>
      </c>
      <c r="Q83" s="70" t="s">
        <v>238</v>
      </c>
      <c r="R83" s="70" t="s">
        <v>239</v>
      </c>
      <c r="S83" s="70" t="s">
        <v>240</v>
      </c>
      <c r="T83" s="71" t="s">
        <v>241</v>
      </c>
      <c r="U83" s="153"/>
      <c r="V83" s="153"/>
      <c r="W83" s="153"/>
      <c r="X83" s="153"/>
      <c r="Y83" s="153"/>
      <c r="Z83" s="153"/>
      <c r="AA83" s="153"/>
      <c r="AB83" s="153"/>
      <c r="AC83" s="153"/>
      <c r="AD83" s="153"/>
      <c r="AE83" s="153"/>
    </row>
    <row r="84" spans="1:63" s="2" customFormat="1" ht="22.8" customHeight="1">
      <c r="A84" s="35"/>
      <c r="B84" s="36"/>
      <c r="C84" s="76" t="s">
        <v>242</v>
      </c>
      <c r="D84" s="37"/>
      <c r="E84" s="37"/>
      <c r="F84" s="37"/>
      <c r="G84" s="37"/>
      <c r="H84" s="37"/>
      <c r="I84" s="37"/>
      <c r="J84" s="159">
        <f>BK84</f>
        <v>0</v>
      </c>
      <c r="K84" s="37"/>
      <c r="L84" s="40"/>
      <c r="M84" s="72"/>
      <c r="N84" s="160"/>
      <c r="O84" s="73"/>
      <c r="P84" s="161">
        <f>P85+P172</f>
        <v>0</v>
      </c>
      <c r="Q84" s="73"/>
      <c r="R84" s="161">
        <f>R85+R172</f>
        <v>0</v>
      </c>
      <c r="S84" s="73"/>
      <c r="T84" s="162">
        <f>T85+T172</f>
        <v>1831.98576</v>
      </c>
      <c r="U84" s="35"/>
      <c r="V84" s="35"/>
      <c r="W84" s="35"/>
      <c r="X84" s="35"/>
      <c r="Y84" s="35"/>
      <c r="Z84" s="35"/>
      <c r="AA84" s="35"/>
      <c r="AB84" s="35"/>
      <c r="AC84" s="35"/>
      <c r="AD84" s="35"/>
      <c r="AE84" s="35"/>
      <c r="AT84" s="18" t="s">
        <v>73</v>
      </c>
      <c r="AU84" s="18" t="s">
        <v>224</v>
      </c>
      <c r="BK84" s="163">
        <f>BK85+BK172</f>
        <v>0</v>
      </c>
    </row>
    <row r="85" spans="2:63" s="12" customFormat="1" ht="25.95" customHeight="1">
      <c r="B85" s="164"/>
      <c r="C85" s="165"/>
      <c r="D85" s="166" t="s">
        <v>73</v>
      </c>
      <c r="E85" s="167" t="s">
        <v>243</v>
      </c>
      <c r="F85" s="167" t="s">
        <v>244</v>
      </c>
      <c r="G85" s="165"/>
      <c r="H85" s="165"/>
      <c r="I85" s="168"/>
      <c r="J85" s="169">
        <f>BK85</f>
        <v>0</v>
      </c>
      <c r="K85" s="165"/>
      <c r="L85" s="170"/>
      <c r="M85" s="171"/>
      <c r="N85" s="172"/>
      <c r="O85" s="172"/>
      <c r="P85" s="173">
        <f>P86+P139+P158</f>
        <v>0</v>
      </c>
      <c r="Q85" s="172"/>
      <c r="R85" s="173">
        <f>R86+R139+R158</f>
        <v>0</v>
      </c>
      <c r="S85" s="172"/>
      <c r="T85" s="174">
        <f>T86+T139+T158</f>
        <v>1831.98576</v>
      </c>
      <c r="AR85" s="175" t="s">
        <v>82</v>
      </c>
      <c r="AT85" s="176" t="s">
        <v>73</v>
      </c>
      <c r="AU85" s="176" t="s">
        <v>74</v>
      </c>
      <c r="AY85" s="175" t="s">
        <v>245</v>
      </c>
      <c r="BK85" s="177">
        <f>BK86+BK139+BK158</f>
        <v>0</v>
      </c>
    </row>
    <row r="86" spans="2:63" s="12" customFormat="1" ht="22.8" customHeight="1">
      <c r="B86" s="164"/>
      <c r="C86" s="165"/>
      <c r="D86" s="166" t="s">
        <v>73</v>
      </c>
      <c r="E86" s="178" t="s">
        <v>82</v>
      </c>
      <c r="F86" s="178" t="s">
        <v>246</v>
      </c>
      <c r="G86" s="165"/>
      <c r="H86" s="165"/>
      <c r="I86" s="168"/>
      <c r="J86" s="179">
        <f>BK86</f>
        <v>0</v>
      </c>
      <c r="K86" s="165"/>
      <c r="L86" s="170"/>
      <c r="M86" s="171"/>
      <c r="N86" s="172"/>
      <c r="O86" s="172"/>
      <c r="P86" s="173">
        <f>SUM(P87:P138)</f>
        <v>0</v>
      </c>
      <c r="Q86" s="172"/>
      <c r="R86" s="173">
        <f>SUM(R87:R138)</f>
        <v>0</v>
      </c>
      <c r="S86" s="172"/>
      <c r="T86" s="174">
        <f>SUM(T87:T138)</f>
        <v>1508.75136</v>
      </c>
      <c r="AR86" s="175" t="s">
        <v>82</v>
      </c>
      <c r="AT86" s="176" t="s">
        <v>73</v>
      </c>
      <c r="AU86" s="176" t="s">
        <v>82</v>
      </c>
      <c r="AY86" s="175" t="s">
        <v>245</v>
      </c>
      <c r="BK86" s="177">
        <f>SUM(BK87:BK138)</f>
        <v>0</v>
      </c>
    </row>
    <row r="87" spans="1:65" s="2" customFormat="1" ht="16.5" customHeight="1">
      <c r="A87" s="35"/>
      <c r="B87" s="36"/>
      <c r="C87" s="180" t="s">
        <v>82</v>
      </c>
      <c r="D87" s="180" t="s">
        <v>247</v>
      </c>
      <c r="E87" s="181" t="s">
        <v>248</v>
      </c>
      <c r="F87" s="182" t="s">
        <v>249</v>
      </c>
      <c r="G87" s="183" t="s">
        <v>250</v>
      </c>
      <c r="H87" s="184">
        <v>45</v>
      </c>
      <c r="I87" s="185"/>
      <c r="J87" s="186">
        <f>ROUND(I87*H87,2)</f>
        <v>0</v>
      </c>
      <c r="K87" s="182" t="s">
        <v>19</v>
      </c>
      <c r="L87" s="40"/>
      <c r="M87" s="187" t="s">
        <v>19</v>
      </c>
      <c r="N87" s="188" t="s">
        <v>45</v>
      </c>
      <c r="O87" s="65"/>
      <c r="P87" s="189">
        <f>O87*H87</f>
        <v>0</v>
      </c>
      <c r="Q87" s="189">
        <v>0</v>
      </c>
      <c r="R87" s="189">
        <f>Q87*H87</f>
        <v>0</v>
      </c>
      <c r="S87" s="189">
        <v>0</v>
      </c>
      <c r="T87" s="190">
        <f>S87*H87</f>
        <v>0</v>
      </c>
      <c r="U87" s="35"/>
      <c r="V87" s="35"/>
      <c r="W87" s="35"/>
      <c r="X87" s="35"/>
      <c r="Y87" s="35"/>
      <c r="Z87" s="35"/>
      <c r="AA87" s="35"/>
      <c r="AB87" s="35"/>
      <c r="AC87" s="35"/>
      <c r="AD87" s="35"/>
      <c r="AE87" s="35"/>
      <c r="AR87" s="191" t="s">
        <v>131</v>
      </c>
      <c r="AT87" s="191" t="s">
        <v>247</v>
      </c>
      <c r="AU87" s="191" t="s">
        <v>84</v>
      </c>
      <c r="AY87" s="18" t="s">
        <v>245</v>
      </c>
      <c r="BE87" s="192">
        <f>IF(N87="základní",J87,0)</f>
        <v>0</v>
      </c>
      <c r="BF87" s="192">
        <f>IF(N87="snížená",J87,0)</f>
        <v>0</v>
      </c>
      <c r="BG87" s="192">
        <f>IF(N87="zákl. přenesená",J87,0)</f>
        <v>0</v>
      </c>
      <c r="BH87" s="192">
        <f>IF(N87="sníž. přenesená",J87,0)</f>
        <v>0</v>
      </c>
      <c r="BI87" s="192">
        <f>IF(N87="nulová",J87,0)</f>
        <v>0</v>
      </c>
      <c r="BJ87" s="18" t="s">
        <v>82</v>
      </c>
      <c r="BK87" s="192">
        <f>ROUND(I87*H87,2)</f>
        <v>0</v>
      </c>
      <c r="BL87" s="18" t="s">
        <v>131</v>
      </c>
      <c r="BM87" s="191" t="s">
        <v>251</v>
      </c>
    </row>
    <row r="88" spans="1:65" s="2" customFormat="1" ht="16.5" customHeight="1">
      <c r="A88" s="35"/>
      <c r="B88" s="36"/>
      <c r="C88" s="180" t="s">
        <v>84</v>
      </c>
      <c r="D88" s="180" t="s">
        <v>247</v>
      </c>
      <c r="E88" s="181" t="s">
        <v>252</v>
      </c>
      <c r="F88" s="182" t="s">
        <v>253</v>
      </c>
      <c r="G88" s="183" t="s">
        <v>250</v>
      </c>
      <c r="H88" s="184">
        <v>2500</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84</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254</v>
      </c>
    </row>
    <row r="89" spans="1:65" s="2" customFormat="1" ht="16.5" customHeight="1">
      <c r="A89" s="35"/>
      <c r="B89" s="36"/>
      <c r="C89" s="180" t="s">
        <v>94</v>
      </c>
      <c r="D89" s="180" t="s">
        <v>247</v>
      </c>
      <c r="E89" s="181" t="s">
        <v>255</v>
      </c>
      <c r="F89" s="182" t="s">
        <v>256</v>
      </c>
      <c r="G89" s="183" t="s">
        <v>250</v>
      </c>
      <c r="H89" s="184">
        <v>7</v>
      </c>
      <c r="I89" s="185"/>
      <c r="J89" s="186">
        <f>ROUND(I89*H89,2)</f>
        <v>0</v>
      </c>
      <c r="K89" s="182" t="s">
        <v>19</v>
      </c>
      <c r="L89" s="40"/>
      <c r="M89" s="187" t="s">
        <v>19</v>
      </c>
      <c r="N89" s="188" t="s">
        <v>45</v>
      </c>
      <c r="O89" s="65"/>
      <c r="P89" s="189">
        <f>O89*H89</f>
        <v>0</v>
      </c>
      <c r="Q89" s="189">
        <v>0</v>
      </c>
      <c r="R89" s="189">
        <f>Q89*H89</f>
        <v>0</v>
      </c>
      <c r="S89" s="189">
        <v>0</v>
      </c>
      <c r="T89" s="190">
        <f>S89*H89</f>
        <v>0</v>
      </c>
      <c r="U89" s="35"/>
      <c r="V89" s="35"/>
      <c r="W89" s="35"/>
      <c r="X89" s="35"/>
      <c r="Y89" s="35"/>
      <c r="Z89" s="35"/>
      <c r="AA89" s="35"/>
      <c r="AB89" s="35"/>
      <c r="AC89" s="35"/>
      <c r="AD89" s="35"/>
      <c r="AE89" s="35"/>
      <c r="AR89" s="191" t="s">
        <v>131</v>
      </c>
      <c r="AT89" s="191" t="s">
        <v>247</v>
      </c>
      <c r="AU89" s="191" t="s">
        <v>84</v>
      </c>
      <c r="AY89" s="18" t="s">
        <v>245</v>
      </c>
      <c r="BE89" s="192">
        <f>IF(N89="základní",J89,0)</f>
        <v>0</v>
      </c>
      <c r="BF89" s="192">
        <f>IF(N89="snížená",J89,0)</f>
        <v>0</v>
      </c>
      <c r="BG89" s="192">
        <f>IF(N89="zákl. přenesená",J89,0)</f>
        <v>0</v>
      </c>
      <c r="BH89" s="192">
        <f>IF(N89="sníž. přenesená",J89,0)</f>
        <v>0</v>
      </c>
      <c r="BI89" s="192">
        <f>IF(N89="nulová",J89,0)</f>
        <v>0</v>
      </c>
      <c r="BJ89" s="18" t="s">
        <v>82</v>
      </c>
      <c r="BK89" s="192">
        <f>ROUND(I89*H89,2)</f>
        <v>0</v>
      </c>
      <c r="BL89" s="18" t="s">
        <v>131</v>
      </c>
      <c r="BM89" s="191" t="s">
        <v>257</v>
      </c>
    </row>
    <row r="90" spans="1:65" s="2" customFormat="1" ht="37.8" customHeight="1">
      <c r="A90" s="35"/>
      <c r="B90" s="36"/>
      <c r="C90" s="180" t="s">
        <v>131</v>
      </c>
      <c r="D90" s="180" t="s">
        <v>247</v>
      </c>
      <c r="E90" s="181" t="s">
        <v>258</v>
      </c>
      <c r="F90" s="182" t="s">
        <v>259</v>
      </c>
      <c r="G90" s="183" t="s">
        <v>260</v>
      </c>
      <c r="H90" s="184">
        <v>136.06</v>
      </c>
      <c r="I90" s="185"/>
      <c r="J90" s="186">
        <f>ROUND(I90*H90,2)</f>
        <v>0</v>
      </c>
      <c r="K90" s="182" t="s">
        <v>261</v>
      </c>
      <c r="L90" s="40"/>
      <c r="M90" s="187" t="s">
        <v>19</v>
      </c>
      <c r="N90" s="188" t="s">
        <v>45</v>
      </c>
      <c r="O90" s="65"/>
      <c r="P90" s="189">
        <f>O90*H90</f>
        <v>0</v>
      </c>
      <c r="Q90" s="189">
        <v>0</v>
      </c>
      <c r="R90" s="189">
        <f>Q90*H90</f>
        <v>0</v>
      </c>
      <c r="S90" s="189">
        <v>0.295</v>
      </c>
      <c r="T90" s="190">
        <f>S90*H90</f>
        <v>40.137699999999995</v>
      </c>
      <c r="U90" s="35"/>
      <c r="V90" s="35"/>
      <c r="W90" s="35"/>
      <c r="X90" s="35"/>
      <c r="Y90" s="35"/>
      <c r="Z90" s="35"/>
      <c r="AA90" s="35"/>
      <c r="AB90" s="35"/>
      <c r="AC90" s="35"/>
      <c r="AD90" s="35"/>
      <c r="AE90" s="35"/>
      <c r="AR90" s="191" t="s">
        <v>131</v>
      </c>
      <c r="AT90" s="191" t="s">
        <v>247</v>
      </c>
      <c r="AU90" s="191" t="s">
        <v>84</v>
      </c>
      <c r="AY90" s="18" t="s">
        <v>245</v>
      </c>
      <c r="BE90" s="192">
        <f>IF(N90="základní",J90,0)</f>
        <v>0</v>
      </c>
      <c r="BF90" s="192">
        <f>IF(N90="snížená",J90,0)</f>
        <v>0</v>
      </c>
      <c r="BG90" s="192">
        <f>IF(N90="zákl. přenesená",J90,0)</f>
        <v>0</v>
      </c>
      <c r="BH90" s="192">
        <f>IF(N90="sníž. přenesená",J90,0)</f>
        <v>0</v>
      </c>
      <c r="BI90" s="192">
        <f>IF(N90="nulová",J90,0)</f>
        <v>0</v>
      </c>
      <c r="BJ90" s="18" t="s">
        <v>82</v>
      </c>
      <c r="BK90" s="192">
        <f>ROUND(I90*H90,2)</f>
        <v>0</v>
      </c>
      <c r="BL90" s="18" t="s">
        <v>131</v>
      </c>
      <c r="BM90" s="191" t="s">
        <v>262</v>
      </c>
    </row>
    <row r="91" spans="1:47" s="2" customFormat="1" ht="10.2">
      <c r="A91" s="35"/>
      <c r="B91" s="36"/>
      <c r="C91" s="37"/>
      <c r="D91" s="193" t="s">
        <v>263</v>
      </c>
      <c r="E91" s="37"/>
      <c r="F91" s="194" t="s">
        <v>264</v>
      </c>
      <c r="G91" s="37"/>
      <c r="H91" s="37"/>
      <c r="I91" s="195"/>
      <c r="J91" s="37"/>
      <c r="K91" s="37"/>
      <c r="L91" s="40"/>
      <c r="M91" s="196"/>
      <c r="N91" s="197"/>
      <c r="O91" s="65"/>
      <c r="P91" s="65"/>
      <c r="Q91" s="65"/>
      <c r="R91" s="65"/>
      <c r="S91" s="65"/>
      <c r="T91" s="66"/>
      <c r="U91" s="35"/>
      <c r="V91" s="35"/>
      <c r="W91" s="35"/>
      <c r="X91" s="35"/>
      <c r="Y91" s="35"/>
      <c r="Z91" s="35"/>
      <c r="AA91" s="35"/>
      <c r="AB91" s="35"/>
      <c r="AC91" s="35"/>
      <c r="AD91" s="35"/>
      <c r="AE91" s="35"/>
      <c r="AT91" s="18" t="s">
        <v>263</v>
      </c>
      <c r="AU91" s="18" t="s">
        <v>84</v>
      </c>
    </row>
    <row r="92" spans="2:51" s="13" customFormat="1" ht="10.2">
      <c r="B92" s="198"/>
      <c r="C92" s="199"/>
      <c r="D92" s="200" t="s">
        <v>265</v>
      </c>
      <c r="E92" s="201" t="s">
        <v>19</v>
      </c>
      <c r="F92" s="202" t="s">
        <v>266</v>
      </c>
      <c r="G92" s="199"/>
      <c r="H92" s="201" t="s">
        <v>19</v>
      </c>
      <c r="I92" s="203"/>
      <c r="J92" s="199"/>
      <c r="K92" s="199"/>
      <c r="L92" s="204"/>
      <c r="M92" s="205"/>
      <c r="N92" s="206"/>
      <c r="O92" s="206"/>
      <c r="P92" s="206"/>
      <c r="Q92" s="206"/>
      <c r="R92" s="206"/>
      <c r="S92" s="206"/>
      <c r="T92" s="207"/>
      <c r="AT92" s="208" t="s">
        <v>265</v>
      </c>
      <c r="AU92" s="208" t="s">
        <v>84</v>
      </c>
      <c r="AV92" s="13" t="s">
        <v>82</v>
      </c>
      <c r="AW92" s="13" t="s">
        <v>36</v>
      </c>
      <c r="AX92" s="13" t="s">
        <v>74</v>
      </c>
      <c r="AY92" s="208" t="s">
        <v>245</v>
      </c>
    </row>
    <row r="93" spans="2:51" s="13" customFormat="1" ht="10.2">
      <c r="B93" s="198"/>
      <c r="C93" s="199"/>
      <c r="D93" s="200" t="s">
        <v>265</v>
      </c>
      <c r="E93" s="201" t="s">
        <v>19</v>
      </c>
      <c r="F93" s="202" t="s">
        <v>267</v>
      </c>
      <c r="G93" s="199"/>
      <c r="H93" s="201" t="s">
        <v>19</v>
      </c>
      <c r="I93" s="203"/>
      <c r="J93" s="199"/>
      <c r="K93" s="199"/>
      <c r="L93" s="204"/>
      <c r="M93" s="205"/>
      <c r="N93" s="206"/>
      <c r="O93" s="206"/>
      <c r="P93" s="206"/>
      <c r="Q93" s="206"/>
      <c r="R93" s="206"/>
      <c r="S93" s="206"/>
      <c r="T93" s="207"/>
      <c r="AT93" s="208" t="s">
        <v>265</v>
      </c>
      <c r="AU93" s="208" t="s">
        <v>84</v>
      </c>
      <c r="AV93" s="13" t="s">
        <v>82</v>
      </c>
      <c r="AW93" s="13" t="s">
        <v>36</v>
      </c>
      <c r="AX93" s="13" t="s">
        <v>74</v>
      </c>
      <c r="AY93" s="208" t="s">
        <v>245</v>
      </c>
    </row>
    <row r="94" spans="2:51" s="14" customFormat="1" ht="10.2">
      <c r="B94" s="209"/>
      <c r="C94" s="210"/>
      <c r="D94" s="200" t="s">
        <v>265</v>
      </c>
      <c r="E94" s="211" t="s">
        <v>19</v>
      </c>
      <c r="F94" s="212" t="s">
        <v>268</v>
      </c>
      <c r="G94" s="210"/>
      <c r="H94" s="213">
        <v>12.43</v>
      </c>
      <c r="I94" s="214"/>
      <c r="J94" s="210"/>
      <c r="K94" s="210"/>
      <c r="L94" s="215"/>
      <c r="M94" s="216"/>
      <c r="N94" s="217"/>
      <c r="O94" s="217"/>
      <c r="P94" s="217"/>
      <c r="Q94" s="217"/>
      <c r="R94" s="217"/>
      <c r="S94" s="217"/>
      <c r="T94" s="218"/>
      <c r="AT94" s="219" t="s">
        <v>265</v>
      </c>
      <c r="AU94" s="219" t="s">
        <v>84</v>
      </c>
      <c r="AV94" s="14" t="s">
        <v>84</v>
      </c>
      <c r="AW94" s="14" t="s">
        <v>36</v>
      </c>
      <c r="AX94" s="14" t="s">
        <v>74</v>
      </c>
      <c r="AY94" s="219" t="s">
        <v>245</v>
      </c>
    </row>
    <row r="95" spans="2:51" s="13" customFormat="1" ht="10.2">
      <c r="B95" s="198"/>
      <c r="C95" s="199"/>
      <c r="D95" s="200" t="s">
        <v>265</v>
      </c>
      <c r="E95" s="201" t="s">
        <v>19</v>
      </c>
      <c r="F95" s="202" t="s">
        <v>269</v>
      </c>
      <c r="G95" s="199"/>
      <c r="H95" s="201" t="s">
        <v>19</v>
      </c>
      <c r="I95" s="203"/>
      <c r="J95" s="199"/>
      <c r="K95" s="199"/>
      <c r="L95" s="204"/>
      <c r="M95" s="205"/>
      <c r="N95" s="206"/>
      <c r="O95" s="206"/>
      <c r="P95" s="206"/>
      <c r="Q95" s="206"/>
      <c r="R95" s="206"/>
      <c r="S95" s="206"/>
      <c r="T95" s="207"/>
      <c r="AT95" s="208" t="s">
        <v>265</v>
      </c>
      <c r="AU95" s="208" t="s">
        <v>84</v>
      </c>
      <c r="AV95" s="13" t="s">
        <v>82</v>
      </c>
      <c r="AW95" s="13" t="s">
        <v>36</v>
      </c>
      <c r="AX95" s="13" t="s">
        <v>74</v>
      </c>
      <c r="AY95" s="208" t="s">
        <v>245</v>
      </c>
    </row>
    <row r="96" spans="2:51" s="14" customFormat="1" ht="10.2">
      <c r="B96" s="209"/>
      <c r="C96" s="210"/>
      <c r="D96" s="200" t="s">
        <v>265</v>
      </c>
      <c r="E96" s="211" t="s">
        <v>19</v>
      </c>
      <c r="F96" s="212" t="s">
        <v>270</v>
      </c>
      <c r="G96" s="210"/>
      <c r="H96" s="213">
        <v>123.63</v>
      </c>
      <c r="I96" s="214"/>
      <c r="J96" s="210"/>
      <c r="K96" s="210"/>
      <c r="L96" s="215"/>
      <c r="M96" s="216"/>
      <c r="N96" s="217"/>
      <c r="O96" s="217"/>
      <c r="P96" s="217"/>
      <c r="Q96" s="217"/>
      <c r="R96" s="217"/>
      <c r="S96" s="217"/>
      <c r="T96" s="218"/>
      <c r="AT96" s="219" t="s">
        <v>265</v>
      </c>
      <c r="AU96" s="219" t="s">
        <v>84</v>
      </c>
      <c r="AV96" s="14" t="s">
        <v>84</v>
      </c>
      <c r="AW96" s="14" t="s">
        <v>36</v>
      </c>
      <c r="AX96" s="14" t="s">
        <v>74</v>
      </c>
      <c r="AY96" s="219" t="s">
        <v>245</v>
      </c>
    </row>
    <row r="97" spans="2:51" s="15" customFormat="1" ht="10.2">
      <c r="B97" s="220"/>
      <c r="C97" s="221"/>
      <c r="D97" s="200" t="s">
        <v>265</v>
      </c>
      <c r="E97" s="222" t="s">
        <v>212</v>
      </c>
      <c r="F97" s="223" t="s">
        <v>271</v>
      </c>
      <c r="G97" s="221"/>
      <c r="H97" s="224">
        <v>136.06</v>
      </c>
      <c r="I97" s="225"/>
      <c r="J97" s="221"/>
      <c r="K97" s="221"/>
      <c r="L97" s="226"/>
      <c r="M97" s="227"/>
      <c r="N97" s="228"/>
      <c r="O97" s="228"/>
      <c r="P97" s="228"/>
      <c r="Q97" s="228"/>
      <c r="R97" s="228"/>
      <c r="S97" s="228"/>
      <c r="T97" s="229"/>
      <c r="AT97" s="230" t="s">
        <v>265</v>
      </c>
      <c r="AU97" s="230" t="s">
        <v>84</v>
      </c>
      <c r="AV97" s="15" t="s">
        <v>131</v>
      </c>
      <c r="AW97" s="15" t="s">
        <v>36</v>
      </c>
      <c r="AX97" s="15" t="s">
        <v>82</v>
      </c>
      <c r="AY97" s="230" t="s">
        <v>245</v>
      </c>
    </row>
    <row r="98" spans="1:65" s="2" customFormat="1" ht="37.8" customHeight="1">
      <c r="A98" s="35"/>
      <c r="B98" s="36"/>
      <c r="C98" s="180" t="s">
        <v>272</v>
      </c>
      <c r="D98" s="180" t="s">
        <v>247</v>
      </c>
      <c r="E98" s="181" t="s">
        <v>273</v>
      </c>
      <c r="F98" s="182" t="s">
        <v>274</v>
      </c>
      <c r="G98" s="183" t="s">
        <v>260</v>
      </c>
      <c r="H98" s="184">
        <v>137.39</v>
      </c>
      <c r="I98" s="185"/>
      <c r="J98" s="186">
        <f>ROUND(I98*H98,2)</f>
        <v>0</v>
      </c>
      <c r="K98" s="182" t="s">
        <v>261</v>
      </c>
      <c r="L98" s="40"/>
      <c r="M98" s="187" t="s">
        <v>19</v>
      </c>
      <c r="N98" s="188" t="s">
        <v>45</v>
      </c>
      <c r="O98" s="65"/>
      <c r="P98" s="189">
        <f>O98*H98</f>
        <v>0</v>
      </c>
      <c r="Q98" s="189">
        <v>0</v>
      </c>
      <c r="R98" s="189">
        <f>Q98*H98</f>
        <v>0</v>
      </c>
      <c r="S98" s="189">
        <v>0.17</v>
      </c>
      <c r="T98" s="190">
        <f>S98*H98</f>
        <v>23.3563</v>
      </c>
      <c r="U98" s="35"/>
      <c r="V98" s="35"/>
      <c r="W98" s="35"/>
      <c r="X98" s="35"/>
      <c r="Y98" s="35"/>
      <c r="Z98" s="35"/>
      <c r="AA98" s="35"/>
      <c r="AB98" s="35"/>
      <c r="AC98" s="35"/>
      <c r="AD98" s="35"/>
      <c r="AE98" s="35"/>
      <c r="AR98" s="191" t="s">
        <v>131</v>
      </c>
      <c r="AT98" s="191" t="s">
        <v>247</v>
      </c>
      <c r="AU98" s="191" t="s">
        <v>84</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131</v>
      </c>
      <c r="BM98" s="191" t="s">
        <v>275</v>
      </c>
    </row>
    <row r="99" spans="1:47" s="2" customFormat="1" ht="10.2">
      <c r="A99" s="35"/>
      <c r="B99" s="36"/>
      <c r="C99" s="37"/>
      <c r="D99" s="193" t="s">
        <v>263</v>
      </c>
      <c r="E99" s="37"/>
      <c r="F99" s="194" t="s">
        <v>276</v>
      </c>
      <c r="G99" s="37"/>
      <c r="H99" s="37"/>
      <c r="I99" s="195"/>
      <c r="J99" s="37"/>
      <c r="K99" s="37"/>
      <c r="L99" s="40"/>
      <c r="M99" s="196"/>
      <c r="N99" s="197"/>
      <c r="O99" s="65"/>
      <c r="P99" s="65"/>
      <c r="Q99" s="65"/>
      <c r="R99" s="65"/>
      <c r="S99" s="65"/>
      <c r="T99" s="66"/>
      <c r="U99" s="35"/>
      <c r="V99" s="35"/>
      <c r="W99" s="35"/>
      <c r="X99" s="35"/>
      <c r="Y99" s="35"/>
      <c r="Z99" s="35"/>
      <c r="AA99" s="35"/>
      <c r="AB99" s="35"/>
      <c r="AC99" s="35"/>
      <c r="AD99" s="35"/>
      <c r="AE99" s="35"/>
      <c r="AT99" s="18" t="s">
        <v>263</v>
      </c>
      <c r="AU99" s="18" t="s">
        <v>84</v>
      </c>
    </row>
    <row r="100" spans="2:51" s="13" customFormat="1" ht="10.2">
      <c r="B100" s="198"/>
      <c r="C100" s="199"/>
      <c r="D100" s="200" t="s">
        <v>265</v>
      </c>
      <c r="E100" s="201" t="s">
        <v>19</v>
      </c>
      <c r="F100" s="202" t="s">
        <v>277</v>
      </c>
      <c r="G100" s="199"/>
      <c r="H100" s="201" t="s">
        <v>19</v>
      </c>
      <c r="I100" s="203"/>
      <c r="J100" s="199"/>
      <c r="K100" s="199"/>
      <c r="L100" s="204"/>
      <c r="M100" s="205"/>
      <c r="N100" s="206"/>
      <c r="O100" s="206"/>
      <c r="P100" s="206"/>
      <c r="Q100" s="206"/>
      <c r="R100" s="206"/>
      <c r="S100" s="206"/>
      <c r="T100" s="207"/>
      <c r="AT100" s="208" t="s">
        <v>265</v>
      </c>
      <c r="AU100" s="208" t="s">
        <v>84</v>
      </c>
      <c r="AV100" s="13" t="s">
        <v>82</v>
      </c>
      <c r="AW100" s="13" t="s">
        <v>36</v>
      </c>
      <c r="AX100" s="13" t="s">
        <v>74</v>
      </c>
      <c r="AY100" s="208" t="s">
        <v>245</v>
      </c>
    </row>
    <row r="101" spans="2:51" s="14" customFormat="1" ht="10.2">
      <c r="B101" s="209"/>
      <c r="C101" s="210"/>
      <c r="D101" s="200" t="s">
        <v>265</v>
      </c>
      <c r="E101" s="211" t="s">
        <v>19</v>
      </c>
      <c r="F101" s="212" t="s">
        <v>218</v>
      </c>
      <c r="G101" s="210"/>
      <c r="H101" s="213">
        <v>137.39</v>
      </c>
      <c r="I101" s="214"/>
      <c r="J101" s="210"/>
      <c r="K101" s="210"/>
      <c r="L101" s="215"/>
      <c r="M101" s="216"/>
      <c r="N101" s="217"/>
      <c r="O101" s="217"/>
      <c r="P101" s="217"/>
      <c r="Q101" s="217"/>
      <c r="R101" s="217"/>
      <c r="S101" s="217"/>
      <c r="T101" s="218"/>
      <c r="AT101" s="219" t="s">
        <v>265</v>
      </c>
      <c r="AU101" s="219" t="s">
        <v>84</v>
      </c>
      <c r="AV101" s="14" t="s">
        <v>84</v>
      </c>
      <c r="AW101" s="14" t="s">
        <v>36</v>
      </c>
      <c r="AX101" s="14" t="s">
        <v>74</v>
      </c>
      <c r="AY101" s="219" t="s">
        <v>245</v>
      </c>
    </row>
    <row r="102" spans="2:51" s="15" customFormat="1" ht="10.2">
      <c r="B102" s="220"/>
      <c r="C102" s="221"/>
      <c r="D102" s="200" t="s">
        <v>265</v>
      </c>
      <c r="E102" s="222" t="s">
        <v>217</v>
      </c>
      <c r="F102" s="223" t="s">
        <v>271</v>
      </c>
      <c r="G102" s="221"/>
      <c r="H102" s="224">
        <v>137.39</v>
      </c>
      <c r="I102" s="225"/>
      <c r="J102" s="221"/>
      <c r="K102" s="221"/>
      <c r="L102" s="226"/>
      <c r="M102" s="227"/>
      <c r="N102" s="228"/>
      <c r="O102" s="228"/>
      <c r="P102" s="228"/>
      <c r="Q102" s="228"/>
      <c r="R102" s="228"/>
      <c r="S102" s="228"/>
      <c r="T102" s="229"/>
      <c r="AT102" s="230" t="s">
        <v>265</v>
      </c>
      <c r="AU102" s="230" t="s">
        <v>84</v>
      </c>
      <c r="AV102" s="15" t="s">
        <v>131</v>
      </c>
      <c r="AW102" s="15" t="s">
        <v>36</v>
      </c>
      <c r="AX102" s="15" t="s">
        <v>82</v>
      </c>
      <c r="AY102" s="230" t="s">
        <v>245</v>
      </c>
    </row>
    <row r="103" spans="1:65" s="2" customFormat="1" ht="33" customHeight="1">
      <c r="A103" s="35"/>
      <c r="B103" s="36"/>
      <c r="C103" s="180" t="s">
        <v>278</v>
      </c>
      <c r="D103" s="180" t="s">
        <v>247</v>
      </c>
      <c r="E103" s="181" t="s">
        <v>279</v>
      </c>
      <c r="F103" s="182" t="s">
        <v>280</v>
      </c>
      <c r="G103" s="183" t="s">
        <v>260</v>
      </c>
      <c r="H103" s="184">
        <v>3601.51</v>
      </c>
      <c r="I103" s="185"/>
      <c r="J103" s="186">
        <f>ROUND(I103*H103,2)</f>
        <v>0</v>
      </c>
      <c r="K103" s="182" t="s">
        <v>261</v>
      </c>
      <c r="L103" s="40"/>
      <c r="M103" s="187" t="s">
        <v>19</v>
      </c>
      <c r="N103" s="188" t="s">
        <v>45</v>
      </c>
      <c r="O103" s="65"/>
      <c r="P103" s="189">
        <f>O103*H103</f>
        <v>0</v>
      </c>
      <c r="Q103" s="189">
        <v>0</v>
      </c>
      <c r="R103" s="189">
        <f>Q103*H103</f>
        <v>0</v>
      </c>
      <c r="S103" s="189">
        <v>0.316</v>
      </c>
      <c r="T103" s="190">
        <f>S103*H103</f>
        <v>1138.07716</v>
      </c>
      <c r="U103" s="35"/>
      <c r="V103" s="35"/>
      <c r="W103" s="35"/>
      <c r="X103" s="35"/>
      <c r="Y103" s="35"/>
      <c r="Z103" s="35"/>
      <c r="AA103" s="35"/>
      <c r="AB103" s="35"/>
      <c r="AC103" s="35"/>
      <c r="AD103" s="35"/>
      <c r="AE103" s="35"/>
      <c r="AR103" s="191" t="s">
        <v>131</v>
      </c>
      <c r="AT103" s="191" t="s">
        <v>247</v>
      </c>
      <c r="AU103" s="191" t="s">
        <v>84</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131</v>
      </c>
      <c r="BM103" s="191" t="s">
        <v>281</v>
      </c>
    </row>
    <row r="104" spans="1:47" s="2" customFormat="1" ht="10.2">
      <c r="A104" s="35"/>
      <c r="B104" s="36"/>
      <c r="C104" s="37"/>
      <c r="D104" s="193" t="s">
        <v>263</v>
      </c>
      <c r="E104" s="37"/>
      <c r="F104" s="194" t="s">
        <v>282</v>
      </c>
      <c r="G104" s="37"/>
      <c r="H104" s="37"/>
      <c r="I104" s="195"/>
      <c r="J104" s="37"/>
      <c r="K104" s="37"/>
      <c r="L104" s="40"/>
      <c r="M104" s="196"/>
      <c r="N104" s="197"/>
      <c r="O104" s="65"/>
      <c r="P104" s="65"/>
      <c r="Q104" s="65"/>
      <c r="R104" s="65"/>
      <c r="S104" s="65"/>
      <c r="T104" s="66"/>
      <c r="U104" s="35"/>
      <c r="V104" s="35"/>
      <c r="W104" s="35"/>
      <c r="X104" s="35"/>
      <c r="Y104" s="35"/>
      <c r="Z104" s="35"/>
      <c r="AA104" s="35"/>
      <c r="AB104" s="35"/>
      <c r="AC104" s="35"/>
      <c r="AD104" s="35"/>
      <c r="AE104" s="35"/>
      <c r="AT104" s="18" t="s">
        <v>263</v>
      </c>
      <c r="AU104" s="18" t="s">
        <v>84</v>
      </c>
    </row>
    <row r="105" spans="2:51" s="13" customFormat="1" ht="10.2">
      <c r="B105" s="198"/>
      <c r="C105" s="199"/>
      <c r="D105" s="200" t="s">
        <v>265</v>
      </c>
      <c r="E105" s="201" t="s">
        <v>19</v>
      </c>
      <c r="F105" s="202" t="s">
        <v>283</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3" customFormat="1" ht="10.2">
      <c r="B106" s="198"/>
      <c r="C106" s="199"/>
      <c r="D106" s="200" t="s">
        <v>265</v>
      </c>
      <c r="E106" s="201" t="s">
        <v>19</v>
      </c>
      <c r="F106" s="202" t="s">
        <v>284</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4" customFormat="1" ht="10.2">
      <c r="B107" s="209"/>
      <c r="C107" s="210"/>
      <c r="D107" s="200" t="s">
        <v>265</v>
      </c>
      <c r="E107" s="211" t="s">
        <v>19</v>
      </c>
      <c r="F107" s="212" t="s">
        <v>215</v>
      </c>
      <c r="G107" s="210"/>
      <c r="H107" s="213">
        <v>3601.51</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5" customFormat="1" ht="10.2">
      <c r="B108" s="220"/>
      <c r="C108" s="221"/>
      <c r="D108" s="200" t="s">
        <v>265</v>
      </c>
      <c r="E108" s="222" t="s">
        <v>214</v>
      </c>
      <c r="F108" s="223" t="s">
        <v>271</v>
      </c>
      <c r="G108" s="221"/>
      <c r="H108" s="224">
        <v>3601.51</v>
      </c>
      <c r="I108" s="225"/>
      <c r="J108" s="221"/>
      <c r="K108" s="221"/>
      <c r="L108" s="226"/>
      <c r="M108" s="227"/>
      <c r="N108" s="228"/>
      <c r="O108" s="228"/>
      <c r="P108" s="228"/>
      <c r="Q108" s="228"/>
      <c r="R108" s="228"/>
      <c r="S108" s="228"/>
      <c r="T108" s="229"/>
      <c r="AT108" s="230" t="s">
        <v>265</v>
      </c>
      <c r="AU108" s="230" t="s">
        <v>84</v>
      </c>
      <c r="AV108" s="15" t="s">
        <v>131</v>
      </c>
      <c r="AW108" s="15" t="s">
        <v>36</v>
      </c>
      <c r="AX108" s="15" t="s">
        <v>82</v>
      </c>
      <c r="AY108" s="230" t="s">
        <v>245</v>
      </c>
    </row>
    <row r="109" spans="1:65" s="2" customFormat="1" ht="24.15" customHeight="1">
      <c r="A109" s="35"/>
      <c r="B109" s="36"/>
      <c r="C109" s="180" t="s">
        <v>285</v>
      </c>
      <c r="D109" s="180" t="s">
        <v>247</v>
      </c>
      <c r="E109" s="181" t="s">
        <v>286</v>
      </c>
      <c r="F109" s="182" t="s">
        <v>287</v>
      </c>
      <c r="G109" s="183" t="s">
        <v>288</v>
      </c>
      <c r="H109" s="184">
        <v>1498.44</v>
      </c>
      <c r="I109" s="185"/>
      <c r="J109" s="186">
        <f>ROUND(I109*H109,2)</f>
        <v>0</v>
      </c>
      <c r="K109" s="182" t="s">
        <v>261</v>
      </c>
      <c r="L109" s="40"/>
      <c r="M109" s="187" t="s">
        <v>19</v>
      </c>
      <c r="N109" s="188" t="s">
        <v>45</v>
      </c>
      <c r="O109" s="65"/>
      <c r="P109" s="189">
        <f>O109*H109</f>
        <v>0</v>
      </c>
      <c r="Q109" s="189">
        <v>0</v>
      </c>
      <c r="R109" s="189">
        <f>Q109*H109</f>
        <v>0</v>
      </c>
      <c r="S109" s="189">
        <v>0.205</v>
      </c>
      <c r="T109" s="190">
        <f>S109*H109</f>
        <v>307.1802</v>
      </c>
      <c r="U109" s="35"/>
      <c r="V109" s="35"/>
      <c r="W109" s="35"/>
      <c r="X109" s="35"/>
      <c r="Y109" s="35"/>
      <c r="Z109" s="35"/>
      <c r="AA109" s="35"/>
      <c r="AB109" s="35"/>
      <c r="AC109" s="35"/>
      <c r="AD109" s="35"/>
      <c r="AE109" s="35"/>
      <c r="AR109" s="191" t="s">
        <v>131</v>
      </c>
      <c r="AT109" s="191" t="s">
        <v>247</v>
      </c>
      <c r="AU109" s="191" t="s">
        <v>84</v>
      </c>
      <c r="AY109" s="18" t="s">
        <v>245</v>
      </c>
      <c r="BE109" s="192">
        <f>IF(N109="základní",J109,0)</f>
        <v>0</v>
      </c>
      <c r="BF109" s="192">
        <f>IF(N109="snížená",J109,0)</f>
        <v>0</v>
      </c>
      <c r="BG109" s="192">
        <f>IF(N109="zákl. přenesená",J109,0)</f>
        <v>0</v>
      </c>
      <c r="BH109" s="192">
        <f>IF(N109="sníž. přenesená",J109,0)</f>
        <v>0</v>
      </c>
      <c r="BI109" s="192">
        <f>IF(N109="nulová",J109,0)</f>
        <v>0</v>
      </c>
      <c r="BJ109" s="18" t="s">
        <v>82</v>
      </c>
      <c r="BK109" s="192">
        <f>ROUND(I109*H109,2)</f>
        <v>0</v>
      </c>
      <c r="BL109" s="18" t="s">
        <v>131</v>
      </c>
      <c r="BM109" s="191" t="s">
        <v>289</v>
      </c>
    </row>
    <row r="110" spans="1:47" s="2" customFormat="1" ht="10.2">
      <c r="A110" s="35"/>
      <c r="B110" s="36"/>
      <c r="C110" s="37"/>
      <c r="D110" s="193" t="s">
        <v>263</v>
      </c>
      <c r="E110" s="37"/>
      <c r="F110" s="194" t="s">
        <v>290</v>
      </c>
      <c r="G110" s="37"/>
      <c r="H110" s="37"/>
      <c r="I110" s="195"/>
      <c r="J110" s="37"/>
      <c r="K110" s="37"/>
      <c r="L110" s="40"/>
      <c r="M110" s="196"/>
      <c r="N110" s="197"/>
      <c r="O110" s="65"/>
      <c r="P110" s="65"/>
      <c r="Q110" s="65"/>
      <c r="R110" s="65"/>
      <c r="S110" s="65"/>
      <c r="T110" s="66"/>
      <c r="U110" s="35"/>
      <c r="V110" s="35"/>
      <c r="W110" s="35"/>
      <c r="X110" s="35"/>
      <c r="Y110" s="35"/>
      <c r="Z110" s="35"/>
      <c r="AA110" s="35"/>
      <c r="AB110" s="35"/>
      <c r="AC110" s="35"/>
      <c r="AD110" s="35"/>
      <c r="AE110" s="35"/>
      <c r="AT110" s="18" t="s">
        <v>263</v>
      </c>
      <c r="AU110" s="18" t="s">
        <v>84</v>
      </c>
    </row>
    <row r="111" spans="2:51" s="13" customFormat="1" ht="10.2">
      <c r="B111" s="198"/>
      <c r="C111" s="199"/>
      <c r="D111" s="200" t="s">
        <v>265</v>
      </c>
      <c r="E111" s="201" t="s">
        <v>19</v>
      </c>
      <c r="F111" s="202" t="s">
        <v>291</v>
      </c>
      <c r="G111" s="199"/>
      <c r="H111" s="201" t="s">
        <v>19</v>
      </c>
      <c r="I111" s="203"/>
      <c r="J111" s="199"/>
      <c r="K111" s="199"/>
      <c r="L111" s="204"/>
      <c r="M111" s="205"/>
      <c r="N111" s="206"/>
      <c r="O111" s="206"/>
      <c r="P111" s="206"/>
      <c r="Q111" s="206"/>
      <c r="R111" s="206"/>
      <c r="S111" s="206"/>
      <c r="T111" s="207"/>
      <c r="AT111" s="208" t="s">
        <v>265</v>
      </c>
      <c r="AU111" s="208" t="s">
        <v>84</v>
      </c>
      <c r="AV111" s="13" t="s">
        <v>82</v>
      </c>
      <c r="AW111" s="13" t="s">
        <v>36</v>
      </c>
      <c r="AX111" s="13" t="s">
        <v>74</v>
      </c>
      <c r="AY111" s="208" t="s">
        <v>245</v>
      </c>
    </row>
    <row r="112" spans="2:51" s="13" customFormat="1" ht="10.2">
      <c r="B112" s="198"/>
      <c r="C112" s="199"/>
      <c r="D112" s="200" t="s">
        <v>265</v>
      </c>
      <c r="E112" s="201" t="s">
        <v>19</v>
      </c>
      <c r="F112" s="202" t="s">
        <v>284</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4" customFormat="1" ht="10.2">
      <c r="B113" s="209"/>
      <c r="C113" s="210"/>
      <c r="D113" s="200" t="s">
        <v>265</v>
      </c>
      <c r="E113" s="211" t="s">
        <v>19</v>
      </c>
      <c r="F113" s="212" t="s">
        <v>292</v>
      </c>
      <c r="G113" s="210"/>
      <c r="H113" s="213">
        <v>1218.51</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3" customFormat="1" ht="10.2">
      <c r="B114" s="198"/>
      <c r="C114" s="199"/>
      <c r="D114" s="200" t="s">
        <v>265</v>
      </c>
      <c r="E114" s="201" t="s">
        <v>19</v>
      </c>
      <c r="F114" s="202" t="s">
        <v>267</v>
      </c>
      <c r="G114" s="199"/>
      <c r="H114" s="201" t="s">
        <v>19</v>
      </c>
      <c r="I114" s="203"/>
      <c r="J114" s="199"/>
      <c r="K114" s="199"/>
      <c r="L114" s="204"/>
      <c r="M114" s="205"/>
      <c r="N114" s="206"/>
      <c r="O114" s="206"/>
      <c r="P114" s="206"/>
      <c r="Q114" s="206"/>
      <c r="R114" s="206"/>
      <c r="S114" s="206"/>
      <c r="T114" s="207"/>
      <c r="AT114" s="208" t="s">
        <v>265</v>
      </c>
      <c r="AU114" s="208" t="s">
        <v>84</v>
      </c>
      <c r="AV114" s="13" t="s">
        <v>82</v>
      </c>
      <c r="AW114" s="13" t="s">
        <v>36</v>
      </c>
      <c r="AX114" s="13" t="s">
        <v>74</v>
      </c>
      <c r="AY114" s="208" t="s">
        <v>245</v>
      </c>
    </row>
    <row r="115" spans="2:51" s="14" customFormat="1" ht="10.2">
      <c r="B115" s="209"/>
      <c r="C115" s="210"/>
      <c r="D115" s="200" t="s">
        <v>265</v>
      </c>
      <c r="E115" s="211" t="s">
        <v>19</v>
      </c>
      <c r="F115" s="212" t="s">
        <v>293</v>
      </c>
      <c r="G115" s="210"/>
      <c r="H115" s="213">
        <v>19.28</v>
      </c>
      <c r="I115" s="214"/>
      <c r="J115" s="210"/>
      <c r="K115" s="210"/>
      <c r="L115" s="215"/>
      <c r="M115" s="216"/>
      <c r="N115" s="217"/>
      <c r="O115" s="217"/>
      <c r="P115" s="217"/>
      <c r="Q115" s="217"/>
      <c r="R115" s="217"/>
      <c r="S115" s="217"/>
      <c r="T115" s="218"/>
      <c r="AT115" s="219" t="s">
        <v>265</v>
      </c>
      <c r="AU115" s="219" t="s">
        <v>84</v>
      </c>
      <c r="AV115" s="14" t="s">
        <v>84</v>
      </c>
      <c r="AW115" s="14" t="s">
        <v>36</v>
      </c>
      <c r="AX115" s="14" t="s">
        <v>74</v>
      </c>
      <c r="AY115" s="219" t="s">
        <v>245</v>
      </c>
    </row>
    <row r="116" spans="2:51" s="13" customFormat="1" ht="10.2">
      <c r="B116" s="198"/>
      <c r="C116" s="199"/>
      <c r="D116" s="200" t="s">
        <v>265</v>
      </c>
      <c r="E116" s="201" t="s">
        <v>19</v>
      </c>
      <c r="F116" s="202" t="s">
        <v>269</v>
      </c>
      <c r="G116" s="199"/>
      <c r="H116" s="201" t="s">
        <v>19</v>
      </c>
      <c r="I116" s="203"/>
      <c r="J116" s="199"/>
      <c r="K116" s="199"/>
      <c r="L116" s="204"/>
      <c r="M116" s="205"/>
      <c r="N116" s="206"/>
      <c r="O116" s="206"/>
      <c r="P116" s="206"/>
      <c r="Q116" s="206"/>
      <c r="R116" s="206"/>
      <c r="S116" s="206"/>
      <c r="T116" s="207"/>
      <c r="AT116" s="208" t="s">
        <v>265</v>
      </c>
      <c r="AU116" s="208" t="s">
        <v>84</v>
      </c>
      <c r="AV116" s="13" t="s">
        <v>82</v>
      </c>
      <c r="AW116" s="13" t="s">
        <v>36</v>
      </c>
      <c r="AX116" s="13" t="s">
        <v>74</v>
      </c>
      <c r="AY116" s="208" t="s">
        <v>245</v>
      </c>
    </row>
    <row r="117" spans="2:51" s="14" customFormat="1" ht="10.2">
      <c r="B117" s="209"/>
      <c r="C117" s="210"/>
      <c r="D117" s="200" t="s">
        <v>265</v>
      </c>
      <c r="E117" s="211" t="s">
        <v>19</v>
      </c>
      <c r="F117" s="212" t="s">
        <v>294</v>
      </c>
      <c r="G117" s="210"/>
      <c r="H117" s="213">
        <v>83.02</v>
      </c>
      <c r="I117" s="214"/>
      <c r="J117" s="210"/>
      <c r="K117" s="210"/>
      <c r="L117" s="215"/>
      <c r="M117" s="216"/>
      <c r="N117" s="217"/>
      <c r="O117" s="217"/>
      <c r="P117" s="217"/>
      <c r="Q117" s="217"/>
      <c r="R117" s="217"/>
      <c r="S117" s="217"/>
      <c r="T117" s="218"/>
      <c r="AT117" s="219" t="s">
        <v>265</v>
      </c>
      <c r="AU117" s="219" t="s">
        <v>84</v>
      </c>
      <c r="AV117" s="14" t="s">
        <v>84</v>
      </c>
      <c r="AW117" s="14" t="s">
        <v>36</v>
      </c>
      <c r="AX117" s="14" t="s">
        <v>74</v>
      </c>
      <c r="AY117" s="219" t="s">
        <v>245</v>
      </c>
    </row>
    <row r="118" spans="2:51" s="13" customFormat="1" ht="10.2">
      <c r="B118" s="198"/>
      <c r="C118" s="199"/>
      <c r="D118" s="200" t="s">
        <v>265</v>
      </c>
      <c r="E118" s="201" t="s">
        <v>19</v>
      </c>
      <c r="F118" s="202" t="s">
        <v>295</v>
      </c>
      <c r="G118" s="199"/>
      <c r="H118" s="201" t="s">
        <v>19</v>
      </c>
      <c r="I118" s="203"/>
      <c r="J118" s="199"/>
      <c r="K118" s="199"/>
      <c r="L118" s="204"/>
      <c r="M118" s="205"/>
      <c r="N118" s="206"/>
      <c r="O118" s="206"/>
      <c r="P118" s="206"/>
      <c r="Q118" s="206"/>
      <c r="R118" s="206"/>
      <c r="S118" s="206"/>
      <c r="T118" s="207"/>
      <c r="AT118" s="208" t="s">
        <v>265</v>
      </c>
      <c r="AU118" s="208" t="s">
        <v>84</v>
      </c>
      <c r="AV118" s="13" t="s">
        <v>82</v>
      </c>
      <c r="AW118" s="13" t="s">
        <v>36</v>
      </c>
      <c r="AX118" s="13" t="s">
        <v>74</v>
      </c>
      <c r="AY118" s="208" t="s">
        <v>245</v>
      </c>
    </row>
    <row r="119" spans="2:51" s="14" customFormat="1" ht="10.2">
      <c r="B119" s="209"/>
      <c r="C119" s="210"/>
      <c r="D119" s="200" t="s">
        <v>265</v>
      </c>
      <c r="E119" s="211" t="s">
        <v>19</v>
      </c>
      <c r="F119" s="212" t="s">
        <v>296</v>
      </c>
      <c r="G119" s="210"/>
      <c r="H119" s="213">
        <v>177.63</v>
      </c>
      <c r="I119" s="214"/>
      <c r="J119" s="210"/>
      <c r="K119" s="210"/>
      <c r="L119" s="215"/>
      <c r="M119" s="216"/>
      <c r="N119" s="217"/>
      <c r="O119" s="217"/>
      <c r="P119" s="217"/>
      <c r="Q119" s="217"/>
      <c r="R119" s="217"/>
      <c r="S119" s="217"/>
      <c r="T119" s="218"/>
      <c r="AT119" s="219" t="s">
        <v>265</v>
      </c>
      <c r="AU119" s="219" t="s">
        <v>84</v>
      </c>
      <c r="AV119" s="14" t="s">
        <v>84</v>
      </c>
      <c r="AW119" s="14" t="s">
        <v>36</v>
      </c>
      <c r="AX119" s="14" t="s">
        <v>74</v>
      </c>
      <c r="AY119" s="219" t="s">
        <v>245</v>
      </c>
    </row>
    <row r="120" spans="2:51" s="15" customFormat="1" ht="10.2">
      <c r="B120" s="220"/>
      <c r="C120" s="221"/>
      <c r="D120" s="200" t="s">
        <v>265</v>
      </c>
      <c r="E120" s="222" t="s">
        <v>19</v>
      </c>
      <c r="F120" s="223" t="s">
        <v>271</v>
      </c>
      <c r="G120" s="221"/>
      <c r="H120" s="224">
        <v>1498.44</v>
      </c>
      <c r="I120" s="225"/>
      <c r="J120" s="221"/>
      <c r="K120" s="221"/>
      <c r="L120" s="226"/>
      <c r="M120" s="227"/>
      <c r="N120" s="228"/>
      <c r="O120" s="228"/>
      <c r="P120" s="228"/>
      <c r="Q120" s="228"/>
      <c r="R120" s="228"/>
      <c r="S120" s="228"/>
      <c r="T120" s="229"/>
      <c r="AT120" s="230" t="s">
        <v>265</v>
      </c>
      <c r="AU120" s="230" t="s">
        <v>84</v>
      </c>
      <c r="AV120" s="15" t="s">
        <v>131</v>
      </c>
      <c r="AW120" s="15" t="s">
        <v>36</v>
      </c>
      <c r="AX120" s="15" t="s">
        <v>82</v>
      </c>
      <c r="AY120" s="230" t="s">
        <v>245</v>
      </c>
    </row>
    <row r="121" spans="1:65" s="2" customFormat="1" ht="16.5" customHeight="1">
      <c r="A121" s="35"/>
      <c r="B121" s="36"/>
      <c r="C121" s="180" t="s">
        <v>297</v>
      </c>
      <c r="D121" s="180" t="s">
        <v>247</v>
      </c>
      <c r="E121" s="181" t="s">
        <v>298</v>
      </c>
      <c r="F121" s="182" t="s">
        <v>299</v>
      </c>
      <c r="G121" s="183" t="s">
        <v>260</v>
      </c>
      <c r="H121" s="184">
        <v>8981.52</v>
      </c>
      <c r="I121" s="185"/>
      <c r="J121" s="186">
        <f>ROUND(I121*H121,2)</f>
        <v>0</v>
      </c>
      <c r="K121" s="182" t="s">
        <v>261</v>
      </c>
      <c r="L121" s="40"/>
      <c r="M121" s="187" t="s">
        <v>19</v>
      </c>
      <c r="N121" s="188" t="s">
        <v>45</v>
      </c>
      <c r="O121" s="65"/>
      <c r="P121" s="189">
        <f>O121*H121</f>
        <v>0</v>
      </c>
      <c r="Q121" s="189">
        <v>0</v>
      </c>
      <c r="R121" s="189">
        <f>Q121*H121</f>
        <v>0</v>
      </c>
      <c r="S121" s="189">
        <v>0</v>
      </c>
      <c r="T121" s="190">
        <f>S121*H121</f>
        <v>0</v>
      </c>
      <c r="U121" s="35"/>
      <c r="V121" s="35"/>
      <c r="W121" s="35"/>
      <c r="X121" s="35"/>
      <c r="Y121" s="35"/>
      <c r="Z121" s="35"/>
      <c r="AA121" s="35"/>
      <c r="AB121" s="35"/>
      <c r="AC121" s="35"/>
      <c r="AD121" s="35"/>
      <c r="AE121" s="35"/>
      <c r="AR121" s="191" t="s">
        <v>131</v>
      </c>
      <c r="AT121" s="191" t="s">
        <v>247</v>
      </c>
      <c r="AU121" s="191" t="s">
        <v>84</v>
      </c>
      <c r="AY121" s="18" t="s">
        <v>245</v>
      </c>
      <c r="BE121" s="192">
        <f>IF(N121="základní",J121,0)</f>
        <v>0</v>
      </c>
      <c r="BF121" s="192">
        <f>IF(N121="snížená",J121,0)</f>
        <v>0</v>
      </c>
      <c r="BG121" s="192">
        <f>IF(N121="zákl. přenesená",J121,0)</f>
        <v>0</v>
      </c>
      <c r="BH121" s="192">
        <f>IF(N121="sníž. přenesená",J121,0)</f>
        <v>0</v>
      </c>
      <c r="BI121" s="192">
        <f>IF(N121="nulová",J121,0)</f>
        <v>0</v>
      </c>
      <c r="BJ121" s="18" t="s">
        <v>82</v>
      </c>
      <c r="BK121" s="192">
        <f>ROUND(I121*H121,2)</f>
        <v>0</v>
      </c>
      <c r="BL121" s="18" t="s">
        <v>131</v>
      </c>
      <c r="BM121" s="191" t="s">
        <v>300</v>
      </c>
    </row>
    <row r="122" spans="1:47" s="2" customFormat="1" ht="10.2">
      <c r="A122" s="35"/>
      <c r="B122" s="36"/>
      <c r="C122" s="37"/>
      <c r="D122" s="193" t="s">
        <v>263</v>
      </c>
      <c r="E122" s="37"/>
      <c r="F122" s="194" t="s">
        <v>301</v>
      </c>
      <c r="G122" s="37"/>
      <c r="H122" s="37"/>
      <c r="I122" s="195"/>
      <c r="J122" s="37"/>
      <c r="K122" s="37"/>
      <c r="L122" s="40"/>
      <c r="M122" s="196"/>
      <c r="N122" s="197"/>
      <c r="O122" s="65"/>
      <c r="P122" s="65"/>
      <c r="Q122" s="65"/>
      <c r="R122" s="65"/>
      <c r="S122" s="65"/>
      <c r="T122" s="66"/>
      <c r="U122" s="35"/>
      <c r="V122" s="35"/>
      <c r="W122" s="35"/>
      <c r="X122" s="35"/>
      <c r="Y122" s="35"/>
      <c r="Z122" s="35"/>
      <c r="AA122" s="35"/>
      <c r="AB122" s="35"/>
      <c r="AC122" s="35"/>
      <c r="AD122" s="35"/>
      <c r="AE122" s="35"/>
      <c r="AT122" s="18" t="s">
        <v>263</v>
      </c>
      <c r="AU122" s="18" t="s">
        <v>84</v>
      </c>
    </row>
    <row r="123" spans="2:51" s="13" customFormat="1" ht="10.2">
      <c r="B123" s="198"/>
      <c r="C123" s="199"/>
      <c r="D123" s="200" t="s">
        <v>265</v>
      </c>
      <c r="E123" s="201" t="s">
        <v>19</v>
      </c>
      <c r="F123" s="202" t="s">
        <v>302</v>
      </c>
      <c r="G123" s="199"/>
      <c r="H123" s="201" t="s">
        <v>19</v>
      </c>
      <c r="I123" s="203"/>
      <c r="J123" s="199"/>
      <c r="K123" s="199"/>
      <c r="L123" s="204"/>
      <c r="M123" s="205"/>
      <c r="N123" s="206"/>
      <c r="O123" s="206"/>
      <c r="P123" s="206"/>
      <c r="Q123" s="206"/>
      <c r="R123" s="206"/>
      <c r="S123" s="206"/>
      <c r="T123" s="207"/>
      <c r="AT123" s="208" t="s">
        <v>265</v>
      </c>
      <c r="AU123" s="208" t="s">
        <v>84</v>
      </c>
      <c r="AV123" s="13" t="s">
        <v>82</v>
      </c>
      <c r="AW123" s="13" t="s">
        <v>36</v>
      </c>
      <c r="AX123" s="13" t="s">
        <v>74</v>
      </c>
      <c r="AY123" s="208" t="s">
        <v>245</v>
      </c>
    </row>
    <row r="124" spans="2:51" s="13" customFormat="1" ht="10.2">
      <c r="B124" s="198"/>
      <c r="C124" s="199"/>
      <c r="D124" s="200" t="s">
        <v>265</v>
      </c>
      <c r="E124" s="201" t="s">
        <v>19</v>
      </c>
      <c r="F124" s="202" t="s">
        <v>303</v>
      </c>
      <c r="G124" s="199"/>
      <c r="H124" s="201" t="s">
        <v>19</v>
      </c>
      <c r="I124" s="203"/>
      <c r="J124" s="199"/>
      <c r="K124" s="199"/>
      <c r="L124" s="204"/>
      <c r="M124" s="205"/>
      <c r="N124" s="206"/>
      <c r="O124" s="206"/>
      <c r="P124" s="206"/>
      <c r="Q124" s="206"/>
      <c r="R124" s="206"/>
      <c r="S124" s="206"/>
      <c r="T124" s="207"/>
      <c r="AT124" s="208" t="s">
        <v>265</v>
      </c>
      <c r="AU124" s="208" t="s">
        <v>84</v>
      </c>
      <c r="AV124" s="13" t="s">
        <v>82</v>
      </c>
      <c r="AW124" s="13" t="s">
        <v>36</v>
      </c>
      <c r="AX124" s="13" t="s">
        <v>74</v>
      </c>
      <c r="AY124" s="208" t="s">
        <v>245</v>
      </c>
    </row>
    <row r="125" spans="2:51" s="14" customFormat="1" ht="10.2">
      <c r="B125" s="209"/>
      <c r="C125" s="210"/>
      <c r="D125" s="200" t="s">
        <v>265</v>
      </c>
      <c r="E125" s="211" t="s">
        <v>19</v>
      </c>
      <c r="F125" s="212" t="s">
        <v>304</v>
      </c>
      <c r="G125" s="210"/>
      <c r="H125" s="213">
        <v>8981.52</v>
      </c>
      <c r="I125" s="214"/>
      <c r="J125" s="210"/>
      <c r="K125" s="210"/>
      <c r="L125" s="215"/>
      <c r="M125" s="216"/>
      <c r="N125" s="217"/>
      <c r="O125" s="217"/>
      <c r="P125" s="217"/>
      <c r="Q125" s="217"/>
      <c r="R125" s="217"/>
      <c r="S125" s="217"/>
      <c r="T125" s="218"/>
      <c r="AT125" s="219" t="s">
        <v>265</v>
      </c>
      <c r="AU125" s="219" t="s">
        <v>84</v>
      </c>
      <c r="AV125" s="14" t="s">
        <v>84</v>
      </c>
      <c r="AW125" s="14" t="s">
        <v>36</v>
      </c>
      <c r="AX125" s="14" t="s">
        <v>74</v>
      </c>
      <c r="AY125" s="219" t="s">
        <v>245</v>
      </c>
    </row>
    <row r="126" spans="2:51" s="15" customFormat="1" ht="10.2">
      <c r="B126" s="220"/>
      <c r="C126" s="221"/>
      <c r="D126" s="200" t="s">
        <v>265</v>
      </c>
      <c r="E126" s="222" t="s">
        <v>19</v>
      </c>
      <c r="F126" s="223" t="s">
        <v>271</v>
      </c>
      <c r="G126" s="221"/>
      <c r="H126" s="224">
        <v>8981.52</v>
      </c>
      <c r="I126" s="225"/>
      <c r="J126" s="221"/>
      <c r="K126" s="221"/>
      <c r="L126" s="226"/>
      <c r="M126" s="227"/>
      <c r="N126" s="228"/>
      <c r="O126" s="228"/>
      <c r="P126" s="228"/>
      <c r="Q126" s="228"/>
      <c r="R126" s="228"/>
      <c r="S126" s="228"/>
      <c r="T126" s="229"/>
      <c r="AT126" s="230" t="s">
        <v>265</v>
      </c>
      <c r="AU126" s="230" t="s">
        <v>84</v>
      </c>
      <c r="AV126" s="15" t="s">
        <v>131</v>
      </c>
      <c r="AW126" s="15" t="s">
        <v>36</v>
      </c>
      <c r="AX126" s="15" t="s">
        <v>82</v>
      </c>
      <c r="AY126" s="230" t="s">
        <v>245</v>
      </c>
    </row>
    <row r="127" spans="1:65" s="2" customFormat="1" ht="21.75" customHeight="1">
      <c r="A127" s="35"/>
      <c r="B127" s="36"/>
      <c r="C127" s="180" t="s">
        <v>305</v>
      </c>
      <c r="D127" s="180" t="s">
        <v>247</v>
      </c>
      <c r="E127" s="181" t="s">
        <v>306</v>
      </c>
      <c r="F127" s="182" t="s">
        <v>307</v>
      </c>
      <c r="G127" s="183" t="s">
        <v>308</v>
      </c>
      <c r="H127" s="184">
        <v>774.992</v>
      </c>
      <c r="I127" s="185"/>
      <c r="J127" s="186">
        <f>ROUND(I127*H127,2)</f>
        <v>0</v>
      </c>
      <c r="K127" s="182" t="s">
        <v>261</v>
      </c>
      <c r="L127" s="40"/>
      <c r="M127" s="187" t="s">
        <v>19</v>
      </c>
      <c r="N127" s="188" t="s">
        <v>45</v>
      </c>
      <c r="O127" s="65"/>
      <c r="P127" s="189">
        <f>O127*H127</f>
        <v>0</v>
      </c>
      <c r="Q127" s="189">
        <v>0</v>
      </c>
      <c r="R127" s="189">
        <f>Q127*H127</f>
        <v>0</v>
      </c>
      <c r="S127" s="189">
        <v>0</v>
      </c>
      <c r="T127" s="190">
        <f>S127*H127</f>
        <v>0</v>
      </c>
      <c r="U127" s="35"/>
      <c r="V127" s="35"/>
      <c r="W127" s="35"/>
      <c r="X127" s="35"/>
      <c r="Y127" s="35"/>
      <c r="Z127" s="35"/>
      <c r="AA127" s="35"/>
      <c r="AB127" s="35"/>
      <c r="AC127" s="35"/>
      <c r="AD127" s="35"/>
      <c r="AE127" s="35"/>
      <c r="AR127" s="191" t="s">
        <v>131</v>
      </c>
      <c r="AT127" s="191" t="s">
        <v>247</v>
      </c>
      <c r="AU127" s="191" t="s">
        <v>84</v>
      </c>
      <c r="AY127" s="18" t="s">
        <v>245</v>
      </c>
      <c r="BE127" s="192">
        <f>IF(N127="základní",J127,0)</f>
        <v>0</v>
      </c>
      <c r="BF127" s="192">
        <f>IF(N127="snížená",J127,0)</f>
        <v>0</v>
      </c>
      <c r="BG127" s="192">
        <f>IF(N127="zákl. přenesená",J127,0)</f>
        <v>0</v>
      </c>
      <c r="BH127" s="192">
        <f>IF(N127="sníž. přenesená",J127,0)</f>
        <v>0</v>
      </c>
      <c r="BI127" s="192">
        <f>IF(N127="nulová",J127,0)</f>
        <v>0</v>
      </c>
      <c r="BJ127" s="18" t="s">
        <v>82</v>
      </c>
      <c r="BK127" s="192">
        <f>ROUND(I127*H127,2)</f>
        <v>0</v>
      </c>
      <c r="BL127" s="18" t="s">
        <v>131</v>
      </c>
      <c r="BM127" s="191" t="s">
        <v>309</v>
      </c>
    </row>
    <row r="128" spans="1:47" s="2" customFormat="1" ht="10.2">
      <c r="A128" s="35"/>
      <c r="B128" s="36"/>
      <c r="C128" s="37"/>
      <c r="D128" s="193" t="s">
        <v>263</v>
      </c>
      <c r="E128" s="37"/>
      <c r="F128" s="194" t="s">
        <v>310</v>
      </c>
      <c r="G128" s="37"/>
      <c r="H128" s="37"/>
      <c r="I128" s="195"/>
      <c r="J128" s="37"/>
      <c r="K128" s="37"/>
      <c r="L128" s="40"/>
      <c r="M128" s="196"/>
      <c r="N128" s="197"/>
      <c r="O128" s="65"/>
      <c r="P128" s="65"/>
      <c r="Q128" s="65"/>
      <c r="R128" s="65"/>
      <c r="S128" s="65"/>
      <c r="T128" s="66"/>
      <c r="U128" s="35"/>
      <c r="V128" s="35"/>
      <c r="W128" s="35"/>
      <c r="X128" s="35"/>
      <c r="Y128" s="35"/>
      <c r="Z128" s="35"/>
      <c r="AA128" s="35"/>
      <c r="AB128" s="35"/>
      <c r="AC128" s="35"/>
      <c r="AD128" s="35"/>
      <c r="AE128" s="35"/>
      <c r="AT128" s="18" t="s">
        <v>263</v>
      </c>
      <c r="AU128" s="18" t="s">
        <v>84</v>
      </c>
    </row>
    <row r="129" spans="2:51" s="13" customFormat="1" ht="10.2">
      <c r="B129" s="198"/>
      <c r="C129" s="199"/>
      <c r="D129" s="200" t="s">
        <v>265</v>
      </c>
      <c r="E129" s="201" t="s">
        <v>19</v>
      </c>
      <c r="F129" s="202" t="s">
        <v>311</v>
      </c>
      <c r="G129" s="199"/>
      <c r="H129" s="201" t="s">
        <v>19</v>
      </c>
      <c r="I129" s="203"/>
      <c r="J129" s="199"/>
      <c r="K129" s="199"/>
      <c r="L129" s="204"/>
      <c r="M129" s="205"/>
      <c r="N129" s="206"/>
      <c r="O129" s="206"/>
      <c r="P129" s="206"/>
      <c r="Q129" s="206"/>
      <c r="R129" s="206"/>
      <c r="S129" s="206"/>
      <c r="T129" s="207"/>
      <c r="AT129" s="208" t="s">
        <v>265</v>
      </c>
      <c r="AU129" s="208" t="s">
        <v>84</v>
      </c>
      <c r="AV129" s="13" t="s">
        <v>82</v>
      </c>
      <c r="AW129" s="13" t="s">
        <v>36</v>
      </c>
      <c r="AX129" s="13" t="s">
        <v>74</v>
      </c>
      <c r="AY129" s="208" t="s">
        <v>245</v>
      </c>
    </row>
    <row r="130" spans="2:51" s="14" customFormat="1" ht="10.2">
      <c r="B130" s="209"/>
      <c r="C130" s="210"/>
      <c r="D130" s="200" t="s">
        <v>265</v>
      </c>
      <c r="E130" s="211" t="s">
        <v>19</v>
      </c>
      <c r="F130" s="212" t="s">
        <v>312</v>
      </c>
      <c r="G130" s="210"/>
      <c r="H130" s="213">
        <v>720.302</v>
      </c>
      <c r="I130" s="214"/>
      <c r="J130" s="210"/>
      <c r="K130" s="210"/>
      <c r="L130" s="215"/>
      <c r="M130" s="216"/>
      <c r="N130" s="217"/>
      <c r="O130" s="217"/>
      <c r="P130" s="217"/>
      <c r="Q130" s="217"/>
      <c r="R130" s="217"/>
      <c r="S130" s="217"/>
      <c r="T130" s="218"/>
      <c r="AT130" s="219" t="s">
        <v>265</v>
      </c>
      <c r="AU130" s="219" t="s">
        <v>84</v>
      </c>
      <c r="AV130" s="14" t="s">
        <v>84</v>
      </c>
      <c r="AW130" s="14" t="s">
        <v>36</v>
      </c>
      <c r="AX130" s="14" t="s">
        <v>74</v>
      </c>
      <c r="AY130" s="219" t="s">
        <v>245</v>
      </c>
    </row>
    <row r="131" spans="2:51" s="14" customFormat="1" ht="10.2">
      <c r="B131" s="209"/>
      <c r="C131" s="210"/>
      <c r="D131" s="200" t="s">
        <v>265</v>
      </c>
      <c r="E131" s="211" t="s">
        <v>19</v>
      </c>
      <c r="F131" s="212" t="s">
        <v>313</v>
      </c>
      <c r="G131" s="210"/>
      <c r="H131" s="213">
        <v>27.212</v>
      </c>
      <c r="I131" s="214"/>
      <c r="J131" s="210"/>
      <c r="K131" s="210"/>
      <c r="L131" s="215"/>
      <c r="M131" s="216"/>
      <c r="N131" s="217"/>
      <c r="O131" s="217"/>
      <c r="P131" s="217"/>
      <c r="Q131" s="217"/>
      <c r="R131" s="217"/>
      <c r="S131" s="217"/>
      <c r="T131" s="218"/>
      <c r="AT131" s="219" t="s">
        <v>265</v>
      </c>
      <c r="AU131" s="219" t="s">
        <v>84</v>
      </c>
      <c r="AV131" s="14" t="s">
        <v>84</v>
      </c>
      <c r="AW131" s="14" t="s">
        <v>36</v>
      </c>
      <c r="AX131" s="14" t="s">
        <v>74</v>
      </c>
      <c r="AY131" s="219" t="s">
        <v>245</v>
      </c>
    </row>
    <row r="132" spans="2:51" s="14" customFormat="1" ht="10.2">
      <c r="B132" s="209"/>
      <c r="C132" s="210"/>
      <c r="D132" s="200" t="s">
        <v>265</v>
      </c>
      <c r="E132" s="211" t="s">
        <v>19</v>
      </c>
      <c r="F132" s="212" t="s">
        <v>314</v>
      </c>
      <c r="G132" s="210"/>
      <c r="H132" s="213">
        <v>27.478</v>
      </c>
      <c r="I132" s="214"/>
      <c r="J132" s="210"/>
      <c r="K132" s="210"/>
      <c r="L132" s="215"/>
      <c r="M132" s="216"/>
      <c r="N132" s="217"/>
      <c r="O132" s="217"/>
      <c r="P132" s="217"/>
      <c r="Q132" s="217"/>
      <c r="R132" s="217"/>
      <c r="S132" s="217"/>
      <c r="T132" s="218"/>
      <c r="AT132" s="219" t="s">
        <v>265</v>
      </c>
      <c r="AU132" s="219" t="s">
        <v>84</v>
      </c>
      <c r="AV132" s="14" t="s">
        <v>84</v>
      </c>
      <c r="AW132" s="14" t="s">
        <v>36</v>
      </c>
      <c r="AX132" s="14" t="s">
        <v>74</v>
      </c>
      <c r="AY132" s="219" t="s">
        <v>245</v>
      </c>
    </row>
    <row r="133" spans="2:51" s="15" customFormat="1" ht="10.2">
      <c r="B133" s="220"/>
      <c r="C133" s="221"/>
      <c r="D133" s="200" t="s">
        <v>265</v>
      </c>
      <c r="E133" s="222" t="s">
        <v>19</v>
      </c>
      <c r="F133" s="223" t="s">
        <v>271</v>
      </c>
      <c r="G133" s="221"/>
      <c r="H133" s="224">
        <v>774.992</v>
      </c>
      <c r="I133" s="225"/>
      <c r="J133" s="221"/>
      <c r="K133" s="221"/>
      <c r="L133" s="226"/>
      <c r="M133" s="227"/>
      <c r="N133" s="228"/>
      <c r="O133" s="228"/>
      <c r="P133" s="228"/>
      <c r="Q133" s="228"/>
      <c r="R133" s="228"/>
      <c r="S133" s="228"/>
      <c r="T133" s="229"/>
      <c r="AT133" s="230" t="s">
        <v>265</v>
      </c>
      <c r="AU133" s="230" t="s">
        <v>84</v>
      </c>
      <c r="AV133" s="15" t="s">
        <v>131</v>
      </c>
      <c r="AW133" s="15" t="s">
        <v>36</v>
      </c>
      <c r="AX133" s="15" t="s">
        <v>82</v>
      </c>
      <c r="AY133" s="230" t="s">
        <v>245</v>
      </c>
    </row>
    <row r="134" spans="1:65" s="2" customFormat="1" ht="37.8" customHeight="1">
      <c r="A134" s="35"/>
      <c r="B134" s="36"/>
      <c r="C134" s="180" t="s">
        <v>315</v>
      </c>
      <c r="D134" s="180" t="s">
        <v>247</v>
      </c>
      <c r="E134" s="181" t="s">
        <v>316</v>
      </c>
      <c r="F134" s="182" t="s">
        <v>317</v>
      </c>
      <c r="G134" s="183" t="s">
        <v>308</v>
      </c>
      <c r="H134" s="184">
        <v>774.992</v>
      </c>
      <c r="I134" s="185"/>
      <c r="J134" s="186">
        <f>ROUND(I134*H134,2)</f>
        <v>0</v>
      </c>
      <c r="K134" s="182" t="s">
        <v>261</v>
      </c>
      <c r="L134" s="40"/>
      <c r="M134" s="187" t="s">
        <v>19</v>
      </c>
      <c r="N134" s="188" t="s">
        <v>45</v>
      </c>
      <c r="O134" s="65"/>
      <c r="P134" s="189">
        <f>O134*H134</f>
        <v>0</v>
      </c>
      <c r="Q134" s="189">
        <v>0</v>
      </c>
      <c r="R134" s="189">
        <f>Q134*H134</f>
        <v>0</v>
      </c>
      <c r="S134" s="189">
        <v>0</v>
      </c>
      <c r="T134" s="190">
        <f>S134*H134</f>
        <v>0</v>
      </c>
      <c r="U134" s="35"/>
      <c r="V134" s="35"/>
      <c r="W134" s="35"/>
      <c r="X134" s="35"/>
      <c r="Y134" s="35"/>
      <c r="Z134" s="35"/>
      <c r="AA134" s="35"/>
      <c r="AB134" s="35"/>
      <c r="AC134" s="35"/>
      <c r="AD134" s="35"/>
      <c r="AE134" s="35"/>
      <c r="AR134" s="191" t="s">
        <v>131</v>
      </c>
      <c r="AT134" s="191" t="s">
        <v>247</v>
      </c>
      <c r="AU134" s="191" t="s">
        <v>84</v>
      </c>
      <c r="AY134" s="18" t="s">
        <v>245</v>
      </c>
      <c r="BE134" s="192">
        <f>IF(N134="základní",J134,0)</f>
        <v>0</v>
      </c>
      <c r="BF134" s="192">
        <f>IF(N134="snížená",J134,0)</f>
        <v>0</v>
      </c>
      <c r="BG134" s="192">
        <f>IF(N134="zákl. přenesená",J134,0)</f>
        <v>0</v>
      </c>
      <c r="BH134" s="192">
        <f>IF(N134="sníž. přenesená",J134,0)</f>
        <v>0</v>
      </c>
      <c r="BI134" s="192">
        <f>IF(N134="nulová",J134,0)</f>
        <v>0</v>
      </c>
      <c r="BJ134" s="18" t="s">
        <v>82</v>
      </c>
      <c r="BK134" s="192">
        <f>ROUND(I134*H134,2)</f>
        <v>0</v>
      </c>
      <c r="BL134" s="18" t="s">
        <v>131</v>
      </c>
      <c r="BM134" s="191" t="s">
        <v>318</v>
      </c>
    </row>
    <row r="135" spans="1:47" s="2" customFormat="1" ht="10.2">
      <c r="A135" s="35"/>
      <c r="B135" s="36"/>
      <c r="C135" s="37"/>
      <c r="D135" s="193" t="s">
        <v>263</v>
      </c>
      <c r="E135" s="37"/>
      <c r="F135" s="194" t="s">
        <v>319</v>
      </c>
      <c r="G135" s="37"/>
      <c r="H135" s="37"/>
      <c r="I135" s="195"/>
      <c r="J135" s="37"/>
      <c r="K135" s="37"/>
      <c r="L135" s="40"/>
      <c r="M135" s="196"/>
      <c r="N135" s="197"/>
      <c r="O135" s="65"/>
      <c r="P135" s="65"/>
      <c r="Q135" s="65"/>
      <c r="R135" s="65"/>
      <c r="S135" s="65"/>
      <c r="T135" s="66"/>
      <c r="U135" s="35"/>
      <c r="V135" s="35"/>
      <c r="W135" s="35"/>
      <c r="X135" s="35"/>
      <c r="Y135" s="35"/>
      <c r="Z135" s="35"/>
      <c r="AA135" s="35"/>
      <c r="AB135" s="35"/>
      <c r="AC135" s="35"/>
      <c r="AD135" s="35"/>
      <c r="AE135" s="35"/>
      <c r="AT135" s="18" t="s">
        <v>263</v>
      </c>
      <c r="AU135" s="18" t="s">
        <v>84</v>
      </c>
    </row>
    <row r="136" spans="1:65" s="2" customFormat="1" ht="24.15" customHeight="1">
      <c r="A136" s="35"/>
      <c r="B136" s="36"/>
      <c r="C136" s="180" t="s">
        <v>320</v>
      </c>
      <c r="D136" s="180" t="s">
        <v>247</v>
      </c>
      <c r="E136" s="181" t="s">
        <v>321</v>
      </c>
      <c r="F136" s="182" t="s">
        <v>322</v>
      </c>
      <c r="G136" s="183" t="s">
        <v>323</v>
      </c>
      <c r="H136" s="184">
        <v>1549.984</v>
      </c>
      <c r="I136" s="185"/>
      <c r="J136" s="186">
        <f>ROUND(I136*H136,2)</f>
        <v>0</v>
      </c>
      <c r="K136" s="182" t="s">
        <v>261</v>
      </c>
      <c r="L136" s="40"/>
      <c r="M136" s="187" t="s">
        <v>19</v>
      </c>
      <c r="N136" s="188" t="s">
        <v>45</v>
      </c>
      <c r="O136" s="65"/>
      <c r="P136" s="189">
        <f>O136*H136</f>
        <v>0</v>
      </c>
      <c r="Q136" s="189">
        <v>0</v>
      </c>
      <c r="R136" s="189">
        <f>Q136*H136</f>
        <v>0</v>
      </c>
      <c r="S136" s="189">
        <v>0</v>
      </c>
      <c r="T136" s="190">
        <f>S136*H136</f>
        <v>0</v>
      </c>
      <c r="U136" s="35"/>
      <c r="V136" s="35"/>
      <c r="W136" s="35"/>
      <c r="X136" s="35"/>
      <c r="Y136" s="35"/>
      <c r="Z136" s="35"/>
      <c r="AA136" s="35"/>
      <c r="AB136" s="35"/>
      <c r="AC136" s="35"/>
      <c r="AD136" s="35"/>
      <c r="AE136" s="35"/>
      <c r="AR136" s="191" t="s">
        <v>131</v>
      </c>
      <c r="AT136" s="191" t="s">
        <v>247</v>
      </c>
      <c r="AU136" s="191" t="s">
        <v>84</v>
      </c>
      <c r="AY136" s="18" t="s">
        <v>245</v>
      </c>
      <c r="BE136" s="192">
        <f>IF(N136="základní",J136,0)</f>
        <v>0</v>
      </c>
      <c r="BF136" s="192">
        <f>IF(N136="snížená",J136,0)</f>
        <v>0</v>
      </c>
      <c r="BG136" s="192">
        <f>IF(N136="zákl. přenesená",J136,0)</f>
        <v>0</v>
      </c>
      <c r="BH136" s="192">
        <f>IF(N136="sníž. přenesená",J136,0)</f>
        <v>0</v>
      </c>
      <c r="BI136" s="192">
        <f>IF(N136="nulová",J136,0)</f>
        <v>0</v>
      </c>
      <c r="BJ136" s="18" t="s">
        <v>82</v>
      </c>
      <c r="BK136" s="192">
        <f>ROUND(I136*H136,2)</f>
        <v>0</v>
      </c>
      <c r="BL136" s="18" t="s">
        <v>131</v>
      </c>
      <c r="BM136" s="191" t="s">
        <v>324</v>
      </c>
    </row>
    <row r="137" spans="1:47" s="2" customFormat="1" ht="10.2">
      <c r="A137" s="35"/>
      <c r="B137" s="36"/>
      <c r="C137" s="37"/>
      <c r="D137" s="193" t="s">
        <v>263</v>
      </c>
      <c r="E137" s="37"/>
      <c r="F137" s="194" t="s">
        <v>325</v>
      </c>
      <c r="G137" s="37"/>
      <c r="H137" s="37"/>
      <c r="I137" s="195"/>
      <c r="J137" s="37"/>
      <c r="K137" s="37"/>
      <c r="L137" s="40"/>
      <c r="M137" s="196"/>
      <c r="N137" s="197"/>
      <c r="O137" s="65"/>
      <c r="P137" s="65"/>
      <c r="Q137" s="65"/>
      <c r="R137" s="65"/>
      <c r="S137" s="65"/>
      <c r="T137" s="66"/>
      <c r="U137" s="35"/>
      <c r="V137" s="35"/>
      <c r="W137" s="35"/>
      <c r="X137" s="35"/>
      <c r="Y137" s="35"/>
      <c r="Z137" s="35"/>
      <c r="AA137" s="35"/>
      <c r="AB137" s="35"/>
      <c r="AC137" s="35"/>
      <c r="AD137" s="35"/>
      <c r="AE137" s="35"/>
      <c r="AT137" s="18" t="s">
        <v>263</v>
      </c>
      <c r="AU137" s="18" t="s">
        <v>84</v>
      </c>
    </row>
    <row r="138" spans="2:51" s="14" customFormat="1" ht="10.2">
      <c r="B138" s="209"/>
      <c r="C138" s="210"/>
      <c r="D138" s="200" t="s">
        <v>265</v>
      </c>
      <c r="E138" s="210"/>
      <c r="F138" s="212" t="s">
        <v>326</v>
      </c>
      <c r="G138" s="210"/>
      <c r="H138" s="213">
        <v>1549.984</v>
      </c>
      <c r="I138" s="214"/>
      <c r="J138" s="210"/>
      <c r="K138" s="210"/>
      <c r="L138" s="215"/>
      <c r="M138" s="216"/>
      <c r="N138" s="217"/>
      <c r="O138" s="217"/>
      <c r="P138" s="217"/>
      <c r="Q138" s="217"/>
      <c r="R138" s="217"/>
      <c r="S138" s="217"/>
      <c r="T138" s="218"/>
      <c r="AT138" s="219" t="s">
        <v>265</v>
      </c>
      <c r="AU138" s="219" t="s">
        <v>84</v>
      </c>
      <c r="AV138" s="14" t="s">
        <v>84</v>
      </c>
      <c r="AW138" s="14" t="s">
        <v>4</v>
      </c>
      <c r="AX138" s="14" t="s">
        <v>82</v>
      </c>
      <c r="AY138" s="219" t="s">
        <v>245</v>
      </c>
    </row>
    <row r="139" spans="2:63" s="12" customFormat="1" ht="22.8" customHeight="1">
      <c r="B139" s="164"/>
      <c r="C139" s="165"/>
      <c r="D139" s="166" t="s">
        <v>73</v>
      </c>
      <c r="E139" s="178" t="s">
        <v>305</v>
      </c>
      <c r="F139" s="178" t="s">
        <v>327</v>
      </c>
      <c r="G139" s="165"/>
      <c r="H139" s="165"/>
      <c r="I139" s="168"/>
      <c r="J139" s="179">
        <f>BK139</f>
        <v>0</v>
      </c>
      <c r="K139" s="165"/>
      <c r="L139" s="170"/>
      <c r="M139" s="171"/>
      <c r="N139" s="172"/>
      <c r="O139" s="172"/>
      <c r="P139" s="173">
        <f>SUM(P140:P157)</f>
        <v>0</v>
      </c>
      <c r="Q139" s="172"/>
      <c r="R139" s="173">
        <f>SUM(R140:R157)</f>
        <v>0</v>
      </c>
      <c r="S139" s="172"/>
      <c r="T139" s="174">
        <f>SUM(T140:T157)</f>
        <v>323.2344</v>
      </c>
      <c r="AR139" s="175" t="s">
        <v>82</v>
      </c>
      <c r="AT139" s="176" t="s">
        <v>73</v>
      </c>
      <c r="AU139" s="176" t="s">
        <v>82</v>
      </c>
      <c r="AY139" s="175" t="s">
        <v>245</v>
      </c>
      <c r="BK139" s="177">
        <f>SUM(BK140:BK157)</f>
        <v>0</v>
      </c>
    </row>
    <row r="140" spans="1:65" s="2" customFormat="1" ht="16.5" customHeight="1">
      <c r="A140" s="35"/>
      <c r="B140" s="36"/>
      <c r="C140" s="180" t="s">
        <v>328</v>
      </c>
      <c r="D140" s="180" t="s">
        <v>247</v>
      </c>
      <c r="E140" s="181" t="s">
        <v>329</v>
      </c>
      <c r="F140" s="182" t="s">
        <v>330</v>
      </c>
      <c r="G140" s="183" t="s">
        <v>308</v>
      </c>
      <c r="H140" s="184">
        <v>29.096</v>
      </c>
      <c r="I140" s="185"/>
      <c r="J140" s="186">
        <f>ROUND(I140*H140,2)</f>
        <v>0</v>
      </c>
      <c r="K140" s="182" t="s">
        <v>261</v>
      </c>
      <c r="L140" s="40"/>
      <c r="M140" s="187" t="s">
        <v>19</v>
      </c>
      <c r="N140" s="188" t="s">
        <v>45</v>
      </c>
      <c r="O140" s="65"/>
      <c r="P140" s="189">
        <f>O140*H140</f>
        <v>0</v>
      </c>
      <c r="Q140" s="189">
        <v>0</v>
      </c>
      <c r="R140" s="189">
        <f>Q140*H140</f>
        <v>0</v>
      </c>
      <c r="S140" s="189">
        <v>2.4</v>
      </c>
      <c r="T140" s="190">
        <f>S140*H140</f>
        <v>69.8304</v>
      </c>
      <c r="U140" s="35"/>
      <c r="V140" s="35"/>
      <c r="W140" s="35"/>
      <c r="X140" s="35"/>
      <c r="Y140" s="35"/>
      <c r="Z140" s="35"/>
      <c r="AA140" s="35"/>
      <c r="AB140" s="35"/>
      <c r="AC140" s="35"/>
      <c r="AD140" s="35"/>
      <c r="AE140" s="35"/>
      <c r="AR140" s="191" t="s">
        <v>131</v>
      </c>
      <c r="AT140" s="191" t="s">
        <v>247</v>
      </c>
      <c r="AU140" s="191" t="s">
        <v>84</v>
      </c>
      <c r="AY140" s="18" t="s">
        <v>245</v>
      </c>
      <c r="BE140" s="192">
        <f>IF(N140="základní",J140,0)</f>
        <v>0</v>
      </c>
      <c r="BF140" s="192">
        <f>IF(N140="snížená",J140,0)</f>
        <v>0</v>
      </c>
      <c r="BG140" s="192">
        <f>IF(N140="zákl. přenesená",J140,0)</f>
        <v>0</v>
      </c>
      <c r="BH140" s="192">
        <f>IF(N140="sníž. přenesená",J140,0)</f>
        <v>0</v>
      </c>
      <c r="BI140" s="192">
        <f>IF(N140="nulová",J140,0)</f>
        <v>0</v>
      </c>
      <c r="BJ140" s="18" t="s">
        <v>82</v>
      </c>
      <c r="BK140" s="192">
        <f>ROUND(I140*H140,2)</f>
        <v>0</v>
      </c>
      <c r="BL140" s="18" t="s">
        <v>131</v>
      </c>
      <c r="BM140" s="191" t="s">
        <v>331</v>
      </c>
    </row>
    <row r="141" spans="1:47" s="2" customFormat="1" ht="10.2">
      <c r="A141" s="35"/>
      <c r="B141" s="36"/>
      <c r="C141" s="37"/>
      <c r="D141" s="193" t="s">
        <v>263</v>
      </c>
      <c r="E141" s="37"/>
      <c r="F141" s="194" t="s">
        <v>332</v>
      </c>
      <c r="G141" s="37"/>
      <c r="H141" s="37"/>
      <c r="I141" s="195"/>
      <c r="J141" s="37"/>
      <c r="K141" s="37"/>
      <c r="L141" s="40"/>
      <c r="M141" s="196"/>
      <c r="N141" s="197"/>
      <c r="O141" s="65"/>
      <c r="P141" s="65"/>
      <c r="Q141" s="65"/>
      <c r="R141" s="65"/>
      <c r="S141" s="65"/>
      <c r="T141" s="66"/>
      <c r="U141" s="35"/>
      <c r="V141" s="35"/>
      <c r="W141" s="35"/>
      <c r="X141" s="35"/>
      <c r="Y141" s="35"/>
      <c r="Z141" s="35"/>
      <c r="AA141" s="35"/>
      <c r="AB141" s="35"/>
      <c r="AC141" s="35"/>
      <c r="AD141" s="35"/>
      <c r="AE141" s="35"/>
      <c r="AT141" s="18" t="s">
        <v>263</v>
      </c>
      <c r="AU141" s="18" t="s">
        <v>84</v>
      </c>
    </row>
    <row r="142" spans="2:51" s="13" customFormat="1" ht="10.2">
      <c r="B142" s="198"/>
      <c r="C142" s="199"/>
      <c r="D142" s="200" t="s">
        <v>265</v>
      </c>
      <c r="E142" s="201" t="s">
        <v>19</v>
      </c>
      <c r="F142" s="202" t="s">
        <v>333</v>
      </c>
      <c r="G142" s="199"/>
      <c r="H142" s="201" t="s">
        <v>19</v>
      </c>
      <c r="I142" s="203"/>
      <c r="J142" s="199"/>
      <c r="K142" s="199"/>
      <c r="L142" s="204"/>
      <c r="M142" s="205"/>
      <c r="N142" s="206"/>
      <c r="O142" s="206"/>
      <c r="P142" s="206"/>
      <c r="Q142" s="206"/>
      <c r="R142" s="206"/>
      <c r="S142" s="206"/>
      <c r="T142" s="207"/>
      <c r="AT142" s="208" t="s">
        <v>265</v>
      </c>
      <c r="AU142" s="208" t="s">
        <v>84</v>
      </c>
      <c r="AV142" s="13" t="s">
        <v>82</v>
      </c>
      <c r="AW142" s="13" t="s">
        <v>36</v>
      </c>
      <c r="AX142" s="13" t="s">
        <v>74</v>
      </c>
      <c r="AY142" s="208" t="s">
        <v>245</v>
      </c>
    </row>
    <row r="143" spans="2:51" s="13" customFormat="1" ht="10.2">
      <c r="B143" s="198"/>
      <c r="C143" s="199"/>
      <c r="D143" s="200" t="s">
        <v>265</v>
      </c>
      <c r="E143" s="201" t="s">
        <v>19</v>
      </c>
      <c r="F143" s="202" t="s">
        <v>334</v>
      </c>
      <c r="G143" s="199"/>
      <c r="H143" s="201" t="s">
        <v>19</v>
      </c>
      <c r="I143" s="203"/>
      <c r="J143" s="199"/>
      <c r="K143" s="199"/>
      <c r="L143" s="204"/>
      <c r="M143" s="205"/>
      <c r="N143" s="206"/>
      <c r="O143" s="206"/>
      <c r="P143" s="206"/>
      <c r="Q143" s="206"/>
      <c r="R143" s="206"/>
      <c r="S143" s="206"/>
      <c r="T143" s="207"/>
      <c r="AT143" s="208" t="s">
        <v>265</v>
      </c>
      <c r="AU143" s="208" t="s">
        <v>84</v>
      </c>
      <c r="AV143" s="13" t="s">
        <v>82</v>
      </c>
      <c r="AW143" s="13" t="s">
        <v>36</v>
      </c>
      <c r="AX143" s="13" t="s">
        <v>74</v>
      </c>
      <c r="AY143" s="208" t="s">
        <v>245</v>
      </c>
    </row>
    <row r="144" spans="2:51" s="14" customFormat="1" ht="10.2">
      <c r="B144" s="209"/>
      <c r="C144" s="210"/>
      <c r="D144" s="200" t="s">
        <v>265</v>
      </c>
      <c r="E144" s="211" t="s">
        <v>19</v>
      </c>
      <c r="F144" s="212" t="s">
        <v>335</v>
      </c>
      <c r="G144" s="210"/>
      <c r="H144" s="213">
        <v>29.096</v>
      </c>
      <c r="I144" s="214"/>
      <c r="J144" s="210"/>
      <c r="K144" s="210"/>
      <c r="L144" s="215"/>
      <c r="M144" s="216"/>
      <c r="N144" s="217"/>
      <c r="O144" s="217"/>
      <c r="P144" s="217"/>
      <c r="Q144" s="217"/>
      <c r="R144" s="217"/>
      <c r="S144" s="217"/>
      <c r="T144" s="218"/>
      <c r="AT144" s="219" t="s">
        <v>265</v>
      </c>
      <c r="AU144" s="219" t="s">
        <v>84</v>
      </c>
      <c r="AV144" s="14" t="s">
        <v>84</v>
      </c>
      <c r="AW144" s="14" t="s">
        <v>36</v>
      </c>
      <c r="AX144" s="14" t="s">
        <v>74</v>
      </c>
      <c r="AY144" s="219" t="s">
        <v>245</v>
      </c>
    </row>
    <row r="145" spans="2:51" s="15" customFormat="1" ht="10.2">
      <c r="B145" s="220"/>
      <c r="C145" s="221"/>
      <c r="D145" s="200" t="s">
        <v>265</v>
      </c>
      <c r="E145" s="222" t="s">
        <v>19</v>
      </c>
      <c r="F145" s="223" t="s">
        <v>271</v>
      </c>
      <c r="G145" s="221"/>
      <c r="H145" s="224">
        <v>29.096</v>
      </c>
      <c r="I145" s="225"/>
      <c r="J145" s="221"/>
      <c r="K145" s="221"/>
      <c r="L145" s="226"/>
      <c r="M145" s="227"/>
      <c r="N145" s="228"/>
      <c r="O145" s="228"/>
      <c r="P145" s="228"/>
      <c r="Q145" s="228"/>
      <c r="R145" s="228"/>
      <c r="S145" s="228"/>
      <c r="T145" s="229"/>
      <c r="AT145" s="230" t="s">
        <v>265</v>
      </c>
      <c r="AU145" s="230" t="s">
        <v>84</v>
      </c>
      <c r="AV145" s="15" t="s">
        <v>131</v>
      </c>
      <c r="AW145" s="15" t="s">
        <v>36</v>
      </c>
      <c r="AX145" s="15" t="s">
        <v>82</v>
      </c>
      <c r="AY145" s="230" t="s">
        <v>245</v>
      </c>
    </row>
    <row r="146" spans="1:65" s="2" customFormat="1" ht="16.5" customHeight="1">
      <c r="A146" s="35"/>
      <c r="B146" s="36"/>
      <c r="C146" s="180" t="s">
        <v>336</v>
      </c>
      <c r="D146" s="180" t="s">
        <v>247</v>
      </c>
      <c r="E146" s="181" t="s">
        <v>337</v>
      </c>
      <c r="F146" s="182" t="s">
        <v>338</v>
      </c>
      <c r="G146" s="183" t="s">
        <v>308</v>
      </c>
      <c r="H146" s="184">
        <v>58.92</v>
      </c>
      <c r="I146" s="185"/>
      <c r="J146" s="186">
        <f>ROUND(I146*H146,2)</f>
        <v>0</v>
      </c>
      <c r="K146" s="182" t="s">
        <v>261</v>
      </c>
      <c r="L146" s="40"/>
      <c r="M146" s="187" t="s">
        <v>19</v>
      </c>
      <c r="N146" s="188" t="s">
        <v>45</v>
      </c>
      <c r="O146" s="65"/>
      <c r="P146" s="189">
        <f>O146*H146</f>
        <v>0</v>
      </c>
      <c r="Q146" s="189">
        <v>0</v>
      </c>
      <c r="R146" s="189">
        <f>Q146*H146</f>
        <v>0</v>
      </c>
      <c r="S146" s="189">
        <v>2.4</v>
      </c>
      <c r="T146" s="190">
        <f>S146*H146</f>
        <v>141.408</v>
      </c>
      <c r="U146" s="35"/>
      <c r="V146" s="35"/>
      <c r="W146" s="35"/>
      <c r="X146" s="35"/>
      <c r="Y146" s="35"/>
      <c r="Z146" s="35"/>
      <c r="AA146" s="35"/>
      <c r="AB146" s="35"/>
      <c r="AC146" s="35"/>
      <c r="AD146" s="35"/>
      <c r="AE146" s="35"/>
      <c r="AR146" s="191" t="s">
        <v>131</v>
      </c>
      <c r="AT146" s="191" t="s">
        <v>247</v>
      </c>
      <c r="AU146" s="191" t="s">
        <v>84</v>
      </c>
      <c r="AY146" s="18" t="s">
        <v>245</v>
      </c>
      <c r="BE146" s="192">
        <f>IF(N146="základní",J146,0)</f>
        <v>0</v>
      </c>
      <c r="BF146" s="192">
        <f>IF(N146="snížená",J146,0)</f>
        <v>0</v>
      </c>
      <c r="BG146" s="192">
        <f>IF(N146="zákl. přenesená",J146,0)</f>
        <v>0</v>
      </c>
      <c r="BH146" s="192">
        <f>IF(N146="sníž. přenesená",J146,0)</f>
        <v>0</v>
      </c>
      <c r="BI146" s="192">
        <f>IF(N146="nulová",J146,0)</f>
        <v>0</v>
      </c>
      <c r="BJ146" s="18" t="s">
        <v>82</v>
      </c>
      <c r="BK146" s="192">
        <f>ROUND(I146*H146,2)</f>
        <v>0</v>
      </c>
      <c r="BL146" s="18" t="s">
        <v>131</v>
      </c>
      <c r="BM146" s="191" t="s">
        <v>339</v>
      </c>
    </row>
    <row r="147" spans="1:47" s="2" customFormat="1" ht="10.2">
      <c r="A147" s="35"/>
      <c r="B147" s="36"/>
      <c r="C147" s="37"/>
      <c r="D147" s="193" t="s">
        <v>263</v>
      </c>
      <c r="E147" s="37"/>
      <c r="F147" s="194" t="s">
        <v>340</v>
      </c>
      <c r="G147" s="37"/>
      <c r="H147" s="37"/>
      <c r="I147" s="195"/>
      <c r="J147" s="37"/>
      <c r="K147" s="37"/>
      <c r="L147" s="40"/>
      <c r="M147" s="196"/>
      <c r="N147" s="197"/>
      <c r="O147" s="65"/>
      <c r="P147" s="65"/>
      <c r="Q147" s="65"/>
      <c r="R147" s="65"/>
      <c r="S147" s="65"/>
      <c r="T147" s="66"/>
      <c r="U147" s="35"/>
      <c r="V147" s="35"/>
      <c r="W147" s="35"/>
      <c r="X147" s="35"/>
      <c r="Y147" s="35"/>
      <c r="Z147" s="35"/>
      <c r="AA147" s="35"/>
      <c r="AB147" s="35"/>
      <c r="AC147" s="35"/>
      <c r="AD147" s="35"/>
      <c r="AE147" s="35"/>
      <c r="AT147" s="18" t="s">
        <v>263</v>
      </c>
      <c r="AU147" s="18" t="s">
        <v>84</v>
      </c>
    </row>
    <row r="148" spans="2:51" s="13" customFormat="1" ht="10.2">
      <c r="B148" s="198"/>
      <c r="C148" s="199"/>
      <c r="D148" s="200" t="s">
        <v>265</v>
      </c>
      <c r="E148" s="201" t="s">
        <v>19</v>
      </c>
      <c r="F148" s="202" t="s">
        <v>341</v>
      </c>
      <c r="G148" s="199"/>
      <c r="H148" s="201" t="s">
        <v>19</v>
      </c>
      <c r="I148" s="203"/>
      <c r="J148" s="199"/>
      <c r="K148" s="199"/>
      <c r="L148" s="204"/>
      <c r="M148" s="205"/>
      <c r="N148" s="206"/>
      <c r="O148" s="206"/>
      <c r="P148" s="206"/>
      <c r="Q148" s="206"/>
      <c r="R148" s="206"/>
      <c r="S148" s="206"/>
      <c r="T148" s="207"/>
      <c r="AT148" s="208" t="s">
        <v>265</v>
      </c>
      <c r="AU148" s="208" t="s">
        <v>84</v>
      </c>
      <c r="AV148" s="13" t="s">
        <v>82</v>
      </c>
      <c r="AW148" s="13" t="s">
        <v>36</v>
      </c>
      <c r="AX148" s="13" t="s">
        <v>74</v>
      </c>
      <c r="AY148" s="208" t="s">
        <v>245</v>
      </c>
    </row>
    <row r="149" spans="2:51" s="13" customFormat="1" ht="10.2">
      <c r="B149" s="198"/>
      <c r="C149" s="199"/>
      <c r="D149" s="200" t="s">
        <v>265</v>
      </c>
      <c r="E149" s="201" t="s">
        <v>19</v>
      </c>
      <c r="F149" s="202" t="s">
        <v>334</v>
      </c>
      <c r="G149" s="199"/>
      <c r="H149" s="201" t="s">
        <v>19</v>
      </c>
      <c r="I149" s="203"/>
      <c r="J149" s="199"/>
      <c r="K149" s="199"/>
      <c r="L149" s="204"/>
      <c r="M149" s="205"/>
      <c r="N149" s="206"/>
      <c r="O149" s="206"/>
      <c r="P149" s="206"/>
      <c r="Q149" s="206"/>
      <c r="R149" s="206"/>
      <c r="S149" s="206"/>
      <c r="T149" s="207"/>
      <c r="AT149" s="208" t="s">
        <v>265</v>
      </c>
      <c r="AU149" s="208" t="s">
        <v>84</v>
      </c>
      <c r="AV149" s="13" t="s">
        <v>82</v>
      </c>
      <c r="AW149" s="13" t="s">
        <v>36</v>
      </c>
      <c r="AX149" s="13" t="s">
        <v>74</v>
      </c>
      <c r="AY149" s="208" t="s">
        <v>245</v>
      </c>
    </row>
    <row r="150" spans="2:51" s="14" customFormat="1" ht="10.2">
      <c r="B150" s="209"/>
      <c r="C150" s="210"/>
      <c r="D150" s="200" t="s">
        <v>265</v>
      </c>
      <c r="E150" s="211" t="s">
        <v>19</v>
      </c>
      <c r="F150" s="212" t="s">
        <v>342</v>
      </c>
      <c r="G150" s="210"/>
      <c r="H150" s="213">
        <v>58.92</v>
      </c>
      <c r="I150" s="214"/>
      <c r="J150" s="210"/>
      <c r="K150" s="210"/>
      <c r="L150" s="215"/>
      <c r="M150" s="216"/>
      <c r="N150" s="217"/>
      <c r="O150" s="217"/>
      <c r="P150" s="217"/>
      <c r="Q150" s="217"/>
      <c r="R150" s="217"/>
      <c r="S150" s="217"/>
      <c r="T150" s="218"/>
      <c r="AT150" s="219" t="s">
        <v>265</v>
      </c>
      <c r="AU150" s="219" t="s">
        <v>84</v>
      </c>
      <c r="AV150" s="14" t="s">
        <v>84</v>
      </c>
      <c r="AW150" s="14" t="s">
        <v>36</v>
      </c>
      <c r="AX150" s="14" t="s">
        <v>74</v>
      </c>
      <c r="AY150" s="219" t="s">
        <v>245</v>
      </c>
    </row>
    <row r="151" spans="2:51" s="15" customFormat="1" ht="10.2">
      <c r="B151" s="220"/>
      <c r="C151" s="221"/>
      <c r="D151" s="200" t="s">
        <v>265</v>
      </c>
      <c r="E151" s="222" t="s">
        <v>19</v>
      </c>
      <c r="F151" s="223" t="s">
        <v>271</v>
      </c>
      <c r="G151" s="221"/>
      <c r="H151" s="224">
        <v>58.92</v>
      </c>
      <c r="I151" s="225"/>
      <c r="J151" s="221"/>
      <c r="K151" s="221"/>
      <c r="L151" s="226"/>
      <c r="M151" s="227"/>
      <c r="N151" s="228"/>
      <c r="O151" s="228"/>
      <c r="P151" s="228"/>
      <c r="Q151" s="228"/>
      <c r="R151" s="228"/>
      <c r="S151" s="228"/>
      <c r="T151" s="229"/>
      <c r="AT151" s="230" t="s">
        <v>265</v>
      </c>
      <c r="AU151" s="230" t="s">
        <v>84</v>
      </c>
      <c r="AV151" s="15" t="s">
        <v>131</v>
      </c>
      <c r="AW151" s="15" t="s">
        <v>36</v>
      </c>
      <c r="AX151" s="15" t="s">
        <v>82</v>
      </c>
      <c r="AY151" s="230" t="s">
        <v>245</v>
      </c>
    </row>
    <row r="152" spans="1:65" s="2" customFormat="1" ht="16.5" customHeight="1">
      <c r="A152" s="35"/>
      <c r="B152" s="36"/>
      <c r="C152" s="180" t="s">
        <v>343</v>
      </c>
      <c r="D152" s="180" t="s">
        <v>247</v>
      </c>
      <c r="E152" s="181" t="s">
        <v>344</v>
      </c>
      <c r="F152" s="182" t="s">
        <v>345</v>
      </c>
      <c r="G152" s="183" t="s">
        <v>288</v>
      </c>
      <c r="H152" s="184">
        <v>450</v>
      </c>
      <c r="I152" s="185"/>
      <c r="J152" s="186">
        <f>ROUND(I152*H152,2)</f>
        <v>0</v>
      </c>
      <c r="K152" s="182" t="s">
        <v>19</v>
      </c>
      <c r="L152" s="40"/>
      <c r="M152" s="187" t="s">
        <v>19</v>
      </c>
      <c r="N152" s="188" t="s">
        <v>45</v>
      </c>
      <c r="O152" s="65"/>
      <c r="P152" s="189">
        <f>O152*H152</f>
        <v>0</v>
      </c>
      <c r="Q152" s="189">
        <v>0</v>
      </c>
      <c r="R152" s="189">
        <f>Q152*H152</f>
        <v>0</v>
      </c>
      <c r="S152" s="189">
        <v>0.00248</v>
      </c>
      <c r="T152" s="190">
        <f>S152*H152</f>
        <v>1.116</v>
      </c>
      <c r="U152" s="35"/>
      <c r="V152" s="35"/>
      <c r="W152" s="35"/>
      <c r="X152" s="35"/>
      <c r="Y152" s="35"/>
      <c r="Z152" s="35"/>
      <c r="AA152" s="35"/>
      <c r="AB152" s="35"/>
      <c r="AC152" s="35"/>
      <c r="AD152" s="35"/>
      <c r="AE152" s="35"/>
      <c r="AR152" s="191" t="s">
        <v>131</v>
      </c>
      <c r="AT152" s="191" t="s">
        <v>247</v>
      </c>
      <c r="AU152" s="191" t="s">
        <v>84</v>
      </c>
      <c r="AY152" s="18" t="s">
        <v>245</v>
      </c>
      <c r="BE152" s="192">
        <f>IF(N152="základní",J152,0)</f>
        <v>0</v>
      </c>
      <c r="BF152" s="192">
        <f>IF(N152="snížená",J152,0)</f>
        <v>0</v>
      </c>
      <c r="BG152" s="192">
        <f>IF(N152="zákl. přenesená",J152,0)</f>
        <v>0</v>
      </c>
      <c r="BH152" s="192">
        <f>IF(N152="sníž. přenesená",J152,0)</f>
        <v>0</v>
      </c>
      <c r="BI152" s="192">
        <f>IF(N152="nulová",J152,0)</f>
        <v>0</v>
      </c>
      <c r="BJ152" s="18" t="s">
        <v>82</v>
      </c>
      <c r="BK152" s="192">
        <f>ROUND(I152*H152,2)</f>
        <v>0</v>
      </c>
      <c r="BL152" s="18" t="s">
        <v>131</v>
      </c>
      <c r="BM152" s="191" t="s">
        <v>346</v>
      </c>
    </row>
    <row r="153" spans="1:65" s="2" customFormat="1" ht="21.75" customHeight="1">
      <c r="A153" s="35"/>
      <c r="B153" s="36"/>
      <c r="C153" s="180" t="s">
        <v>8</v>
      </c>
      <c r="D153" s="180" t="s">
        <v>247</v>
      </c>
      <c r="E153" s="181" t="s">
        <v>347</v>
      </c>
      <c r="F153" s="182" t="s">
        <v>348</v>
      </c>
      <c r="G153" s="183" t="s">
        <v>308</v>
      </c>
      <c r="H153" s="184">
        <v>462</v>
      </c>
      <c r="I153" s="185"/>
      <c r="J153" s="186">
        <f>ROUND(I153*H153,2)</f>
        <v>0</v>
      </c>
      <c r="K153" s="182" t="s">
        <v>261</v>
      </c>
      <c r="L153" s="40"/>
      <c r="M153" s="187" t="s">
        <v>19</v>
      </c>
      <c r="N153" s="188" t="s">
        <v>45</v>
      </c>
      <c r="O153" s="65"/>
      <c r="P153" s="189">
        <f>O153*H153</f>
        <v>0</v>
      </c>
      <c r="Q153" s="189">
        <v>0</v>
      </c>
      <c r="R153" s="189">
        <f>Q153*H153</f>
        <v>0</v>
      </c>
      <c r="S153" s="189">
        <v>0.24</v>
      </c>
      <c r="T153" s="190">
        <f>S153*H153</f>
        <v>110.88</v>
      </c>
      <c r="U153" s="35"/>
      <c r="V153" s="35"/>
      <c r="W153" s="35"/>
      <c r="X153" s="35"/>
      <c r="Y153" s="35"/>
      <c r="Z153" s="35"/>
      <c r="AA153" s="35"/>
      <c r="AB153" s="35"/>
      <c r="AC153" s="35"/>
      <c r="AD153" s="35"/>
      <c r="AE153" s="35"/>
      <c r="AR153" s="191" t="s">
        <v>131</v>
      </c>
      <c r="AT153" s="191" t="s">
        <v>247</v>
      </c>
      <c r="AU153" s="191" t="s">
        <v>84</v>
      </c>
      <c r="AY153" s="18" t="s">
        <v>245</v>
      </c>
      <c r="BE153" s="192">
        <f>IF(N153="základní",J153,0)</f>
        <v>0</v>
      </c>
      <c r="BF153" s="192">
        <f>IF(N153="snížená",J153,0)</f>
        <v>0</v>
      </c>
      <c r="BG153" s="192">
        <f>IF(N153="zákl. přenesená",J153,0)</f>
        <v>0</v>
      </c>
      <c r="BH153" s="192">
        <f>IF(N153="sníž. přenesená",J153,0)</f>
        <v>0</v>
      </c>
      <c r="BI153" s="192">
        <f>IF(N153="nulová",J153,0)</f>
        <v>0</v>
      </c>
      <c r="BJ153" s="18" t="s">
        <v>82</v>
      </c>
      <c r="BK153" s="192">
        <f>ROUND(I153*H153,2)</f>
        <v>0</v>
      </c>
      <c r="BL153" s="18" t="s">
        <v>131</v>
      </c>
      <c r="BM153" s="191" t="s">
        <v>349</v>
      </c>
    </row>
    <row r="154" spans="1:47" s="2" customFormat="1" ht="10.2">
      <c r="A154" s="35"/>
      <c r="B154" s="36"/>
      <c r="C154" s="37"/>
      <c r="D154" s="193" t="s">
        <v>263</v>
      </c>
      <c r="E154" s="37"/>
      <c r="F154" s="194" t="s">
        <v>350</v>
      </c>
      <c r="G154" s="37"/>
      <c r="H154" s="37"/>
      <c r="I154" s="195"/>
      <c r="J154" s="37"/>
      <c r="K154" s="37"/>
      <c r="L154" s="40"/>
      <c r="M154" s="196"/>
      <c r="N154" s="197"/>
      <c r="O154" s="65"/>
      <c r="P154" s="65"/>
      <c r="Q154" s="65"/>
      <c r="R154" s="65"/>
      <c r="S154" s="65"/>
      <c r="T154" s="66"/>
      <c r="U154" s="35"/>
      <c r="V154" s="35"/>
      <c r="W154" s="35"/>
      <c r="X154" s="35"/>
      <c r="Y154" s="35"/>
      <c r="Z154" s="35"/>
      <c r="AA154" s="35"/>
      <c r="AB154" s="35"/>
      <c r="AC154" s="35"/>
      <c r="AD154" s="35"/>
      <c r="AE154" s="35"/>
      <c r="AT154" s="18" t="s">
        <v>263</v>
      </c>
      <c r="AU154" s="18" t="s">
        <v>84</v>
      </c>
    </row>
    <row r="155" spans="2:51" s="13" customFormat="1" ht="10.2">
      <c r="B155" s="198"/>
      <c r="C155" s="199"/>
      <c r="D155" s="200" t="s">
        <v>265</v>
      </c>
      <c r="E155" s="201" t="s">
        <v>19</v>
      </c>
      <c r="F155" s="202" t="s">
        <v>351</v>
      </c>
      <c r="G155" s="199"/>
      <c r="H155" s="201" t="s">
        <v>19</v>
      </c>
      <c r="I155" s="203"/>
      <c r="J155" s="199"/>
      <c r="K155" s="199"/>
      <c r="L155" s="204"/>
      <c r="M155" s="205"/>
      <c r="N155" s="206"/>
      <c r="O155" s="206"/>
      <c r="P155" s="206"/>
      <c r="Q155" s="206"/>
      <c r="R155" s="206"/>
      <c r="S155" s="206"/>
      <c r="T155" s="207"/>
      <c r="AT155" s="208" t="s">
        <v>265</v>
      </c>
      <c r="AU155" s="208" t="s">
        <v>84</v>
      </c>
      <c r="AV155" s="13" t="s">
        <v>82</v>
      </c>
      <c r="AW155" s="13" t="s">
        <v>36</v>
      </c>
      <c r="AX155" s="13" t="s">
        <v>74</v>
      </c>
      <c r="AY155" s="208" t="s">
        <v>245</v>
      </c>
    </row>
    <row r="156" spans="2:51" s="14" customFormat="1" ht="10.2">
      <c r="B156" s="209"/>
      <c r="C156" s="210"/>
      <c r="D156" s="200" t="s">
        <v>265</v>
      </c>
      <c r="E156" s="211" t="s">
        <v>19</v>
      </c>
      <c r="F156" s="212" t="s">
        <v>352</v>
      </c>
      <c r="G156" s="210"/>
      <c r="H156" s="213">
        <v>462</v>
      </c>
      <c r="I156" s="214"/>
      <c r="J156" s="210"/>
      <c r="K156" s="210"/>
      <c r="L156" s="215"/>
      <c r="M156" s="216"/>
      <c r="N156" s="217"/>
      <c r="O156" s="217"/>
      <c r="P156" s="217"/>
      <c r="Q156" s="217"/>
      <c r="R156" s="217"/>
      <c r="S156" s="217"/>
      <c r="T156" s="218"/>
      <c r="AT156" s="219" t="s">
        <v>265</v>
      </c>
      <c r="AU156" s="219" t="s">
        <v>84</v>
      </c>
      <c r="AV156" s="14" t="s">
        <v>84</v>
      </c>
      <c r="AW156" s="14" t="s">
        <v>36</v>
      </c>
      <c r="AX156" s="14" t="s">
        <v>74</v>
      </c>
      <c r="AY156" s="219" t="s">
        <v>245</v>
      </c>
    </row>
    <row r="157" spans="2:51" s="15" customFormat="1" ht="10.2">
      <c r="B157" s="220"/>
      <c r="C157" s="221"/>
      <c r="D157" s="200" t="s">
        <v>265</v>
      </c>
      <c r="E157" s="222" t="s">
        <v>19</v>
      </c>
      <c r="F157" s="223" t="s">
        <v>271</v>
      </c>
      <c r="G157" s="221"/>
      <c r="H157" s="224">
        <v>462</v>
      </c>
      <c r="I157" s="225"/>
      <c r="J157" s="221"/>
      <c r="K157" s="221"/>
      <c r="L157" s="226"/>
      <c r="M157" s="227"/>
      <c r="N157" s="228"/>
      <c r="O157" s="228"/>
      <c r="P157" s="228"/>
      <c r="Q157" s="228"/>
      <c r="R157" s="228"/>
      <c r="S157" s="228"/>
      <c r="T157" s="229"/>
      <c r="AT157" s="230" t="s">
        <v>265</v>
      </c>
      <c r="AU157" s="230" t="s">
        <v>84</v>
      </c>
      <c r="AV157" s="15" t="s">
        <v>131</v>
      </c>
      <c r="AW157" s="15" t="s">
        <v>36</v>
      </c>
      <c r="AX157" s="15" t="s">
        <v>82</v>
      </c>
      <c r="AY157" s="230" t="s">
        <v>245</v>
      </c>
    </row>
    <row r="158" spans="2:63" s="12" customFormat="1" ht="22.8" customHeight="1">
      <c r="B158" s="164"/>
      <c r="C158" s="165"/>
      <c r="D158" s="166" t="s">
        <v>73</v>
      </c>
      <c r="E158" s="178" t="s">
        <v>353</v>
      </c>
      <c r="F158" s="178" t="s">
        <v>354</v>
      </c>
      <c r="G158" s="165"/>
      <c r="H158" s="165"/>
      <c r="I158" s="168"/>
      <c r="J158" s="179">
        <f>BK158</f>
        <v>0</v>
      </c>
      <c r="K158" s="165"/>
      <c r="L158" s="170"/>
      <c r="M158" s="171"/>
      <c r="N158" s="172"/>
      <c r="O158" s="172"/>
      <c r="P158" s="173">
        <f>SUM(P159:P171)</f>
        <v>0</v>
      </c>
      <c r="Q158" s="172"/>
      <c r="R158" s="173">
        <f>SUM(R159:R171)</f>
        <v>0</v>
      </c>
      <c r="S158" s="172"/>
      <c r="T158" s="174">
        <f>SUM(T159:T171)</f>
        <v>0</v>
      </c>
      <c r="AR158" s="175" t="s">
        <v>82</v>
      </c>
      <c r="AT158" s="176" t="s">
        <v>73</v>
      </c>
      <c r="AU158" s="176" t="s">
        <v>82</v>
      </c>
      <c r="AY158" s="175" t="s">
        <v>245</v>
      </c>
      <c r="BK158" s="177">
        <f>SUM(BK159:BK171)</f>
        <v>0</v>
      </c>
    </row>
    <row r="159" spans="1:65" s="2" customFormat="1" ht="24.15" customHeight="1">
      <c r="A159" s="35"/>
      <c r="B159" s="36"/>
      <c r="C159" s="180" t="s">
        <v>355</v>
      </c>
      <c r="D159" s="180" t="s">
        <v>247</v>
      </c>
      <c r="E159" s="181" t="s">
        <v>356</v>
      </c>
      <c r="F159" s="182" t="s">
        <v>357</v>
      </c>
      <c r="G159" s="183" t="s">
        <v>323</v>
      </c>
      <c r="H159" s="184">
        <v>1831.986</v>
      </c>
      <c r="I159" s="185"/>
      <c r="J159" s="186">
        <f>ROUND(I159*H159,2)</f>
        <v>0</v>
      </c>
      <c r="K159" s="182" t="s">
        <v>261</v>
      </c>
      <c r="L159" s="40"/>
      <c r="M159" s="187" t="s">
        <v>19</v>
      </c>
      <c r="N159" s="188" t="s">
        <v>45</v>
      </c>
      <c r="O159" s="65"/>
      <c r="P159" s="189">
        <f>O159*H159</f>
        <v>0</v>
      </c>
      <c r="Q159" s="189">
        <v>0</v>
      </c>
      <c r="R159" s="189">
        <f>Q159*H159</f>
        <v>0</v>
      </c>
      <c r="S159" s="189">
        <v>0</v>
      </c>
      <c r="T159" s="190">
        <f>S159*H159</f>
        <v>0</v>
      </c>
      <c r="U159" s="35"/>
      <c r="V159" s="35"/>
      <c r="W159" s="35"/>
      <c r="X159" s="35"/>
      <c r="Y159" s="35"/>
      <c r="Z159" s="35"/>
      <c r="AA159" s="35"/>
      <c r="AB159" s="35"/>
      <c r="AC159" s="35"/>
      <c r="AD159" s="35"/>
      <c r="AE159" s="35"/>
      <c r="AR159" s="191" t="s">
        <v>131</v>
      </c>
      <c r="AT159" s="191" t="s">
        <v>247</v>
      </c>
      <c r="AU159" s="191" t="s">
        <v>84</v>
      </c>
      <c r="AY159" s="18" t="s">
        <v>245</v>
      </c>
      <c r="BE159" s="192">
        <f>IF(N159="základní",J159,0)</f>
        <v>0</v>
      </c>
      <c r="BF159" s="192">
        <f>IF(N159="snížená",J159,0)</f>
        <v>0</v>
      </c>
      <c r="BG159" s="192">
        <f>IF(N159="zákl. přenesená",J159,0)</f>
        <v>0</v>
      </c>
      <c r="BH159" s="192">
        <f>IF(N159="sníž. přenesená",J159,0)</f>
        <v>0</v>
      </c>
      <c r="BI159" s="192">
        <f>IF(N159="nulová",J159,0)</f>
        <v>0</v>
      </c>
      <c r="BJ159" s="18" t="s">
        <v>82</v>
      </c>
      <c r="BK159" s="192">
        <f>ROUND(I159*H159,2)</f>
        <v>0</v>
      </c>
      <c r="BL159" s="18" t="s">
        <v>131</v>
      </c>
      <c r="BM159" s="191" t="s">
        <v>358</v>
      </c>
    </row>
    <row r="160" spans="1:47" s="2" customFormat="1" ht="10.2">
      <c r="A160" s="35"/>
      <c r="B160" s="36"/>
      <c r="C160" s="37"/>
      <c r="D160" s="193" t="s">
        <v>263</v>
      </c>
      <c r="E160" s="37"/>
      <c r="F160" s="194" t="s">
        <v>359</v>
      </c>
      <c r="G160" s="37"/>
      <c r="H160" s="37"/>
      <c r="I160" s="195"/>
      <c r="J160" s="37"/>
      <c r="K160" s="37"/>
      <c r="L160" s="40"/>
      <c r="M160" s="196"/>
      <c r="N160" s="197"/>
      <c r="O160" s="65"/>
      <c r="P160" s="65"/>
      <c r="Q160" s="65"/>
      <c r="R160" s="65"/>
      <c r="S160" s="65"/>
      <c r="T160" s="66"/>
      <c r="U160" s="35"/>
      <c r="V160" s="35"/>
      <c r="W160" s="35"/>
      <c r="X160" s="35"/>
      <c r="Y160" s="35"/>
      <c r="Z160" s="35"/>
      <c r="AA160" s="35"/>
      <c r="AB160" s="35"/>
      <c r="AC160" s="35"/>
      <c r="AD160" s="35"/>
      <c r="AE160" s="35"/>
      <c r="AT160" s="18" t="s">
        <v>263</v>
      </c>
      <c r="AU160" s="18" t="s">
        <v>84</v>
      </c>
    </row>
    <row r="161" spans="1:65" s="2" customFormat="1" ht="24.15" customHeight="1">
      <c r="A161" s="35"/>
      <c r="B161" s="36"/>
      <c r="C161" s="180" t="s">
        <v>360</v>
      </c>
      <c r="D161" s="180" t="s">
        <v>247</v>
      </c>
      <c r="E161" s="181" t="s">
        <v>361</v>
      </c>
      <c r="F161" s="182" t="s">
        <v>362</v>
      </c>
      <c r="G161" s="183" t="s">
        <v>323</v>
      </c>
      <c r="H161" s="184">
        <v>9159.93</v>
      </c>
      <c r="I161" s="185"/>
      <c r="J161" s="186">
        <f>ROUND(I161*H161,2)</f>
        <v>0</v>
      </c>
      <c r="K161" s="182" t="s">
        <v>261</v>
      </c>
      <c r="L161" s="40"/>
      <c r="M161" s="187" t="s">
        <v>19</v>
      </c>
      <c r="N161" s="188" t="s">
        <v>45</v>
      </c>
      <c r="O161" s="65"/>
      <c r="P161" s="189">
        <f>O161*H161</f>
        <v>0</v>
      </c>
      <c r="Q161" s="189">
        <v>0</v>
      </c>
      <c r="R161" s="189">
        <f>Q161*H161</f>
        <v>0</v>
      </c>
      <c r="S161" s="189">
        <v>0</v>
      </c>
      <c r="T161" s="190">
        <f>S161*H161</f>
        <v>0</v>
      </c>
      <c r="U161" s="35"/>
      <c r="V161" s="35"/>
      <c r="W161" s="35"/>
      <c r="X161" s="35"/>
      <c r="Y161" s="35"/>
      <c r="Z161" s="35"/>
      <c r="AA161" s="35"/>
      <c r="AB161" s="35"/>
      <c r="AC161" s="35"/>
      <c r="AD161" s="35"/>
      <c r="AE161" s="35"/>
      <c r="AR161" s="191" t="s">
        <v>131</v>
      </c>
      <c r="AT161" s="191" t="s">
        <v>247</v>
      </c>
      <c r="AU161" s="191" t="s">
        <v>84</v>
      </c>
      <c r="AY161" s="18" t="s">
        <v>245</v>
      </c>
      <c r="BE161" s="192">
        <f>IF(N161="základní",J161,0)</f>
        <v>0</v>
      </c>
      <c r="BF161" s="192">
        <f>IF(N161="snížená",J161,0)</f>
        <v>0</v>
      </c>
      <c r="BG161" s="192">
        <f>IF(N161="zákl. přenesená",J161,0)</f>
        <v>0</v>
      </c>
      <c r="BH161" s="192">
        <f>IF(N161="sníž. přenesená",J161,0)</f>
        <v>0</v>
      </c>
      <c r="BI161" s="192">
        <f>IF(N161="nulová",J161,0)</f>
        <v>0</v>
      </c>
      <c r="BJ161" s="18" t="s">
        <v>82</v>
      </c>
      <c r="BK161" s="192">
        <f>ROUND(I161*H161,2)</f>
        <v>0</v>
      </c>
      <c r="BL161" s="18" t="s">
        <v>131</v>
      </c>
      <c r="BM161" s="191" t="s">
        <v>363</v>
      </c>
    </row>
    <row r="162" spans="1:47" s="2" customFormat="1" ht="10.2">
      <c r="A162" s="35"/>
      <c r="B162" s="36"/>
      <c r="C162" s="37"/>
      <c r="D162" s="193" t="s">
        <v>263</v>
      </c>
      <c r="E162" s="37"/>
      <c r="F162" s="194" t="s">
        <v>364</v>
      </c>
      <c r="G162" s="37"/>
      <c r="H162" s="37"/>
      <c r="I162" s="195"/>
      <c r="J162" s="37"/>
      <c r="K162" s="37"/>
      <c r="L162" s="40"/>
      <c r="M162" s="196"/>
      <c r="N162" s="197"/>
      <c r="O162" s="65"/>
      <c r="P162" s="65"/>
      <c r="Q162" s="65"/>
      <c r="R162" s="65"/>
      <c r="S162" s="65"/>
      <c r="T162" s="66"/>
      <c r="U162" s="35"/>
      <c r="V162" s="35"/>
      <c r="W162" s="35"/>
      <c r="X162" s="35"/>
      <c r="Y162" s="35"/>
      <c r="Z162" s="35"/>
      <c r="AA162" s="35"/>
      <c r="AB162" s="35"/>
      <c r="AC162" s="35"/>
      <c r="AD162" s="35"/>
      <c r="AE162" s="35"/>
      <c r="AT162" s="18" t="s">
        <v>263</v>
      </c>
      <c r="AU162" s="18" t="s">
        <v>84</v>
      </c>
    </row>
    <row r="163" spans="2:51" s="14" customFormat="1" ht="10.2">
      <c r="B163" s="209"/>
      <c r="C163" s="210"/>
      <c r="D163" s="200" t="s">
        <v>265</v>
      </c>
      <c r="E163" s="210"/>
      <c r="F163" s="212" t="s">
        <v>365</v>
      </c>
      <c r="G163" s="210"/>
      <c r="H163" s="213">
        <v>9159.93</v>
      </c>
      <c r="I163" s="214"/>
      <c r="J163" s="210"/>
      <c r="K163" s="210"/>
      <c r="L163" s="215"/>
      <c r="M163" s="216"/>
      <c r="N163" s="217"/>
      <c r="O163" s="217"/>
      <c r="P163" s="217"/>
      <c r="Q163" s="217"/>
      <c r="R163" s="217"/>
      <c r="S163" s="217"/>
      <c r="T163" s="218"/>
      <c r="AT163" s="219" t="s">
        <v>265</v>
      </c>
      <c r="AU163" s="219" t="s">
        <v>84</v>
      </c>
      <c r="AV163" s="14" t="s">
        <v>84</v>
      </c>
      <c r="AW163" s="14" t="s">
        <v>4</v>
      </c>
      <c r="AX163" s="14" t="s">
        <v>82</v>
      </c>
      <c r="AY163" s="219" t="s">
        <v>245</v>
      </c>
    </row>
    <row r="164" spans="1:65" s="2" customFormat="1" ht="24.15" customHeight="1">
      <c r="A164" s="35"/>
      <c r="B164" s="36"/>
      <c r="C164" s="180" t="s">
        <v>366</v>
      </c>
      <c r="D164" s="180" t="s">
        <v>247</v>
      </c>
      <c r="E164" s="181" t="s">
        <v>367</v>
      </c>
      <c r="F164" s="182" t="s">
        <v>368</v>
      </c>
      <c r="G164" s="183" t="s">
        <v>323</v>
      </c>
      <c r="H164" s="184">
        <v>559.672</v>
      </c>
      <c r="I164" s="185"/>
      <c r="J164" s="186">
        <f>ROUND(I164*H164,2)</f>
        <v>0</v>
      </c>
      <c r="K164" s="182" t="s">
        <v>261</v>
      </c>
      <c r="L164" s="40"/>
      <c r="M164" s="187" t="s">
        <v>19</v>
      </c>
      <c r="N164" s="188" t="s">
        <v>45</v>
      </c>
      <c r="O164" s="65"/>
      <c r="P164" s="189">
        <f>O164*H164</f>
        <v>0</v>
      </c>
      <c r="Q164" s="189">
        <v>0</v>
      </c>
      <c r="R164" s="189">
        <f>Q164*H164</f>
        <v>0</v>
      </c>
      <c r="S164" s="189">
        <v>0</v>
      </c>
      <c r="T164" s="190">
        <f>S164*H164</f>
        <v>0</v>
      </c>
      <c r="U164" s="35"/>
      <c r="V164" s="35"/>
      <c r="W164" s="35"/>
      <c r="X164" s="35"/>
      <c r="Y164" s="35"/>
      <c r="Z164" s="35"/>
      <c r="AA164" s="35"/>
      <c r="AB164" s="35"/>
      <c r="AC164" s="35"/>
      <c r="AD164" s="35"/>
      <c r="AE164" s="35"/>
      <c r="AR164" s="191" t="s">
        <v>131</v>
      </c>
      <c r="AT164" s="191" t="s">
        <v>247</v>
      </c>
      <c r="AU164" s="191" t="s">
        <v>84</v>
      </c>
      <c r="AY164" s="18" t="s">
        <v>245</v>
      </c>
      <c r="BE164" s="192">
        <f>IF(N164="základní",J164,0)</f>
        <v>0</v>
      </c>
      <c r="BF164" s="192">
        <f>IF(N164="snížená",J164,0)</f>
        <v>0</v>
      </c>
      <c r="BG164" s="192">
        <f>IF(N164="zákl. přenesená",J164,0)</f>
        <v>0</v>
      </c>
      <c r="BH164" s="192">
        <f>IF(N164="sníž. přenesená",J164,0)</f>
        <v>0</v>
      </c>
      <c r="BI164" s="192">
        <f>IF(N164="nulová",J164,0)</f>
        <v>0</v>
      </c>
      <c r="BJ164" s="18" t="s">
        <v>82</v>
      </c>
      <c r="BK164" s="192">
        <f>ROUND(I164*H164,2)</f>
        <v>0</v>
      </c>
      <c r="BL164" s="18" t="s">
        <v>131</v>
      </c>
      <c r="BM164" s="191" t="s">
        <v>369</v>
      </c>
    </row>
    <row r="165" spans="1:47" s="2" customFormat="1" ht="10.2">
      <c r="A165" s="35"/>
      <c r="B165" s="36"/>
      <c r="C165" s="37"/>
      <c r="D165" s="193" t="s">
        <v>263</v>
      </c>
      <c r="E165" s="37"/>
      <c r="F165" s="194" t="s">
        <v>370</v>
      </c>
      <c r="G165" s="37"/>
      <c r="H165" s="37"/>
      <c r="I165" s="195"/>
      <c r="J165" s="37"/>
      <c r="K165" s="37"/>
      <c r="L165" s="40"/>
      <c r="M165" s="196"/>
      <c r="N165" s="197"/>
      <c r="O165" s="65"/>
      <c r="P165" s="65"/>
      <c r="Q165" s="65"/>
      <c r="R165" s="65"/>
      <c r="S165" s="65"/>
      <c r="T165" s="66"/>
      <c r="U165" s="35"/>
      <c r="V165" s="35"/>
      <c r="W165" s="35"/>
      <c r="X165" s="35"/>
      <c r="Y165" s="35"/>
      <c r="Z165" s="35"/>
      <c r="AA165" s="35"/>
      <c r="AB165" s="35"/>
      <c r="AC165" s="35"/>
      <c r="AD165" s="35"/>
      <c r="AE165" s="35"/>
      <c r="AT165" s="18" t="s">
        <v>263</v>
      </c>
      <c r="AU165" s="18" t="s">
        <v>84</v>
      </c>
    </row>
    <row r="166" spans="1:65" s="2" customFormat="1" ht="24.15" customHeight="1">
      <c r="A166" s="35"/>
      <c r="B166" s="36"/>
      <c r="C166" s="180" t="s">
        <v>371</v>
      </c>
      <c r="D166" s="180" t="s">
        <v>247</v>
      </c>
      <c r="E166" s="181" t="s">
        <v>372</v>
      </c>
      <c r="F166" s="182" t="s">
        <v>322</v>
      </c>
      <c r="G166" s="183" t="s">
        <v>323</v>
      </c>
      <c r="H166" s="184">
        <v>23.356</v>
      </c>
      <c r="I166" s="185"/>
      <c r="J166" s="186">
        <f>ROUND(I166*H166,2)</f>
        <v>0</v>
      </c>
      <c r="K166" s="182" t="s">
        <v>261</v>
      </c>
      <c r="L166" s="40"/>
      <c r="M166" s="187" t="s">
        <v>19</v>
      </c>
      <c r="N166" s="188" t="s">
        <v>45</v>
      </c>
      <c r="O166" s="65"/>
      <c r="P166" s="189">
        <f>O166*H166</f>
        <v>0</v>
      </c>
      <c r="Q166" s="189">
        <v>0</v>
      </c>
      <c r="R166" s="189">
        <f>Q166*H166</f>
        <v>0</v>
      </c>
      <c r="S166" s="189">
        <v>0</v>
      </c>
      <c r="T166" s="190">
        <f>S166*H166</f>
        <v>0</v>
      </c>
      <c r="U166" s="35"/>
      <c r="V166" s="35"/>
      <c r="W166" s="35"/>
      <c r="X166" s="35"/>
      <c r="Y166" s="35"/>
      <c r="Z166" s="35"/>
      <c r="AA166" s="35"/>
      <c r="AB166" s="35"/>
      <c r="AC166" s="35"/>
      <c r="AD166" s="35"/>
      <c r="AE166" s="35"/>
      <c r="AR166" s="191" t="s">
        <v>131</v>
      </c>
      <c r="AT166" s="191" t="s">
        <v>247</v>
      </c>
      <c r="AU166" s="191" t="s">
        <v>84</v>
      </c>
      <c r="AY166" s="18" t="s">
        <v>245</v>
      </c>
      <c r="BE166" s="192">
        <f>IF(N166="základní",J166,0)</f>
        <v>0</v>
      </c>
      <c r="BF166" s="192">
        <f>IF(N166="snížená",J166,0)</f>
        <v>0</v>
      </c>
      <c r="BG166" s="192">
        <f>IF(N166="zákl. přenesená",J166,0)</f>
        <v>0</v>
      </c>
      <c r="BH166" s="192">
        <f>IF(N166="sníž. přenesená",J166,0)</f>
        <v>0</v>
      </c>
      <c r="BI166" s="192">
        <f>IF(N166="nulová",J166,0)</f>
        <v>0</v>
      </c>
      <c r="BJ166" s="18" t="s">
        <v>82</v>
      </c>
      <c r="BK166" s="192">
        <f>ROUND(I166*H166,2)</f>
        <v>0</v>
      </c>
      <c r="BL166" s="18" t="s">
        <v>131</v>
      </c>
      <c r="BM166" s="191" t="s">
        <v>373</v>
      </c>
    </row>
    <row r="167" spans="1:47" s="2" customFormat="1" ht="10.2">
      <c r="A167" s="35"/>
      <c r="B167" s="36"/>
      <c r="C167" s="37"/>
      <c r="D167" s="193" t="s">
        <v>263</v>
      </c>
      <c r="E167" s="37"/>
      <c r="F167" s="194" t="s">
        <v>374</v>
      </c>
      <c r="G167" s="37"/>
      <c r="H167" s="37"/>
      <c r="I167" s="195"/>
      <c r="J167" s="37"/>
      <c r="K167" s="37"/>
      <c r="L167" s="40"/>
      <c r="M167" s="196"/>
      <c r="N167" s="197"/>
      <c r="O167" s="65"/>
      <c r="P167" s="65"/>
      <c r="Q167" s="65"/>
      <c r="R167" s="65"/>
      <c r="S167" s="65"/>
      <c r="T167" s="66"/>
      <c r="U167" s="35"/>
      <c r="V167" s="35"/>
      <c r="W167" s="35"/>
      <c r="X167" s="35"/>
      <c r="Y167" s="35"/>
      <c r="Z167" s="35"/>
      <c r="AA167" s="35"/>
      <c r="AB167" s="35"/>
      <c r="AC167" s="35"/>
      <c r="AD167" s="35"/>
      <c r="AE167" s="35"/>
      <c r="AT167" s="18" t="s">
        <v>263</v>
      </c>
      <c r="AU167" s="18" t="s">
        <v>84</v>
      </c>
    </row>
    <row r="168" spans="1:65" s="2" customFormat="1" ht="24.15" customHeight="1">
      <c r="A168" s="35"/>
      <c r="B168" s="36"/>
      <c r="C168" s="180" t="s">
        <v>375</v>
      </c>
      <c r="D168" s="180" t="s">
        <v>247</v>
      </c>
      <c r="E168" s="181" t="s">
        <v>376</v>
      </c>
      <c r="F168" s="182" t="s">
        <v>377</v>
      </c>
      <c r="G168" s="183" t="s">
        <v>323</v>
      </c>
      <c r="H168" s="184">
        <v>1138.077</v>
      </c>
      <c r="I168" s="185"/>
      <c r="J168" s="186">
        <f>ROUND(I168*H168,2)</f>
        <v>0</v>
      </c>
      <c r="K168" s="182" t="s">
        <v>261</v>
      </c>
      <c r="L168" s="40"/>
      <c r="M168" s="187" t="s">
        <v>19</v>
      </c>
      <c r="N168" s="188" t="s">
        <v>45</v>
      </c>
      <c r="O168" s="65"/>
      <c r="P168" s="189">
        <f>O168*H168</f>
        <v>0</v>
      </c>
      <c r="Q168" s="189">
        <v>0</v>
      </c>
      <c r="R168" s="189">
        <f>Q168*H168</f>
        <v>0</v>
      </c>
      <c r="S168" s="189">
        <v>0</v>
      </c>
      <c r="T168" s="190">
        <f>S168*H168</f>
        <v>0</v>
      </c>
      <c r="U168" s="35"/>
      <c r="V168" s="35"/>
      <c r="W168" s="35"/>
      <c r="X168" s="35"/>
      <c r="Y168" s="35"/>
      <c r="Z168" s="35"/>
      <c r="AA168" s="35"/>
      <c r="AB168" s="35"/>
      <c r="AC168" s="35"/>
      <c r="AD168" s="35"/>
      <c r="AE168" s="35"/>
      <c r="AR168" s="191" t="s">
        <v>131</v>
      </c>
      <c r="AT168" s="191" t="s">
        <v>247</v>
      </c>
      <c r="AU168" s="191" t="s">
        <v>84</v>
      </c>
      <c r="AY168" s="18" t="s">
        <v>245</v>
      </c>
      <c r="BE168" s="192">
        <f>IF(N168="základní",J168,0)</f>
        <v>0</v>
      </c>
      <c r="BF168" s="192">
        <f>IF(N168="snížená",J168,0)</f>
        <v>0</v>
      </c>
      <c r="BG168" s="192">
        <f>IF(N168="zákl. přenesená",J168,0)</f>
        <v>0</v>
      </c>
      <c r="BH168" s="192">
        <f>IF(N168="sníž. přenesená",J168,0)</f>
        <v>0</v>
      </c>
      <c r="BI168" s="192">
        <f>IF(N168="nulová",J168,0)</f>
        <v>0</v>
      </c>
      <c r="BJ168" s="18" t="s">
        <v>82</v>
      </c>
      <c r="BK168" s="192">
        <f>ROUND(I168*H168,2)</f>
        <v>0</v>
      </c>
      <c r="BL168" s="18" t="s">
        <v>131</v>
      </c>
      <c r="BM168" s="191" t="s">
        <v>378</v>
      </c>
    </row>
    <row r="169" spans="1:47" s="2" customFormat="1" ht="10.2">
      <c r="A169" s="35"/>
      <c r="B169" s="36"/>
      <c r="C169" s="37"/>
      <c r="D169" s="193" t="s">
        <v>263</v>
      </c>
      <c r="E169" s="37"/>
      <c r="F169" s="194" t="s">
        <v>379</v>
      </c>
      <c r="G169" s="37"/>
      <c r="H169" s="37"/>
      <c r="I169" s="195"/>
      <c r="J169" s="37"/>
      <c r="K169" s="37"/>
      <c r="L169" s="40"/>
      <c r="M169" s="196"/>
      <c r="N169" s="197"/>
      <c r="O169" s="65"/>
      <c r="P169" s="65"/>
      <c r="Q169" s="65"/>
      <c r="R169" s="65"/>
      <c r="S169" s="65"/>
      <c r="T169" s="66"/>
      <c r="U169" s="35"/>
      <c r="V169" s="35"/>
      <c r="W169" s="35"/>
      <c r="X169" s="35"/>
      <c r="Y169" s="35"/>
      <c r="Z169" s="35"/>
      <c r="AA169" s="35"/>
      <c r="AB169" s="35"/>
      <c r="AC169" s="35"/>
      <c r="AD169" s="35"/>
      <c r="AE169" s="35"/>
      <c r="AT169" s="18" t="s">
        <v>263</v>
      </c>
      <c r="AU169" s="18" t="s">
        <v>84</v>
      </c>
    </row>
    <row r="170" spans="1:65" s="2" customFormat="1" ht="24.15" customHeight="1">
      <c r="A170" s="35"/>
      <c r="B170" s="36"/>
      <c r="C170" s="180" t="s">
        <v>7</v>
      </c>
      <c r="D170" s="180" t="s">
        <v>247</v>
      </c>
      <c r="E170" s="181" t="s">
        <v>380</v>
      </c>
      <c r="F170" s="182" t="s">
        <v>381</v>
      </c>
      <c r="G170" s="183" t="s">
        <v>323</v>
      </c>
      <c r="H170" s="184">
        <v>110.88</v>
      </c>
      <c r="I170" s="185"/>
      <c r="J170" s="186">
        <f>ROUND(I170*H170,2)</f>
        <v>0</v>
      </c>
      <c r="K170" s="182" t="s">
        <v>261</v>
      </c>
      <c r="L170" s="40"/>
      <c r="M170" s="187" t="s">
        <v>19</v>
      </c>
      <c r="N170" s="188" t="s">
        <v>45</v>
      </c>
      <c r="O170" s="65"/>
      <c r="P170" s="189">
        <f>O170*H170</f>
        <v>0</v>
      </c>
      <c r="Q170" s="189">
        <v>0</v>
      </c>
      <c r="R170" s="189">
        <f>Q170*H170</f>
        <v>0</v>
      </c>
      <c r="S170" s="189">
        <v>0</v>
      </c>
      <c r="T170" s="190">
        <f>S170*H170</f>
        <v>0</v>
      </c>
      <c r="U170" s="35"/>
      <c r="V170" s="35"/>
      <c r="W170" s="35"/>
      <c r="X170" s="35"/>
      <c r="Y170" s="35"/>
      <c r="Z170" s="35"/>
      <c r="AA170" s="35"/>
      <c r="AB170" s="35"/>
      <c r="AC170" s="35"/>
      <c r="AD170" s="35"/>
      <c r="AE170" s="35"/>
      <c r="AR170" s="191" t="s">
        <v>131</v>
      </c>
      <c r="AT170" s="191" t="s">
        <v>247</v>
      </c>
      <c r="AU170" s="191" t="s">
        <v>84</v>
      </c>
      <c r="AY170" s="18" t="s">
        <v>245</v>
      </c>
      <c r="BE170" s="192">
        <f>IF(N170="základní",J170,0)</f>
        <v>0</v>
      </c>
      <c r="BF170" s="192">
        <f>IF(N170="snížená",J170,0)</f>
        <v>0</v>
      </c>
      <c r="BG170" s="192">
        <f>IF(N170="zákl. přenesená",J170,0)</f>
        <v>0</v>
      </c>
      <c r="BH170" s="192">
        <f>IF(N170="sníž. přenesená",J170,0)</f>
        <v>0</v>
      </c>
      <c r="BI170" s="192">
        <f>IF(N170="nulová",J170,0)</f>
        <v>0</v>
      </c>
      <c r="BJ170" s="18" t="s">
        <v>82</v>
      </c>
      <c r="BK170" s="192">
        <f>ROUND(I170*H170,2)</f>
        <v>0</v>
      </c>
      <c r="BL170" s="18" t="s">
        <v>131</v>
      </c>
      <c r="BM170" s="191" t="s">
        <v>382</v>
      </c>
    </row>
    <row r="171" spans="1:47" s="2" customFormat="1" ht="10.2">
      <c r="A171" s="35"/>
      <c r="B171" s="36"/>
      <c r="C171" s="37"/>
      <c r="D171" s="193" t="s">
        <v>263</v>
      </c>
      <c r="E171" s="37"/>
      <c r="F171" s="194" t="s">
        <v>383</v>
      </c>
      <c r="G171" s="37"/>
      <c r="H171" s="37"/>
      <c r="I171" s="195"/>
      <c r="J171" s="37"/>
      <c r="K171" s="37"/>
      <c r="L171" s="40"/>
      <c r="M171" s="196"/>
      <c r="N171" s="197"/>
      <c r="O171" s="65"/>
      <c r="P171" s="65"/>
      <c r="Q171" s="65"/>
      <c r="R171" s="65"/>
      <c r="S171" s="65"/>
      <c r="T171" s="66"/>
      <c r="U171" s="35"/>
      <c r="V171" s="35"/>
      <c r="W171" s="35"/>
      <c r="X171" s="35"/>
      <c r="Y171" s="35"/>
      <c r="Z171" s="35"/>
      <c r="AA171" s="35"/>
      <c r="AB171" s="35"/>
      <c r="AC171" s="35"/>
      <c r="AD171" s="35"/>
      <c r="AE171" s="35"/>
      <c r="AT171" s="18" t="s">
        <v>263</v>
      </c>
      <c r="AU171" s="18" t="s">
        <v>84</v>
      </c>
    </row>
    <row r="172" spans="2:63" s="12" customFormat="1" ht="25.95" customHeight="1">
      <c r="B172" s="164"/>
      <c r="C172" s="165"/>
      <c r="D172" s="166" t="s">
        <v>73</v>
      </c>
      <c r="E172" s="167" t="s">
        <v>384</v>
      </c>
      <c r="F172" s="167" t="s">
        <v>385</v>
      </c>
      <c r="G172" s="165"/>
      <c r="H172" s="165"/>
      <c r="I172" s="168"/>
      <c r="J172" s="169">
        <f>BK172</f>
        <v>0</v>
      </c>
      <c r="K172" s="165"/>
      <c r="L172" s="170"/>
      <c r="M172" s="171"/>
      <c r="N172" s="172"/>
      <c r="O172" s="172"/>
      <c r="P172" s="173">
        <f>SUM(P173:P174)</f>
        <v>0</v>
      </c>
      <c r="Q172" s="172"/>
      <c r="R172" s="173">
        <f>SUM(R173:R174)</f>
        <v>0</v>
      </c>
      <c r="S172" s="172"/>
      <c r="T172" s="174">
        <f>SUM(T173:T174)</f>
        <v>0</v>
      </c>
      <c r="AR172" s="175" t="s">
        <v>131</v>
      </c>
      <c r="AT172" s="176" t="s">
        <v>73</v>
      </c>
      <c r="AU172" s="176" t="s">
        <v>74</v>
      </c>
      <c r="AY172" s="175" t="s">
        <v>245</v>
      </c>
      <c r="BK172" s="177">
        <f>SUM(BK173:BK174)</f>
        <v>0</v>
      </c>
    </row>
    <row r="173" spans="1:65" s="2" customFormat="1" ht="16.5" customHeight="1">
      <c r="A173" s="35"/>
      <c r="B173" s="36"/>
      <c r="C173" s="180" t="s">
        <v>386</v>
      </c>
      <c r="D173" s="180" t="s">
        <v>247</v>
      </c>
      <c r="E173" s="181" t="s">
        <v>387</v>
      </c>
      <c r="F173" s="182" t="s">
        <v>388</v>
      </c>
      <c r="G173" s="183" t="s">
        <v>389</v>
      </c>
      <c r="H173" s="184">
        <v>1</v>
      </c>
      <c r="I173" s="185"/>
      <c r="J173" s="186">
        <f>ROUND(I173*H173,2)</f>
        <v>0</v>
      </c>
      <c r="K173" s="182" t="s">
        <v>19</v>
      </c>
      <c r="L173" s="40"/>
      <c r="M173" s="187" t="s">
        <v>19</v>
      </c>
      <c r="N173" s="188" t="s">
        <v>45</v>
      </c>
      <c r="O173" s="65"/>
      <c r="P173" s="189">
        <f>O173*H173</f>
        <v>0</v>
      </c>
      <c r="Q173" s="189">
        <v>0</v>
      </c>
      <c r="R173" s="189">
        <f>Q173*H173</f>
        <v>0</v>
      </c>
      <c r="S173" s="189">
        <v>0</v>
      </c>
      <c r="T173" s="190">
        <f>S173*H173</f>
        <v>0</v>
      </c>
      <c r="U173" s="35"/>
      <c r="V173" s="35"/>
      <c r="W173" s="35"/>
      <c r="X173" s="35"/>
      <c r="Y173" s="35"/>
      <c r="Z173" s="35"/>
      <c r="AA173" s="35"/>
      <c r="AB173" s="35"/>
      <c r="AC173" s="35"/>
      <c r="AD173" s="35"/>
      <c r="AE173" s="35"/>
      <c r="AR173" s="191" t="s">
        <v>390</v>
      </c>
      <c r="AT173" s="191" t="s">
        <v>247</v>
      </c>
      <c r="AU173" s="191" t="s">
        <v>82</v>
      </c>
      <c r="AY173" s="18" t="s">
        <v>245</v>
      </c>
      <c r="BE173" s="192">
        <f>IF(N173="základní",J173,0)</f>
        <v>0</v>
      </c>
      <c r="BF173" s="192">
        <f>IF(N173="snížená",J173,0)</f>
        <v>0</v>
      </c>
      <c r="BG173" s="192">
        <f>IF(N173="zákl. přenesená",J173,0)</f>
        <v>0</v>
      </c>
      <c r="BH173" s="192">
        <f>IF(N173="sníž. přenesená",J173,0)</f>
        <v>0</v>
      </c>
      <c r="BI173" s="192">
        <f>IF(N173="nulová",J173,0)</f>
        <v>0</v>
      </c>
      <c r="BJ173" s="18" t="s">
        <v>82</v>
      </c>
      <c r="BK173" s="192">
        <f>ROUND(I173*H173,2)</f>
        <v>0</v>
      </c>
      <c r="BL173" s="18" t="s">
        <v>390</v>
      </c>
      <c r="BM173" s="191" t="s">
        <v>391</v>
      </c>
    </row>
    <row r="174" spans="1:65" s="2" customFormat="1" ht="16.5" customHeight="1">
      <c r="A174" s="35"/>
      <c r="B174" s="36"/>
      <c r="C174" s="180" t="s">
        <v>392</v>
      </c>
      <c r="D174" s="180" t="s">
        <v>247</v>
      </c>
      <c r="E174" s="181" t="s">
        <v>393</v>
      </c>
      <c r="F174" s="182" t="s">
        <v>394</v>
      </c>
      <c r="G174" s="183" t="s">
        <v>389</v>
      </c>
      <c r="H174" s="184">
        <v>1</v>
      </c>
      <c r="I174" s="185"/>
      <c r="J174" s="186">
        <f>ROUND(I174*H174,2)</f>
        <v>0</v>
      </c>
      <c r="K174" s="182" t="s">
        <v>19</v>
      </c>
      <c r="L174" s="40"/>
      <c r="M174" s="231" t="s">
        <v>19</v>
      </c>
      <c r="N174" s="232" t="s">
        <v>45</v>
      </c>
      <c r="O174" s="233"/>
      <c r="P174" s="234">
        <f>O174*H174</f>
        <v>0</v>
      </c>
      <c r="Q174" s="234">
        <v>0</v>
      </c>
      <c r="R174" s="234">
        <f>Q174*H174</f>
        <v>0</v>
      </c>
      <c r="S174" s="234">
        <v>0</v>
      </c>
      <c r="T174" s="235">
        <f>S174*H174</f>
        <v>0</v>
      </c>
      <c r="U174" s="35"/>
      <c r="V174" s="35"/>
      <c r="W174" s="35"/>
      <c r="X174" s="35"/>
      <c r="Y174" s="35"/>
      <c r="Z174" s="35"/>
      <c r="AA174" s="35"/>
      <c r="AB174" s="35"/>
      <c r="AC174" s="35"/>
      <c r="AD174" s="35"/>
      <c r="AE174" s="35"/>
      <c r="AR174" s="191" t="s">
        <v>390</v>
      </c>
      <c r="AT174" s="191" t="s">
        <v>247</v>
      </c>
      <c r="AU174" s="191" t="s">
        <v>82</v>
      </c>
      <c r="AY174" s="18" t="s">
        <v>245</v>
      </c>
      <c r="BE174" s="192">
        <f>IF(N174="základní",J174,0)</f>
        <v>0</v>
      </c>
      <c r="BF174" s="192">
        <f>IF(N174="snížená",J174,0)</f>
        <v>0</v>
      </c>
      <c r="BG174" s="192">
        <f>IF(N174="zákl. přenesená",J174,0)</f>
        <v>0</v>
      </c>
      <c r="BH174" s="192">
        <f>IF(N174="sníž. přenesená",J174,0)</f>
        <v>0</v>
      </c>
      <c r="BI174" s="192">
        <f>IF(N174="nulová",J174,0)</f>
        <v>0</v>
      </c>
      <c r="BJ174" s="18" t="s">
        <v>82</v>
      </c>
      <c r="BK174" s="192">
        <f>ROUND(I174*H174,2)</f>
        <v>0</v>
      </c>
      <c r="BL174" s="18" t="s">
        <v>390</v>
      </c>
      <c r="BM174" s="191" t="s">
        <v>395</v>
      </c>
    </row>
    <row r="175" spans="1:31" s="2" customFormat="1" ht="6.9" customHeight="1">
      <c r="A175" s="35"/>
      <c r="B175" s="48"/>
      <c r="C175" s="49"/>
      <c r="D175" s="49"/>
      <c r="E175" s="49"/>
      <c r="F175" s="49"/>
      <c r="G175" s="49"/>
      <c r="H175" s="49"/>
      <c r="I175" s="49"/>
      <c r="J175" s="49"/>
      <c r="K175" s="49"/>
      <c r="L175" s="40"/>
      <c r="M175" s="35"/>
      <c r="O175" s="35"/>
      <c r="P175" s="35"/>
      <c r="Q175" s="35"/>
      <c r="R175" s="35"/>
      <c r="S175" s="35"/>
      <c r="T175" s="35"/>
      <c r="U175" s="35"/>
      <c r="V175" s="35"/>
      <c r="W175" s="35"/>
      <c r="X175" s="35"/>
      <c r="Y175" s="35"/>
      <c r="Z175" s="35"/>
      <c r="AA175" s="35"/>
      <c r="AB175" s="35"/>
      <c r="AC175" s="35"/>
      <c r="AD175" s="35"/>
      <c r="AE175" s="35"/>
    </row>
  </sheetData>
  <sheetProtection algorithmName="SHA-512" hashValue="KP8KRvarWTgpNLLnSxRVYCl+8VOYVSDHar1xqAGb61P94kRlMFEvwBlC8BrqTDe4ofzBGNx4dzJD555LNCRuQA==" saltValue="Pthq3+9dRGSEmJQTn+nGeMuhVmAZLQLm0NCguK7xCPe9Gd7d0SVpSUL8GLD6JCirvBRXR+asngFnv0uhK0jFsQ==" spinCount="100000" sheet="1" objects="1" scenarios="1" formatColumns="0" formatRows="0" autoFilter="0"/>
  <autoFilter ref="C83:K174"/>
  <mergeCells count="9">
    <mergeCell ref="E50:H50"/>
    <mergeCell ref="E74:H74"/>
    <mergeCell ref="E76:H76"/>
    <mergeCell ref="L2:V2"/>
    <mergeCell ref="E7:H7"/>
    <mergeCell ref="E9:H9"/>
    <mergeCell ref="E18:H18"/>
    <mergeCell ref="E27:H27"/>
    <mergeCell ref="E48:H48"/>
  </mergeCells>
  <hyperlinks>
    <hyperlink ref="F91" r:id="rId1" display="https://podminky.urs.cz/item/CS_URS_2022_02/113106271"/>
    <hyperlink ref="F99" r:id="rId2" display="https://podminky.urs.cz/item/CS_URS_2022_02/113107221"/>
    <hyperlink ref="F104" r:id="rId3" display="https://podminky.urs.cz/item/CS_URS_2022_02/113107243"/>
    <hyperlink ref="F110" r:id="rId4" display="https://podminky.urs.cz/item/CS_URS_2022_02/113202111"/>
    <hyperlink ref="F122" r:id="rId5" display="https://podminky.urs.cz/item/CS_URS_2022_02/121151123"/>
    <hyperlink ref="F128" r:id="rId6" display="https://podminky.urs.cz/item/CS_URS_2022_02/122251105"/>
    <hyperlink ref="F135" r:id="rId7" display="https://podminky.urs.cz/item/CS_URS_2022_02/162751113"/>
    <hyperlink ref="F137" r:id="rId8" display="https://podminky.urs.cz/item/CS_URS_2022_02/171201231"/>
    <hyperlink ref="F141" r:id="rId9" display="https://podminky.urs.cz/item/CS_URS_2022_02/961055111"/>
    <hyperlink ref="F147" r:id="rId10" display="https://podminky.urs.cz/item/CS_URS_2022_02/962052211"/>
    <hyperlink ref="F154" r:id="rId11" display="https://podminky.urs.cz/item/CS_URS_2022_02/981011112"/>
    <hyperlink ref="F160" r:id="rId12" display="https://podminky.urs.cz/item/CS_URS_2022_02/997221551"/>
    <hyperlink ref="F162" r:id="rId13" display="https://podminky.urs.cz/item/CS_URS_2022_02/997221559"/>
    <hyperlink ref="F165" r:id="rId14" display="https://podminky.urs.cz/item/CS_URS_2022_02/997221861"/>
    <hyperlink ref="F167" r:id="rId15" display="https://podminky.urs.cz/item/CS_URS_2022_02/997221873"/>
    <hyperlink ref="F169" r:id="rId16" display="https://podminky.urs.cz/item/CS_URS_2022_02/997221875"/>
    <hyperlink ref="F171" r:id="rId17" display="https://podminky.urs.cz/item/CS_URS_2022_02/99701387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156</v>
      </c>
      <c r="AZ2" s="109" t="s">
        <v>565</v>
      </c>
      <c r="BA2" s="109" t="s">
        <v>19</v>
      </c>
      <c r="BB2" s="109" t="s">
        <v>19</v>
      </c>
      <c r="BC2" s="109" t="s">
        <v>1784</v>
      </c>
      <c r="BD2" s="109" t="s">
        <v>84</v>
      </c>
    </row>
    <row r="3" spans="2:56" s="1" customFormat="1" ht="6.9" customHeight="1">
      <c r="B3" s="110"/>
      <c r="C3" s="111"/>
      <c r="D3" s="111"/>
      <c r="E3" s="111"/>
      <c r="F3" s="111"/>
      <c r="G3" s="111"/>
      <c r="H3" s="111"/>
      <c r="I3" s="111"/>
      <c r="J3" s="111"/>
      <c r="K3" s="111"/>
      <c r="L3" s="21"/>
      <c r="AT3" s="18" t="s">
        <v>84</v>
      </c>
      <c r="AZ3" s="109" t="s">
        <v>569</v>
      </c>
      <c r="BA3" s="109" t="s">
        <v>19</v>
      </c>
      <c r="BB3" s="109" t="s">
        <v>19</v>
      </c>
      <c r="BC3" s="109" t="s">
        <v>1785</v>
      </c>
      <c r="BD3" s="109"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1786</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ROUND(J95,2)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ROUND((SUM(BE95:BE153)),2)</f>
        <v>0</v>
      </c>
      <c r="G37" s="35"/>
      <c r="H37" s="35"/>
      <c r="I37" s="126">
        <v>0.21</v>
      </c>
      <c r="J37" s="125">
        <f>ROUND(((SUM(BE95:BE153))*I37),2)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ROUND((SUM(BF95:BF153)),2)</f>
        <v>0</v>
      </c>
      <c r="G38" s="35"/>
      <c r="H38" s="35"/>
      <c r="I38" s="126">
        <v>0.15</v>
      </c>
      <c r="J38" s="125">
        <f>ROUND(((SUM(BF95:BF153))*I38),2)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ROUND((SUM(BG95:BG153)),2)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ROUND((SUM(BH95:BH153)),2)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ROUND((SUM(BI95:BI153)),2)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D.2.1-2.2 - Svislé a vodorovné konstrukce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J95</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J96</f>
        <v>0</v>
      </c>
      <c r="K68" s="143"/>
      <c r="L68" s="147"/>
    </row>
    <row r="69" spans="2:12" s="10" customFormat="1" ht="19.95" customHeight="1">
      <c r="B69" s="148"/>
      <c r="C69" s="98"/>
      <c r="D69" s="149" t="s">
        <v>414</v>
      </c>
      <c r="E69" s="150"/>
      <c r="F69" s="150"/>
      <c r="G69" s="150"/>
      <c r="H69" s="150"/>
      <c r="I69" s="150"/>
      <c r="J69" s="151">
        <f>J97</f>
        <v>0</v>
      </c>
      <c r="K69" s="98"/>
      <c r="L69" s="152"/>
    </row>
    <row r="70" spans="2:12" s="10" customFormat="1" ht="19.95" customHeight="1">
      <c r="B70" s="148"/>
      <c r="C70" s="98"/>
      <c r="D70" s="149" t="s">
        <v>574</v>
      </c>
      <c r="E70" s="150"/>
      <c r="F70" s="150"/>
      <c r="G70" s="150"/>
      <c r="H70" s="150"/>
      <c r="I70" s="150"/>
      <c r="J70" s="151">
        <f>J124</f>
        <v>0</v>
      </c>
      <c r="K70" s="98"/>
      <c r="L70" s="152"/>
    </row>
    <row r="71" spans="2:12" s="10" customFormat="1" ht="19.95" customHeight="1">
      <c r="B71" s="148"/>
      <c r="C71" s="98"/>
      <c r="D71" s="149" t="s">
        <v>415</v>
      </c>
      <c r="E71" s="150"/>
      <c r="F71" s="150"/>
      <c r="G71" s="150"/>
      <c r="H71" s="150"/>
      <c r="I71" s="150"/>
      <c r="J71" s="151">
        <f>J151</f>
        <v>0</v>
      </c>
      <c r="K71" s="98"/>
      <c r="L71" s="152"/>
    </row>
    <row r="72" spans="1:31" s="2" customFormat="1" ht="21.75" customHeight="1">
      <c r="A72" s="35"/>
      <c r="B72" s="36"/>
      <c r="C72" s="37"/>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6.9" customHeight="1">
      <c r="A73" s="35"/>
      <c r="B73" s="48"/>
      <c r="C73" s="49"/>
      <c r="D73" s="49"/>
      <c r="E73" s="49"/>
      <c r="F73" s="49"/>
      <c r="G73" s="49"/>
      <c r="H73" s="49"/>
      <c r="I73" s="49"/>
      <c r="J73" s="49"/>
      <c r="K73" s="49"/>
      <c r="L73" s="115"/>
      <c r="S73" s="35"/>
      <c r="T73" s="35"/>
      <c r="U73" s="35"/>
      <c r="V73" s="35"/>
      <c r="W73" s="35"/>
      <c r="X73" s="35"/>
      <c r="Y73" s="35"/>
      <c r="Z73" s="35"/>
      <c r="AA73" s="35"/>
      <c r="AB73" s="35"/>
      <c r="AC73" s="35"/>
      <c r="AD73" s="35"/>
      <c r="AE73" s="35"/>
    </row>
    <row r="77" spans="1:31" s="2" customFormat="1" ht="6.9" customHeight="1">
      <c r="A77" s="35"/>
      <c r="B77" s="50"/>
      <c r="C77" s="51"/>
      <c r="D77" s="51"/>
      <c r="E77" s="51"/>
      <c r="F77" s="51"/>
      <c r="G77" s="51"/>
      <c r="H77" s="51"/>
      <c r="I77" s="51"/>
      <c r="J77" s="51"/>
      <c r="K77" s="51"/>
      <c r="L77" s="115"/>
      <c r="S77" s="35"/>
      <c r="T77" s="35"/>
      <c r="U77" s="35"/>
      <c r="V77" s="35"/>
      <c r="W77" s="35"/>
      <c r="X77" s="35"/>
      <c r="Y77" s="35"/>
      <c r="Z77" s="35"/>
      <c r="AA77" s="35"/>
      <c r="AB77" s="35"/>
      <c r="AC77" s="35"/>
      <c r="AD77" s="35"/>
      <c r="AE77" s="35"/>
    </row>
    <row r="78" spans="1:31" s="2" customFormat="1" ht="24.9" customHeight="1">
      <c r="A78" s="35"/>
      <c r="B78" s="36"/>
      <c r="C78" s="24" t="s">
        <v>230</v>
      </c>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12" customHeight="1">
      <c r="A80" s="35"/>
      <c r="B80" s="36"/>
      <c r="C80" s="30" t="s">
        <v>16</v>
      </c>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16.5" customHeight="1">
      <c r="A81" s="35"/>
      <c r="B81" s="36"/>
      <c r="C81" s="37"/>
      <c r="D81" s="37"/>
      <c r="E81" s="400" t="str">
        <f>E7</f>
        <v>Novostavba CEPIS (Centre for Entrepreneurship, Professional and International Studies)</v>
      </c>
      <c r="F81" s="401"/>
      <c r="G81" s="401"/>
      <c r="H81" s="401"/>
      <c r="I81" s="37"/>
      <c r="J81" s="37"/>
      <c r="K81" s="37"/>
      <c r="L81" s="115"/>
      <c r="S81" s="35"/>
      <c r="T81" s="35"/>
      <c r="U81" s="35"/>
      <c r="V81" s="35"/>
      <c r="W81" s="35"/>
      <c r="X81" s="35"/>
      <c r="Y81" s="35"/>
      <c r="Z81" s="35"/>
      <c r="AA81" s="35"/>
      <c r="AB81" s="35"/>
      <c r="AC81" s="35"/>
      <c r="AD81" s="35"/>
      <c r="AE81" s="35"/>
    </row>
    <row r="82" spans="2:12" s="1" customFormat="1" ht="12" customHeight="1">
      <c r="B82" s="22"/>
      <c r="C82" s="30" t="s">
        <v>219</v>
      </c>
      <c r="D82" s="23"/>
      <c r="E82" s="23"/>
      <c r="F82" s="23"/>
      <c r="G82" s="23"/>
      <c r="H82" s="23"/>
      <c r="I82" s="23"/>
      <c r="J82" s="23"/>
      <c r="K82" s="23"/>
      <c r="L82" s="21"/>
    </row>
    <row r="83" spans="2:12" s="1" customFormat="1" ht="16.5" customHeight="1">
      <c r="B83" s="22"/>
      <c r="C83" s="23"/>
      <c r="D83" s="23"/>
      <c r="E83" s="400" t="s">
        <v>1746</v>
      </c>
      <c r="F83" s="352"/>
      <c r="G83" s="352"/>
      <c r="H83" s="352"/>
      <c r="I83" s="23"/>
      <c r="J83" s="23"/>
      <c r="K83" s="23"/>
      <c r="L83" s="21"/>
    </row>
    <row r="84" spans="2:12" s="1" customFormat="1" ht="12" customHeight="1">
      <c r="B84" s="22"/>
      <c r="C84" s="30" t="s">
        <v>409</v>
      </c>
      <c r="D84" s="23"/>
      <c r="E84" s="23"/>
      <c r="F84" s="23"/>
      <c r="G84" s="23"/>
      <c r="H84" s="23"/>
      <c r="I84" s="23"/>
      <c r="J84" s="23"/>
      <c r="K84" s="23"/>
      <c r="L84" s="21"/>
    </row>
    <row r="85" spans="1:31" s="2" customFormat="1" ht="16.5" customHeight="1">
      <c r="A85" s="35"/>
      <c r="B85" s="36"/>
      <c r="C85" s="37"/>
      <c r="D85" s="37"/>
      <c r="E85" s="404" t="s">
        <v>1747</v>
      </c>
      <c r="F85" s="402"/>
      <c r="G85" s="402"/>
      <c r="H85" s="402"/>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411</v>
      </c>
      <c r="D86" s="37"/>
      <c r="E86" s="37"/>
      <c r="F86" s="37"/>
      <c r="G86" s="37"/>
      <c r="H86" s="37"/>
      <c r="I86" s="37"/>
      <c r="J86" s="37"/>
      <c r="K86" s="37"/>
      <c r="L86" s="115"/>
      <c r="S86" s="35"/>
      <c r="T86" s="35"/>
      <c r="U86" s="35"/>
      <c r="V86" s="35"/>
      <c r="W86" s="35"/>
      <c r="X86" s="35"/>
      <c r="Y86" s="35"/>
      <c r="Z86" s="35"/>
      <c r="AA86" s="35"/>
      <c r="AB86" s="35"/>
      <c r="AC86" s="35"/>
      <c r="AD86" s="35"/>
      <c r="AE86" s="35"/>
    </row>
    <row r="87" spans="1:31" s="2" customFormat="1" ht="16.5" customHeight="1">
      <c r="A87" s="35"/>
      <c r="B87" s="36"/>
      <c r="C87" s="37"/>
      <c r="D87" s="37"/>
      <c r="E87" s="374" t="str">
        <f>E13</f>
        <v>D.2.1-2.2 - Svislé a vodorovné konstrukce</v>
      </c>
      <c r="F87" s="402"/>
      <c r="G87" s="402"/>
      <c r="H87" s="402"/>
      <c r="I87" s="37"/>
      <c r="J87" s="37"/>
      <c r="K87" s="37"/>
      <c r="L87" s="115"/>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115"/>
      <c r="S88" s="35"/>
      <c r="T88" s="35"/>
      <c r="U88" s="35"/>
      <c r="V88" s="35"/>
      <c r="W88" s="35"/>
      <c r="X88" s="35"/>
      <c r="Y88" s="35"/>
      <c r="Z88" s="35"/>
      <c r="AA88" s="35"/>
      <c r="AB88" s="35"/>
      <c r="AC88" s="35"/>
      <c r="AD88" s="35"/>
      <c r="AE88" s="35"/>
    </row>
    <row r="89" spans="1:31" s="2" customFormat="1" ht="12" customHeight="1">
      <c r="A89" s="35"/>
      <c r="B89" s="36"/>
      <c r="C89" s="30" t="s">
        <v>21</v>
      </c>
      <c r="D89" s="37"/>
      <c r="E89" s="37"/>
      <c r="F89" s="28" t="str">
        <f>F16</f>
        <v xml:space="preserve"> </v>
      </c>
      <c r="G89" s="37"/>
      <c r="H89" s="37"/>
      <c r="I89" s="30" t="s">
        <v>23</v>
      </c>
      <c r="J89" s="60">
        <f>IF(J16="","",J16)</f>
        <v>0</v>
      </c>
      <c r="K89" s="37"/>
      <c r="L89" s="115"/>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2" customFormat="1" ht="25.65" customHeight="1">
      <c r="A91" s="35"/>
      <c r="B91" s="36"/>
      <c r="C91" s="30" t="s">
        <v>24</v>
      </c>
      <c r="D91" s="37"/>
      <c r="E91" s="37"/>
      <c r="F91" s="28" t="str">
        <f>E19</f>
        <v>Slezská univerzita v Opavě</v>
      </c>
      <c r="G91" s="37"/>
      <c r="H91" s="37"/>
      <c r="I91" s="30" t="s">
        <v>32</v>
      </c>
      <c r="J91" s="33" t="str">
        <f>E25</f>
        <v>Ateliér Velehradský, s. r. o.</v>
      </c>
      <c r="K91" s="37"/>
      <c r="L91" s="115"/>
      <c r="S91" s="35"/>
      <c r="T91" s="35"/>
      <c r="U91" s="35"/>
      <c r="V91" s="35"/>
      <c r="W91" s="35"/>
      <c r="X91" s="35"/>
      <c r="Y91" s="35"/>
      <c r="Z91" s="35"/>
      <c r="AA91" s="35"/>
      <c r="AB91" s="35"/>
      <c r="AC91" s="35"/>
      <c r="AD91" s="35"/>
      <c r="AE91" s="35"/>
    </row>
    <row r="92" spans="1:31" s="2" customFormat="1" ht="15.15" customHeight="1">
      <c r="A92" s="35"/>
      <c r="B92" s="36"/>
      <c r="C92" s="30" t="s">
        <v>30</v>
      </c>
      <c r="D92" s="37"/>
      <c r="E92" s="37"/>
      <c r="F92" s="28" t="str">
        <f>IF(E22="","",E22)</f>
        <v>Vyplň údaj</v>
      </c>
      <c r="G92" s="37"/>
      <c r="H92" s="37"/>
      <c r="I92" s="30" t="s">
        <v>37</v>
      </c>
      <c r="J92" s="33" t="str">
        <f>E28</f>
        <v xml:space="preserve"> </v>
      </c>
      <c r="K92" s="37"/>
      <c r="L92" s="115"/>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37"/>
      <c r="J93" s="37"/>
      <c r="K93" s="37"/>
      <c r="L93" s="115"/>
      <c r="S93" s="35"/>
      <c r="T93" s="35"/>
      <c r="U93" s="35"/>
      <c r="V93" s="35"/>
      <c r="W93" s="35"/>
      <c r="X93" s="35"/>
      <c r="Y93" s="35"/>
      <c r="Z93" s="35"/>
      <c r="AA93" s="35"/>
      <c r="AB93" s="35"/>
      <c r="AC93" s="35"/>
      <c r="AD93" s="35"/>
      <c r="AE93" s="35"/>
    </row>
    <row r="94" spans="1:31" s="11" customFormat="1" ht="29.25" customHeight="1">
      <c r="A94" s="153"/>
      <c r="B94" s="154"/>
      <c r="C94" s="155" t="s">
        <v>231</v>
      </c>
      <c r="D94" s="156" t="s">
        <v>59</v>
      </c>
      <c r="E94" s="156" t="s">
        <v>55</v>
      </c>
      <c r="F94" s="156" t="s">
        <v>56</v>
      </c>
      <c r="G94" s="156" t="s">
        <v>232</v>
      </c>
      <c r="H94" s="156" t="s">
        <v>233</v>
      </c>
      <c r="I94" s="156" t="s">
        <v>234</v>
      </c>
      <c r="J94" s="156" t="s">
        <v>223</v>
      </c>
      <c r="K94" s="157" t="s">
        <v>235</v>
      </c>
      <c r="L94" s="158"/>
      <c r="M94" s="69" t="s">
        <v>19</v>
      </c>
      <c r="N94" s="70" t="s">
        <v>44</v>
      </c>
      <c r="O94" s="70" t="s">
        <v>236</v>
      </c>
      <c r="P94" s="70" t="s">
        <v>237</v>
      </c>
      <c r="Q94" s="70" t="s">
        <v>238</v>
      </c>
      <c r="R94" s="70" t="s">
        <v>239</v>
      </c>
      <c r="S94" s="70" t="s">
        <v>240</v>
      </c>
      <c r="T94" s="71" t="s">
        <v>241</v>
      </c>
      <c r="U94" s="153"/>
      <c r="V94" s="153"/>
      <c r="W94" s="153"/>
      <c r="X94" s="153"/>
      <c r="Y94" s="153"/>
      <c r="Z94" s="153"/>
      <c r="AA94" s="153"/>
      <c r="AB94" s="153"/>
      <c r="AC94" s="153"/>
      <c r="AD94" s="153"/>
      <c r="AE94" s="153"/>
    </row>
    <row r="95" spans="1:63" s="2" customFormat="1" ht="22.8" customHeight="1">
      <c r="A95" s="35"/>
      <c r="B95" s="36"/>
      <c r="C95" s="76" t="s">
        <v>242</v>
      </c>
      <c r="D95" s="37"/>
      <c r="E95" s="37"/>
      <c r="F95" s="37"/>
      <c r="G95" s="37"/>
      <c r="H95" s="37"/>
      <c r="I95" s="37"/>
      <c r="J95" s="159">
        <f>BK95</f>
        <v>0</v>
      </c>
      <c r="K95" s="37"/>
      <c r="L95" s="40"/>
      <c r="M95" s="72"/>
      <c r="N95" s="160"/>
      <c r="O95" s="73"/>
      <c r="P95" s="161">
        <f>P96</f>
        <v>0</v>
      </c>
      <c r="Q95" s="73"/>
      <c r="R95" s="161">
        <f>R96</f>
        <v>74.95526896999999</v>
      </c>
      <c r="S95" s="73"/>
      <c r="T95" s="162">
        <f>T96</f>
        <v>0</v>
      </c>
      <c r="U95" s="35"/>
      <c r="V95" s="35"/>
      <c r="W95" s="35"/>
      <c r="X95" s="35"/>
      <c r="Y95" s="35"/>
      <c r="Z95" s="35"/>
      <c r="AA95" s="35"/>
      <c r="AB95" s="35"/>
      <c r="AC95" s="35"/>
      <c r="AD95" s="35"/>
      <c r="AE95" s="35"/>
      <c r="AT95" s="18" t="s">
        <v>73</v>
      </c>
      <c r="AU95" s="18" t="s">
        <v>224</v>
      </c>
      <c r="BK95" s="163">
        <f>BK96</f>
        <v>0</v>
      </c>
    </row>
    <row r="96" spans="2:63" s="12" customFormat="1" ht="25.95" customHeight="1">
      <c r="B96" s="164"/>
      <c r="C96" s="165"/>
      <c r="D96" s="166" t="s">
        <v>73</v>
      </c>
      <c r="E96" s="167" t="s">
        <v>243</v>
      </c>
      <c r="F96" s="167" t="s">
        <v>244</v>
      </c>
      <c r="G96" s="165"/>
      <c r="H96" s="165"/>
      <c r="I96" s="168"/>
      <c r="J96" s="169">
        <f>BK96</f>
        <v>0</v>
      </c>
      <c r="K96" s="165"/>
      <c r="L96" s="170"/>
      <c r="M96" s="171"/>
      <c r="N96" s="172"/>
      <c r="O96" s="172"/>
      <c r="P96" s="173">
        <f>P97+P124+P151</f>
        <v>0</v>
      </c>
      <c r="Q96" s="172"/>
      <c r="R96" s="173">
        <f>R97+R124+R151</f>
        <v>74.95526896999999</v>
      </c>
      <c r="S96" s="172"/>
      <c r="T96" s="174">
        <f>T97+T124+T151</f>
        <v>0</v>
      </c>
      <c r="AR96" s="175" t="s">
        <v>82</v>
      </c>
      <c r="AT96" s="176" t="s">
        <v>73</v>
      </c>
      <c r="AU96" s="176" t="s">
        <v>74</v>
      </c>
      <c r="AY96" s="175" t="s">
        <v>245</v>
      </c>
      <c r="BK96" s="177">
        <f>BK97+BK124+BK151</f>
        <v>0</v>
      </c>
    </row>
    <row r="97" spans="2:63" s="12" customFormat="1" ht="22.8" customHeight="1">
      <c r="B97" s="164"/>
      <c r="C97" s="165"/>
      <c r="D97" s="166" t="s">
        <v>73</v>
      </c>
      <c r="E97" s="178" t="s">
        <v>94</v>
      </c>
      <c r="F97" s="178" t="s">
        <v>526</v>
      </c>
      <c r="G97" s="165"/>
      <c r="H97" s="165"/>
      <c r="I97" s="168"/>
      <c r="J97" s="179">
        <f>BK97</f>
        <v>0</v>
      </c>
      <c r="K97" s="165"/>
      <c r="L97" s="170"/>
      <c r="M97" s="171"/>
      <c r="N97" s="172"/>
      <c r="O97" s="172"/>
      <c r="P97" s="173">
        <f>SUM(P98:P123)</f>
        <v>0</v>
      </c>
      <c r="Q97" s="172"/>
      <c r="R97" s="173">
        <f>SUM(R98:R123)</f>
        <v>54.06792083999999</v>
      </c>
      <c r="S97" s="172"/>
      <c r="T97" s="174">
        <f>SUM(T98:T123)</f>
        <v>0</v>
      </c>
      <c r="AR97" s="175" t="s">
        <v>82</v>
      </c>
      <c r="AT97" s="176" t="s">
        <v>73</v>
      </c>
      <c r="AU97" s="176" t="s">
        <v>82</v>
      </c>
      <c r="AY97" s="175" t="s">
        <v>245</v>
      </c>
      <c r="BK97" s="177">
        <f>SUM(BK98:BK123)</f>
        <v>0</v>
      </c>
    </row>
    <row r="98" spans="1:65" s="2" customFormat="1" ht="16.5" customHeight="1">
      <c r="A98" s="35"/>
      <c r="B98" s="36"/>
      <c r="C98" s="180" t="s">
        <v>82</v>
      </c>
      <c r="D98" s="180" t="s">
        <v>247</v>
      </c>
      <c r="E98" s="181" t="s">
        <v>1787</v>
      </c>
      <c r="F98" s="182" t="s">
        <v>1788</v>
      </c>
      <c r="G98" s="183" t="s">
        <v>308</v>
      </c>
      <c r="H98" s="184">
        <v>19.56</v>
      </c>
      <c r="I98" s="185"/>
      <c r="J98" s="186">
        <f>ROUND(I98*H98,2)</f>
        <v>0</v>
      </c>
      <c r="K98" s="182" t="s">
        <v>19</v>
      </c>
      <c r="L98" s="40"/>
      <c r="M98" s="187" t="s">
        <v>19</v>
      </c>
      <c r="N98" s="188" t="s">
        <v>45</v>
      </c>
      <c r="O98" s="65"/>
      <c r="P98" s="189">
        <f>O98*H98</f>
        <v>0</v>
      </c>
      <c r="Q98" s="189">
        <v>2.50187</v>
      </c>
      <c r="R98" s="189">
        <f>Q98*H98</f>
        <v>48.936577199999995</v>
      </c>
      <c r="S98" s="189">
        <v>0</v>
      </c>
      <c r="T98" s="190">
        <f>S98*H98</f>
        <v>0</v>
      </c>
      <c r="U98" s="35"/>
      <c r="V98" s="35"/>
      <c r="W98" s="35"/>
      <c r="X98" s="35"/>
      <c r="Y98" s="35"/>
      <c r="Z98" s="35"/>
      <c r="AA98" s="35"/>
      <c r="AB98" s="35"/>
      <c r="AC98" s="35"/>
      <c r="AD98" s="35"/>
      <c r="AE98" s="35"/>
      <c r="AR98" s="191" t="s">
        <v>131</v>
      </c>
      <c r="AT98" s="191" t="s">
        <v>247</v>
      </c>
      <c r="AU98" s="191" t="s">
        <v>84</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131</v>
      </c>
      <c r="BM98" s="191" t="s">
        <v>1789</v>
      </c>
    </row>
    <row r="99" spans="2:51" s="13" customFormat="1" ht="10.2">
      <c r="B99" s="198"/>
      <c r="C99" s="199"/>
      <c r="D99" s="200" t="s">
        <v>265</v>
      </c>
      <c r="E99" s="201" t="s">
        <v>19</v>
      </c>
      <c r="F99" s="202" t="s">
        <v>580</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3" customFormat="1" ht="10.2">
      <c r="B100" s="198"/>
      <c r="C100" s="199"/>
      <c r="D100" s="200" t="s">
        <v>265</v>
      </c>
      <c r="E100" s="201" t="s">
        <v>19</v>
      </c>
      <c r="F100" s="202" t="s">
        <v>499</v>
      </c>
      <c r="G100" s="199"/>
      <c r="H100" s="201" t="s">
        <v>19</v>
      </c>
      <c r="I100" s="203"/>
      <c r="J100" s="199"/>
      <c r="K100" s="199"/>
      <c r="L100" s="204"/>
      <c r="M100" s="205"/>
      <c r="N100" s="206"/>
      <c r="O100" s="206"/>
      <c r="P100" s="206"/>
      <c r="Q100" s="206"/>
      <c r="R100" s="206"/>
      <c r="S100" s="206"/>
      <c r="T100" s="207"/>
      <c r="AT100" s="208" t="s">
        <v>265</v>
      </c>
      <c r="AU100" s="208" t="s">
        <v>84</v>
      </c>
      <c r="AV100" s="13" t="s">
        <v>82</v>
      </c>
      <c r="AW100" s="13" t="s">
        <v>36</v>
      </c>
      <c r="AX100" s="13" t="s">
        <v>74</v>
      </c>
      <c r="AY100" s="208" t="s">
        <v>245</v>
      </c>
    </row>
    <row r="101" spans="2:51" s="14" customFormat="1" ht="10.2">
      <c r="B101" s="209"/>
      <c r="C101" s="210"/>
      <c r="D101" s="200" t="s">
        <v>265</v>
      </c>
      <c r="E101" s="211" t="s">
        <v>19</v>
      </c>
      <c r="F101" s="212" t="s">
        <v>1784</v>
      </c>
      <c r="G101" s="210"/>
      <c r="H101" s="213">
        <v>19.56</v>
      </c>
      <c r="I101" s="214"/>
      <c r="J101" s="210"/>
      <c r="K101" s="210"/>
      <c r="L101" s="215"/>
      <c r="M101" s="216"/>
      <c r="N101" s="217"/>
      <c r="O101" s="217"/>
      <c r="P101" s="217"/>
      <c r="Q101" s="217"/>
      <c r="R101" s="217"/>
      <c r="S101" s="217"/>
      <c r="T101" s="218"/>
      <c r="AT101" s="219" t="s">
        <v>265</v>
      </c>
      <c r="AU101" s="219" t="s">
        <v>84</v>
      </c>
      <c r="AV101" s="14" t="s">
        <v>84</v>
      </c>
      <c r="AW101" s="14" t="s">
        <v>36</v>
      </c>
      <c r="AX101" s="14" t="s">
        <v>74</v>
      </c>
      <c r="AY101" s="219" t="s">
        <v>245</v>
      </c>
    </row>
    <row r="102" spans="2:51" s="15" customFormat="1" ht="10.2">
      <c r="B102" s="220"/>
      <c r="C102" s="221"/>
      <c r="D102" s="200" t="s">
        <v>265</v>
      </c>
      <c r="E102" s="222" t="s">
        <v>565</v>
      </c>
      <c r="F102" s="223" t="s">
        <v>271</v>
      </c>
      <c r="G102" s="221"/>
      <c r="H102" s="224">
        <v>19.56</v>
      </c>
      <c r="I102" s="225"/>
      <c r="J102" s="221"/>
      <c r="K102" s="221"/>
      <c r="L102" s="226"/>
      <c r="M102" s="227"/>
      <c r="N102" s="228"/>
      <c r="O102" s="228"/>
      <c r="P102" s="228"/>
      <c r="Q102" s="228"/>
      <c r="R102" s="228"/>
      <c r="S102" s="228"/>
      <c r="T102" s="229"/>
      <c r="AT102" s="230" t="s">
        <v>265</v>
      </c>
      <c r="AU102" s="230" t="s">
        <v>84</v>
      </c>
      <c r="AV102" s="15" t="s">
        <v>131</v>
      </c>
      <c r="AW102" s="15" t="s">
        <v>36</v>
      </c>
      <c r="AX102" s="15" t="s">
        <v>82</v>
      </c>
      <c r="AY102" s="230" t="s">
        <v>245</v>
      </c>
    </row>
    <row r="103" spans="1:65" s="2" customFormat="1" ht="16.5" customHeight="1">
      <c r="A103" s="35"/>
      <c r="B103" s="36"/>
      <c r="C103" s="180" t="s">
        <v>84</v>
      </c>
      <c r="D103" s="180" t="s">
        <v>247</v>
      </c>
      <c r="E103" s="181" t="s">
        <v>590</v>
      </c>
      <c r="F103" s="182" t="s">
        <v>591</v>
      </c>
      <c r="G103" s="183" t="s">
        <v>260</v>
      </c>
      <c r="H103" s="184">
        <v>195.58</v>
      </c>
      <c r="I103" s="185"/>
      <c r="J103" s="186">
        <f>ROUND(I103*H103,2)</f>
        <v>0</v>
      </c>
      <c r="K103" s="182" t="s">
        <v>261</v>
      </c>
      <c r="L103" s="40"/>
      <c r="M103" s="187" t="s">
        <v>19</v>
      </c>
      <c r="N103" s="188" t="s">
        <v>45</v>
      </c>
      <c r="O103" s="65"/>
      <c r="P103" s="189">
        <f>O103*H103</f>
        <v>0</v>
      </c>
      <c r="Q103" s="189">
        <v>0.00275</v>
      </c>
      <c r="R103" s="189">
        <f>Q103*H103</f>
        <v>0.537845</v>
      </c>
      <c r="S103" s="189">
        <v>0</v>
      </c>
      <c r="T103" s="190">
        <f>S103*H103</f>
        <v>0</v>
      </c>
      <c r="U103" s="35"/>
      <c r="V103" s="35"/>
      <c r="W103" s="35"/>
      <c r="X103" s="35"/>
      <c r="Y103" s="35"/>
      <c r="Z103" s="35"/>
      <c r="AA103" s="35"/>
      <c r="AB103" s="35"/>
      <c r="AC103" s="35"/>
      <c r="AD103" s="35"/>
      <c r="AE103" s="35"/>
      <c r="AR103" s="191" t="s">
        <v>131</v>
      </c>
      <c r="AT103" s="191" t="s">
        <v>247</v>
      </c>
      <c r="AU103" s="191" t="s">
        <v>84</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131</v>
      </c>
      <c r="BM103" s="191" t="s">
        <v>1790</v>
      </c>
    </row>
    <row r="104" spans="1:47" s="2" customFormat="1" ht="10.2">
      <c r="A104" s="35"/>
      <c r="B104" s="36"/>
      <c r="C104" s="37"/>
      <c r="D104" s="193" t="s">
        <v>263</v>
      </c>
      <c r="E104" s="37"/>
      <c r="F104" s="194" t="s">
        <v>593</v>
      </c>
      <c r="G104" s="37"/>
      <c r="H104" s="37"/>
      <c r="I104" s="195"/>
      <c r="J104" s="37"/>
      <c r="K104" s="37"/>
      <c r="L104" s="40"/>
      <c r="M104" s="196"/>
      <c r="N104" s="197"/>
      <c r="O104" s="65"/>
      <c r="P104" s="65"/>
      <c r="Q104" s="65"/>
      <c r="R104" s="65"/>
      <c r="S104" s="65"/>
      <c r="T104" s="66"/>
      <c r="U104" s="35"/>
      <c r="V104" s="35"/>
      <c r="W104" s="35"/>
      <c r="X104" s="35"/>
      <c r="Y104" s="35"/>
      <c r="Z104" s="35"/>
      <c r="AA104" s="35"/>
      <c r="AB104" s="35"/>
      <c r="AC104" s="35"/>
      <c r="AD104" s="35"/>
      <c r="AE104" s="35"/>
      <c r="AT104" s="18" t="s">
        <v>263</v>
      </c>
      <c r="AU104" s="18" t="s">
        <v>84</v>
      </c>
    </row>
    <row r="105" spans="2:51" s="13" customFormat="1" ht="10.2">
      <c r="B105" s="198"/>
      <c r="C105" s="199"/>
      <c r="D105" s="200" t="s">
        <v>265</v>
      </c>
      <c r="E105" s="201" t="s">
        <v>19</v>
      </c>
      <c r="F105" s="202" t="s">
        <v>594</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3" customFormat="1" ht="10.2">
      <c r="B106" s="198"/>
      <c r="C106" s="199"/>
      <c r="D106" s="200" t="s">
        <v>265</v>
      </c>
      <c r="E106" s="201" t="s">
        <v>19</v>
      </c>
      <c r="F106" s="202" t="s">
        <v>499</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4" customFormat="1" ht="10.2">
      <c r="B107" s="209"/>
      <c r="C107" s="210"/>
      <c r="D107" s="200" t="s">
        <v>265</v>
      </c>
      <c r="E107" s="211" t="s">
        <v>19</v>
      </c>
      <c r="F107" s="212" t="s">
        <v>1791</v>
      </c>
      <c r="G107" s="210"/>
      <c r="H107" s="213">
        <v>195.58</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5" customFormat="1" ht="10.2">
      <c r="B108" s="220"/>
      <c r="C108" s="221"/>
      <c r="D108" s="200" t="s">
        <v>265</v>
      </c>
      <c r="E108" s="222" t="s">
        <v>19</v>
      </c>
      <c r="F108" s="223" t="s">
        <v>271</v>
      </c>
      <c r="G108" s="221"/>
      <c r="H108" s="224">
        <v>195.58</v>
      </c>
      <c r="I108" s="225"/>
      <c r="J108" s="221"/>
      <c r="K108" s="221"/>
      <c r="L108" s="226"/>
      <c r="M108" s="227"/>
      <c r="N108" s="228"/>
      <c r="O108" s="228"/>
      <c r="P108" s="228"/>
      <c r="Q108" s="228"/>
      <c r="R108" s="228"/>
      <c r="S108" s="228"/>
      <c r="T108" s="229"/>
      <c r="AT108" s="230" t="s">
        <v>265</v>
      </c>
      <c r="AU108" s="230" t="s">
        <v>84</v>
      </c>
      <c r="AV108" s="15" t="s">
        <v>131</v>
      </c>
      <c r="AW108" s="15" t="s">
        <v>36</v>
      </c>
      <c r="AX108" s="15" t="s">
        <v>82</v>
      </c>
      <c r="AY108" s="230" t="s">
        <v>245</v>
      </c>
    </row>
    <row r="109" spans="1:65" s="2" customFormat="1" ht="16.5" customHeight="1">
      <c r="A109" s="35"/>
      <c r="B109" s="36"/>
      <c r="C109" s="180" t="s">
        <v>94</v>
      </c>
      <c r="D109" s="180" t="s">
        <v>247</v>
      </c>
      <c r="E109" s="181" t="s">
        <v>597</v>
      </c>
      <c r="F109" s="182" t="s">
        <v>598</v>
      </c>
      <c r="G109" s="183" t="s">
        <v>260</v>
      </c>
      <c r="H109" s="184">
        <v>195.58</v>
      </c>
      <c r="I109" s="185"/>
      <c r="J109" s="186">
        <f>ROUND(I109*H109,2)</f>
        <v>0</v>
      </c>
      <c r="K109" s="182" t="s">
        <v>261</v>
      </c>
      <c r="L109" s="40"/>
      <c r="M109" s="187" t="s">
        <v>19</v>
      </c>
      <c r="N109" s="188" t="s">
        <v>45</v>
      </c>
      <c r="O109" s="65"/>
      <c r="P109" s="189">
        <f>O109*H109</f>
        <v>0</v>
      </c>
      <c r="Q109" s="189">
        <v>0</v>
      </c>
      <c r="R109" s="189">
        <f>Q109*H109</f>
        <v>0</v>
      </c>
      <c r="S109" s="189">
        <v>0</v>
      </c>
      <c r="T109" s="190">
        <f>S109*H109</f>
        <v>0</v>
      </c>
      <c r="U109" s="35"/>
      <c r="V109" s="35"/>
      <c r="W109" s="35"/>
      <c r="X109" s="35"/>
      <c r="Y109" s="35"/>
      <c r="Z109" s="35"/>
      <c r="AA109" s="35"/>
      <c r="AB109" s="35"/>
      <c r="AC109" s="35"/>
      <c r="AD109" s="35"/>
      <c r="AE109" s="35"/>
      <c r="AR109" s="191" t="s">
        <v>131</v>
      </c>
      <c r="AT109" s="191" t="s">
        <v>247</v>
      </c>
      <c r="AU109" s="191" t="s">
        <v>84</v>
      </c>
      <c r="AY109" s="18" t="s">
        <v>245</v>
      </c>
      <c r="BE109" s="192">
        <f>IF(N109="základní",J109,0)</f>
        <v>0</v>
      </c>
      <c r="BF109" s="192">
        <f>IF(N109="snížená",J109,0)</f>
        <v>0</v>
      </c>
      <c r="BG109" s="192">
        <f>IF(N109="zákl. přenesená",J109,0)</f>
        <v>0</v>
      </c>
      <c r="BH109" s="192">
        <f>IF(N109="sníž. přenesená",J109,0)</f>
        <v>0</v>
      </c>
      <c r="BI109" s="192">
        <f>IF(N109="nulová",J109,0)</f>
        <v>0</v>
      </c>
      <c r="BJ109" s="18" t="s">
        <v>82</v>
      </c>
      <c r="BK109" s="192">
        <f>ROUND(I109*H109,2)</f>
        <v>0</v>
      </c>
      <c r="BL109" s="18" t="s">
        <v>131</v>
      </c>
      <c r="BM109" s="191" t="s">
        <v>1792</v>
      </c>
    </row>
    <row r="110" spans="1:47" s="2" customFormat="1" ht="10.2">
      <c r="A110" s="35"/>
      <c r="B110" s="36"/>
      <c r="C110" s="37"/>
      <c r="D110" s="193" t="s">
        <v>263</v>
      </c>
      <c r="E110" s="37"/>
      <c r="F110" s="194" t="s">
        <v>600</v>
      </c>
      <c r="G110" s="37"/>
      <c r="H110" s="37"/>
      <c r="I110" s="195"/>
      <c r="J110" s="37"/>
      <c r="K110" s="37"/>
      <c r="L110" s="40"/>
      <c r="M110" s="196"/>
      <c r="N110" s="197"/>
      <c r="O110" s="65"/>
      <c r="P110" s="65"/>
      <c r="Q110" s="65"/>
      <c r="R110" s="65"/>
      <c r="S110" s="65"/>
      <c r="T110" s="66"/>
      <c r="U110" s="35"/>
      <c r="V110" s="35"/>
      <c r="W110" s="35"/>
      <c r="X110" s="35"/>
      <c r="Y110" s="35"/>
      <c r="Z110" s="35"/>
      <c r="AA110" s="35"/>
      <c r="AB110" s="35"/>
      <c r="AC110" s="35"/>
      <c r="AD110" s="35"/>
      <c r="AE110" s="35"/>
      <c r="AT110" s="18" t="s">
        <v>263</v>
      </c>
      <c r="AU110" s="18" t="s">
        <v>84</v>
      </c>
    </row>
    <row r="111" spans="1:65" s="2" customFormat="1" ht="16.5" customHeight="1">
      <c r="A111" s="35"/>
      <c r="B111" s="36"/>
      <c r="C111" s="180" t="s">
        <v>131</v>
      </c>
      <c r="D111" s="180" t="s">
        <v>247</v>
      </c>
      <c r="E111" s="181" t="s">
        <v>1793</v>
      </c>
      <c r="F111" s="182" t="s">
        <v>1794</v>
      </c>
      <c r="G111" s="183" t="s">
        <v>260</v>
      </c>
      <c r="H111" s="184">
        <v>195.58</v>
      </c>
      <c r="I111" s="185"/>
      <c r="J111" s="186">
        <f>ROUND(I111*H111,2)</f>
        <v>0</v>
      </c>
      <c r="K111" s="182" t="s">
        <v>261</v>
      </c>
      <c r="L111" s="40"/>
      <c r="M111" s="187" t="s">
        <v>19</v>
      </c>
      <c r="N111" s="188" t="s">
        <v>45</v>
      </c>
      <c r="O111" s="65"/>
      <c r="P111" s="189">
        <f>O111*H111</f>
        <v>0</v>
      </c>
      <c r="Q111" s="189">
        <v>0.0025</v>
      </c>
      <c r="R111" s="189">
        <f>Q111*H111</f>
        <v>0.48895000000000005</v>
      </c>
      <c r="S111" s="189">
        <v>0</v>
      </c>
      <c r="T111" s="190">
        <f>S111*H111</f>
        <v>0</v>
      </c>
      <c r="U111" s="35"/>
      <c r="V111" s="35"/>
      <c r="W111" s="35"/>
      <c r="X111" s="35"/>
      <c r="Y111" s="35"/>
      <c r="Z111" s="35"/>
      <c r="AA111" s="35"/>
      <c r="AB111" s="35"/>
      <c r="AC111" s="35"/>
      <c r="AD111" s="35"/>
      <c r="AE111" s="35"/>
      <c r="AR111" s="191" t="s">
        <v>131</v>
      </c>
      <c r="AT111" s="191" t="s">
        <v>247</v>
      </c>
      <c r="AU111" s="191" t="s">
        <v>84</v>
      </c>
      <c r="AY111" s="18" t="s">
        <v>245</v>
      </c>
      <c r="BE111" s="192">
        <f>IF(N111="základní",J111,0)</f>
        <v>0</v>
      </c>
      <c r="BF111" s="192">
        <f>IF(N111="snížená",J111,0)</f>
        <v>0</v>
      </c>
      <c r="BG111" s="192">
        <f>IF(N111="zákl. přenesená",J111,0)</f>
        <v>0</v>
      </c>
      <c r="BH111" s="192">
        <f>IF(N111="sníž. přenesená",J111,0)</f>
        <v>0</v>
      </c>
      <c r="BI111" s="192">
        <f>IF(N111="nulová",J111,0)</f>
        <v>0</v>
      </c>
      <c r="BJ111" s="18" t="s">
        <v>82</v>
      </c>
      <c r="BK111" s="192">
        <f>ROUND(I111*H111,2)</f>
        <v>0</v>
      </c>
      <c r="BL111" s="18" t="s">
        <v>131</v>
      </c>
      <c r="BM111" s="191" t="s">
        <v>1795</v>
      </c>
    </row>
    <row r="112" spans="1:47" s="2" customFormat="1" ht="10.2">
      <c r="A112" s="35"/>
      <c r="B112" s="36"/>
      <c r="C112" s="37"/>
      <c r="D112" s="193" t="s">
        <v>263</v>
      </c>
      <c r="E112" s="37"/>
      <c r="F112" s="194" t="s">
        <v>1796</v>
      </c>
      <c r="G112" s="37"/>
      <c r="H112" s="37"/>
      <c r="I112" s="195"/>
      <c r="J112" s="37"/>
      <c r="K112" s="37"/>
      <c r="L112" s="40"/>
      <c r="M112" s="196"/>
      <c r="N112" s="197"/>
      <c r="O112" s="65"/>
      <c r="P112" s="65"/>
      <c r="Q112" s="65"/>
      <c r="R112" s="65"/>
      <c r="S112" s="65"/>
      <c r="T112" s="66"/>
      <c r="U112" s="35"/>
      <c r="V112" s="35"/>
      <c r="W112" s="35"/>
      <c r="X112" s="35"/>
      <c r="Y112" s="35"/>
      <c r="Z112" s="35"/>
      <c r="AA112" s="35"/>
      <c r="AB112" s="35"/>
      <c r="AC112" s="35"/>
      <c r="AD112" s="35"/>
      <c r="AE112" s="35"/>
      <c r="AT112" s="18" t="s">
        <v>263</v>
      </c>
      <c r="AU112" s="18" t="s">
        <v>84</v>
      </c>
    </row>
    <row r="113" spans="1:65" s="2" customFormat="1" ht="24.15" customHeight="1">
      <c r="A113" s="35"/>
      <c r="B113" s="36"/>
      <c r="C113" s="180" t="s">
        <v>272</v>
      </c>
      <c r="D113" s="180" t="s">
        <v>247</v>
      </c>
      <c r="E113" s="181" t="s">
        <v>610</v>
      </c>
      <c r="F113" s="182" t="s">
        <v>611</v>
      </c>
      <c r="G113" s="183" t="s">
        <v>323</v>
      </c>
      <c r="H113" s="184">
        <v>3.912</v>
      </c>
      <c r="I113" s="185"/>
      <c r="J113" s="186">
        <f>ROUND(I113*H113,2)</f>
        <v>0</v>
      </c>
      <c r="K113" s="182" t="s">
        <v>261</v>
      </c>
      <c r="L113" s="40"/>
      <c r="M113" s="187" t="s">
        <v>19</v>
      </c>
      <c r="N113" s="188" t="s">
        <v>45</v>
      </c>
      <c r="O113" s="65"/>
      <c r="P113" s="189">
        <f>O113*H113</f>
        <v>0</v>
      </c>
      <c r="Q113" s="189">
        <v>1.04922</v>
      </c>
      <c r="R113" s="189">
        <f>Q113*H113</f>
        <v>4.10454864</v>
      </c>
      <c r="S113" s="189">
        <v>0</v>
      </c>
      <c r="T113" s="190">
        <f>S113*H113</f>
        <v>0</v>
      </c>
      <c r="U113" s="35"/>
      <c r="V113" s="35"/>
      <c r="W113" s="35"/>
      <c r="X113" s="35"/>
      <c r="Y113" s="35"/>
      <c r="Z113" s="35"/>
      <c r="AA113" s="35"/>
      <c r="AB113" s="35"/>
      <c r="AC113" s="35"/>
      <c r="AD113" s="35"/>
      <c r="AE113" s="35"/>
      <c r="AR113" s="191" t="s">
        <v>131</v>
      </c>
      <c r="AT113" s="191" t="s">
        <v>247</v>
      </c>
      <c r="AU113" s="191" t="s">
        <v>84</v>
      </c>
      <c r="AY113" s="18" t="s">
        <v>245</v>
      </c>
      <c r="BE113" s="192">
        <f>IF(N113="základní",J113,0)</f>
        <v>0</v>
      </c>
      <c r="BF113" s="192">
        <f>IF(N113="snížená",J113,0)</f>
        <v>0</v>
      </c>
      <c r="BG113" s="192">
        <f>IF(N113="zákl. přenesená",J113,0)</f>
        <v>0</v>
      </c>
      <c r="BH113" s="192">
        <f>IF(N113="sníž. přenesená",J113,0)</f>
        <v>0</v>
      </c>
      <c r="BI113" s="192">
        <f>IF(N113="nulová",J113,0)</f>
        <v>0</v>
      </c>
      <c r="BJ113" s="18" t="s">
        <v>82</v>
      </c>
      <c r="BK113" s="192">
        <f>ROUND(I113*H113,2)</f>
        <v>0</v>
      </c>
      <c r="BL113" s="18" t="s">
        <v>131</v>
      </c>
      <c r="BM113" s="191" t="s">
        <v>1797</v>
      </c>
    </row>
    <row r="114" spans="1:47" s="2" customFormat="1" ht="10.2">
      <c r="A114" s="35"/>
      <c r="B114" s="36"/>
      <c r="C114" s="37"/>
      <c r="D114" s="193" t="s">
        <v>263</v>
      </c>
      <c r="E114" s="37"/>
      <c r="F114" s="194" t="s">
        <v>613</v>
      </c>
      <c r="G114" s="37"/>
      <c r="H114" s="37"/>
      <c r="I114" s="195"/>
      <c r="J114" s="37"/>
      <c r="K114" s="37"/>
      <c r="L114" s="40"/>
      <c r="M114" s="196"/>
      <c r="N114" s="197"/>
      <c r="O114" s="65"/>
      <c r="P114" s="65"/>
      <c r="Q114" s="65"/>
      <c r="R114" s="65"/>
      <c r="S114" s="65"/>
      <c r="T114" s="66"/>
      <c r="U114" s="35"/>
      <c r="V114" s="35"/>
      <c r="W114" s="35"/>
      <c r="X114" s="35"/>
      <c r="Y114" s="35"/>
      <c r="Z114" s="35"/>
      <c r="AA114" s="35"/>
      <c r="AB114" s="35"/>
      <c r="AC114" s="35"/>
      <c r="AD114" s="35"/>
      <c r="AE114" s="35"/>
      <c r="AT114" s="18" t="s">
        <v>263</v>
      </c>
      <c r="AU114" s="18" t="s">
        <v>84</v>
      </c>
    </row>
    <row r="115" spans="2:51" s="13" customFormat="1" ht="10.2">
      <c r="B115" s="198"/>
      <c r="C115" s="199"/>
      <c r="D115" s="200" t="s">
        <v>265</v>
      </c>
      <c r="E115" s="201" t="s">
        <v>19</v>
      </c>
      <c r="F115" s="202" t="s">
        <v>614</v>
      </c>
      <c r="G115" s="199"/>
      <c r="H115" s="201" t="s">
        <v>19</v>
      </c>
      <c r="I115" s="203"/>
      <c r="J115" s="199"/>
      <c r="K115" s="199"/>
      <c r="L115" s="204"/>
      <c r="M115" s="205"/>
      <c r="N115" s="206"/>
      <c r="O115" s="206"/>
      <c r="P115" s="206"/>
      <c r="Q115" s="206"/>
      <c r="R115" s="206"/>
      <c r="S115" s="206"/>
      <c r="T115" s="207"/>
      <c r="AT115" s="208" t="s">
        <v>265</v>
      </c>
      <c r="AU115" s="208" t="s">
        <v>84</v>
      </c>
      <c r="AV115" s="13" t="s">
        <v>82</v>
      </c>
      <c r="AW115" s="13" t="s">
        <v>36</v>
      </c>
      <c r="AX115" s="13" t="s">
        <v>74</v>
      </c>
      <c r="AY115" s="208" t="s">
        <v>245</v>
      </c>
    </row>
    <row r="116" spans="2:51" s="14" customFormat="1" ht="10.2">
      <c r="B116" s="209"/>
      <c r="C116" s="210"/>
      <c r="D116" s="200" t="s">
        <v>265</v>
      </c>
      <c r="E116" s="211" t="s">
        <v>19</v>
      </c>
      <c r="F116" s="212" t="s">
        <v>616</v>
      </c>
      <c r="G116" s="210"/>
      <c r="H116" s="213">
        <v>3.912</v>
      </c>
      <c r="I116" s="214"/>
      <c r="J116" s="210"/>
      <c r="K116" s="210"/>
      <c r="L116" s="215"/>
      <c r="M116" s="216"/>
      <c r="N116" s="217"/>
      <c r="O116" s="217"/>
      <c r="P116" s="217"/>
      <c r="Q116" s="217"/>
      <c r="R116" s="217"/>
      <c r="S116" s="217"/>
      <c r="T116" s="218"/>
      <c r="AT116" s="219" t="s">
        <v>265</v>
      </c>
      <c r="AU116" s="219" t="s">
        <v>84</v>
      </c>
      <c r="AV116" s="14" t="s">
        <v>84</v>
      </c>
      <c r="AW116" s="14" t="s">
        <v>36</v>
      </c>
      <c r="AX116" s="14" t="s">
        <v>74</v>
      </c>
      <c r="AY116" s="219" t="s">
        <v>245</v>
      </c>
    </row>
    <row r="117" spans="2:51" s="15" customFormat="1" ht="10.2">
      <c r="B117" s="220"/>
      <c r="C117" s="221"/>
      <c r="D117" s="200" t="s">
        <v>265</v>
      </c>
      <c r="E117" s="222" t="s">
        <v>19</v>
      </c>
      <c r="F117" s="223" t="s">
        <v>271</v>
      </c>
      <c r="G117" s="221"/>
      <c r="H117" s="224">
        <v>3.912</v>
      </c>
      <c r="I117" s="225"/>
      <c r="J117" s="221"/>
      <c r="K117" s="221"/>
      <c r="L117" s="226"/>
      <c r="M117" s="227"/>
      <c r="N117" s="228"/>
      <c r="O117" s="228"/>
      <c r="P117" s="228"/>
      <c r="Q117" s="228"/>
      <c r="R117" s="228"/>
      <c r="S117" s="228"/>
      <c r="T117" s="229"/>
      <c r="AT117" s="230" t="s">
        <v>265</v>
      </c>
      <c r="AU117" s="230" t="s">
        <v>84</v>
      </c>
      <c r="AV117" s="15" t="s">
        <v>131</v>
      </c>
      <c r="AW117" s="15" t="s">
        <v>36</v>
      </c>
      <c r="AX117" s="15" t="s">
        <v>82</v>
      </c>
      <c r="AY117" s="230" t="s">
        <v>245</v>
      </c>
    </row>
    <row r="118" spans="1:65" s="2" customFormat="1" ht="24.15" customHeight="1">
      <c r="A118" s="35"/>
      <c r="B118" s="36"/>
      <c r="C118" s="180" t="s">
        <v>278</v>
      </c>
      <c r="D118" s="180" t="s">
        <v>247</v>
      </c>
      <c r="E118" s="181" t="s">
        <v>649</v>
      </c>
      <c r="F118" s="182" t="s">
        <v>650</v>
      </c>
      <c r="G118" s="183" t="s">
        <v>260</v>
      </c>
      <c r="H118" s="184">
        <v>31.56</v>
      </c>
      <c r="I118" s="185"/>
      <c r="J118" s="186">
        <f>ROUND(I118*H118,2)</f>
        <v>0</v>
      </c>
      <c r="K118" s="182" t="s">
        <v>19</v>
      </c>
      <c r="L118" s="40"/>
      <c r="M118" s="187" t="s">
        <v>19</v>
      </c>
      <c r="N118" s="188" t="s">
        <v>45</v>
      </c>
      <c r="O118" s="65"/>
      <c r="P118" s="189">
        <f>O118*H118</f>
        <v>0</v>
      </c>
      <c r="Q118" s="189">
        <v>0</v>
      </c>
      <c r="R118" s="189">
        <f>Q118*H118</f>
        <v>0</v>
      </c>
      <c r="S118" s="189">
        <v>0</v>
      </c>
      <c r="T118" s="190">
        <f>S118*H118</f>
        <v>0</v>
      </c>
      <c r="U118" s="35"/>
      <c r="V118" s="35"/>
      <c r="W118" s="35"/>
      <c r="X118" s="35"/>
      <c r="Y118" s="35"/>
      <c r="Z118" s="35"/>
      <c r="AA118" s="35"/>
      <c r="AB118" s="35"/>
      <c r="AC118" s="35"/>
      <c r="AD118" s="35"/>
      <c r="AE118" s="35"/>
      <c r="AR118" s="191" t="s">
        <v>131</v>
      </c>
      <c r="AT118" s="191" t="s">
        <v>247</v>
      </c>
      <c r="AU118" s="191" t="s">
        <v>84</v>
      </c>
      <c r="AY118" s="18" t="s">
        <v>245</v>
      </c>
      <c r="BE118" s="192">
        <f>IF(N118="základní",J118,0)</f>
        <v>0</v>
      </c>
      <c r="BF118" s="192">
        <f>IF(N118="snížená",J118,0)</f>
        <v>0</v>
      </c>
      <c r="BG118" s="192">
        <f>IF(N118="zákl. přenesená",J118,0)</f>
        <v>0</v>
      </c>
      <c r="BH118" s="192">
        <f>IF(N118="sníž. přenesená",J118,0)</f>
        <v>0</v>
      </c>
      <c r="BI118" s="192">
        <f>IF(N118="nulová",J118,0)</f>
        <v>0</v>
      </c>
      <c r="BJ118" s="18" t="s">
        <v>82</v>
      </c>
      <c r="BK118" s="192">
        <f>ROUND(I118*H118,2)</f>
        <v>0</v>
      </c>
      <c r="BL118" s="18" t="s">
        <v>131</v>
      </c>
      <c r="BM118" s="191" t="s">
        <v>1798</v>
      </c>
    </row>
    <row r="119" spans="1:47" s="2" customFormat="1" ht="28.8">
      <c r="A119" s="35"/>
      <c r="B119" s="36"/>
      <c r="C119" s="37"/>
      <c r="D119" s="200" t="s">
        <v>470</v>
      </c>
      <c r="E119" s="37"/>
      <c r="F119" s="236" t="s">
        <v>652</v>
      </c>
      <c r="G119" s="37"/>
      <c r="H119" s="37"/>
      <c r="I119" s="195"/>
      <c r="J119" s="37"/>
      <c r="K119" s="37"/>
      <c r="L119" s="40"/>
      <c r="M119" s="196"/>
      <c r="N119" s="197"/>
      <c r="O119" s="65"/>
      <c r="P119" s="65"/>
      <c r="Q119" s="65"/>
      <c r="R119" s="65"/>
      <c r="S119" s="65"/>
      <c r="T119" s="66"/>
      <c r="U119" s="35"/>
      <c r="V119" s="35"/>
      <c r="W119" s="35"/>
      <c r="X119" s="35"/>
      <c r="Y119" s="35"/>
      <c r="Z119" s="35"/>
      <c r="AA119" s="35"/>
      <c r="AB119" s="35"/>
      <c r="AC119" s="35"/>
      <c r="AD119" s="35"/>
      <c r="AE119" s="35"/>
      <c r="AT119" s="18" t="s">
        <v>470</v>
      </c>
      <c r="AU119" s="18" t="s">
        <v>84</v>
      </c>
    </row>
    <row r="120" spans="2:51" s="13" customFormat="1" ht="10.2">
      <c r="B120" s="198"/>
      <c r="C120" s="199"/>
      <c r="D120" s="200" t="s">
        <v>265</v>
      </c>
      <c r="E120" s="201" t="s">
        <v>19</v>
      </c>
      <c r="F120" s="202" t="s">
        <v>653</v>
      </c>
      <c r="G120" s="199"/>
      <c r="H120" s="201" t="s">
        <v>19</v>
      </c>
      <c r="I120" s="203"/>
      <c r="J120" s="199"/>
      <c r="K120" s="199"/>
      <c r="L120" s="204"/>
      <c r="M120" s="205"/>
      <c r="N120" s="206"/>
      <c r="O120" s="206"/>
      <c r="P120" s="206"/>
      <c r="Q120" s="206"/>
      <c r="R120" s="206"/>
      <c r="S120" s="206"/>
      <c r="T120" s="207"/>
      <c r="AT120" s="208" t="s">
        <v>265</v>
      </c>
      <c r="AU120" s="208" t="s">
        <v>84</v>
      </c>
      <c r="AV120" s="13" t="s">
        <v>82</v>
      </c>
      <c r="AW120" s="13" t="s">
        <v>36</v>
      </c>
      <c r="AX120" s="13" t="s">
        <v>74</v>
      </c>
      <c r="AY120" s="208" t="s">
        <v>245</v>
      </c>
    </row>
    <row r="121" spans="2:51" s="13" customFormat="1" ht="10.2">
      <c r="B121" s="198"/>
      <c r="C121" s="199"/>
      <c r="D121" s="200" t="s">
        <v>265</v>
      </c>
      <c r="E121" s="201" t="s">
        <v>19</v>
      </c>
      <c r="F121" s="202" t="s">
        <v>589</v>
      </c>
      <c r="G121" s="199"/>
      <c r="H121" s="201" t="s">
        <v>19</v>
      </c>
      <c r="I121" s="203"/>
      <c r="J121" s="199"/>
      <c r="K121" s="199"/>
      <c r="L121" s="204"/>
      <c r="M121" s="205"/>
      <c r="N121" s="206"/>
      <c r="O121" s="206"/>
      <c r="P121" s="206"/>
      <c r="Q121" s="206"/>
      <c r="R121" s="206"/>
      <c r="S121" s="206"/>
      <c r="T121" s="207"/>
      <c r="AT121" s="208" t="s">
        <v>265</v>
      </c>
      <c r="AU121" s="208" t="s">
        <v>84</v>
      </c>
      <c r="AV121" s="13" t="s">
        <v>82</v>
      </c>
      <c r="AW121" s="13" t="s">
        <v>36</v>
      </c>
      <c r="AX121" s="13" t="s">
        <v>74</v>
      </c>
      <c r="AY121" s="208" t="s">
        <v>245</v>
      </c>
    </row>
    <row r="122" spans="2:51" s="14" customFormat="1" ht="10.2">
      <c r="B122" s="209"/>
      <c r="C122" s="210"/>
      <c r="D122" s="200" t="s">
        <v>265</v>
      </c>
      <c r="E122" s="211" t="s">
        <v>19</v>
      </c>
      <c r="F122" s="212" t="s">
        <v>1799</v>
      </c>
      <c r="G122" s="210"/>
      <c r="H122" s="213">
        <v>31.56</v>
      </c>
      <c r="I122" s="214"/>
      <c r="J122" s="210"/>
      <c r="K122" s="210"/>
      <c r="L122" s="215"/>
      <c r="M122" s="216"/>
      <c r="N122" s="217"/>
      <c r="O122" s="217"/>
      <c r="P122" s="217"/>
      <c r="Q122" s="217"/>
      <c r="R122" s="217"/>
      <c r="S122" s="217"/>
      <c r="T122" s="218"/>
      <c r="AT122" s="219" t="s">
        <v>265</v>
      </c>
      <c r="AU122" s="219" t="s">
        <v>84</v>
      </c>
      <c r="AV122" s="14" t="s">
        <v>84</v>
      </c>
      <c r="AW122" s="14" t="s">
        <v>36</v>
      </c>
      <c r="AX122" s="14" t="s">
        <v>74</v>
      </c>
      <c r="AY122" s="219" t="s">
        <v>245</v>
      </c>
    </row>
    <row r="123" spans="2:51" s="15" customFormat="1" ht="10.2">
      <c r="B123" s="220"/>
      <c r="C123" s="221"/>
      <c r="D123" s="200" t="s">
        <v>265</v>
      </c>
      <c r="E123" s="222" t="s">
        <v>19</v>
      </c>
      <c r="F123" s="223" t="s">
        <v>271</v>
      </c>
      <c r="G123" s="221"/>
      <c r="H123" s="224">
        <v>31.56</v>
      </c>
      <c r="I123" s="225"/>
      <c r="J123" s="221"/>
      <c r="K123" s="221"/>
      <c r="L123" s="226"/>
      <c r="M123" s="227"/>
      <c r="N123" s="228"/>
      <c r="O123" s="228"/>
      <c r="P123" s="228"/>
      <c r="Q123" s="228"/>
      <c r="R123" s="228"/>
      <c r="S123" s="228"/>
      <c r="T123" s="229"/>
      <c r="AT123" s="230" t="s">
        <v>265</v>
      </c>
      <c r="AU123" s="230" t="s">
        <v>84</v>
      </c>
      <c r="AV123" s="15" t="s">
        <v>131</v>
      </c>
      <c r="AW123" s="15" t="s">
        <v>36</v>
      </c>
      <c r="AX123" s="15" t="s">
        <v>82</v>
      </c>
      <c r="AY123" s="230" t="s">
        <v>245</v>
      </c>
    </row>
    <row r="124" spans="2:63" s="12" customFormat="1" ht="22.8" customHeight="1">
      <c r="B124" s="164"/>
      <c r="C124" s="165"/>
      <c r="D124" s="166" t="s">
        <v>73</v>
      </c>
      <c r="E124" s="178" t="s">
        <v>131</v>
      </c>
      <c r="F124" s="178" t="s">
        <v>673</v>
      </c>
      <c r="G124" s="165"/>
      <c r="H124" s="165"/>
      <c r="I124" s="168"/>
      <c r="J124" s="179">
        <f>BK124</f>
        <v>0</v>
      </c>
      <c r="K124" s="165"/>
      <c r="L124" s="170"/>
      <c r="M124" s="171"/>
      <c r="N124" s="172"/>
      <c r="O124" s="172"/>
      <c r="P124" s="173">
        <f>SUM(P125:P150)</f>
        <v>0</v>
      </c>
      <c r="Q124" s="172"/>
      <c r="R124" s="173">
        <f>SUM(R125:R150)</f>
        <v>20.88734813</v>
      </c>
      <c r="S124" s="172"/>
      <c r="T124" s="174">
        <f>SUM(T125:T150)</f>
        <v>0</v>
      </c>
      <c r="AR124" s="175" t="s">
        <v>82</v>
      </c>
      <c r="AT124" s="176" t="s">
        <v>73</v>
      </c>
      <c r="AU124" s="176" t="s">
        <v>82</v>
      </c>
      <c r="AY124" s="175" t="s">
        <v>245</v>
      </c>
      <c r="BK124" s="177">
        <f>SUM(BK125:BK150)</f>
        <v>0</v>
      </c>
    </row>
    <row r="125" spans="1:65" s="2" customFormat="1" ht="24.15" customHeight="1">
      <c r="A125" s="35"/>
      <c r="B125" s="36"/>
      <c r="C125" s="180" t="s">
        <v>285</v>
      </c>
      <c r="D125" s="180" t="s">
        <v>247</v>
      </c>
      <c r="E125" s="181" t="s">
        <v>1800</v>
      </c>
      <c r="F125" s="182" t="s">
        <v>1801</v>
      </c>
      <c r="G125" s="183" t="s">
        <v>308</v>
      </c>
      <c r="H125" s="184">
        <v>7.728</v>
      </c>
      <c r="I125" s="185"/>
      <c r="J125" s="186">
        <f>ROUND(I125*H125,2)</f>
        <v>0</v>
      </c>
      <c r="K125" s="182" t="s">
        <v>19</v>
      </c>
      <c r="L125" s="40"/>
      <c r="M125" s="187" t="s">
        <v>19</v>
      </c>
      <c r="N125" s="188" t="s">
        <v>45</v>
      </c>
      <c r="O125" s="65"/>
      <c r="P125" s="189">
        <f>O125*H125</f>
        <v>0</v>
      </c>
      <c r="Q125" s="189">
        <v>2.50201</v>
      </c>
      <c r="R125" s="189">
        <f>Q125*H125</f>
        <v>19.33553328</v>
      </c>
      <c r="S125" s="189">
        <v>0</v>
      </c>
      <c r="T125" s="190">
        <f>S125*H125</f>
        <v>0</v>
      </c>
      <c r="U125" s="35"/>
      <c r="V125" s="35"/>
      <c r="W125" s="35"/>
      <c r="X125" s="35"/>
      <c r="Y125" s="35"/>
      <c r="Z125" s="35"/>
      <c r="AA125" s="35"/>
      <c r="AB125" s="35"/>
      <c r="AC125" s="35"/>
      <c r="AD125" s="35"/>
      <c r="AE125" s="35"/>
      <c r="AR125" s="191" t="s">
        <v>131</v>
      </c>
      <c r="AT125" s="191" t="s">
        <v>247</v>
      </c>
      <c r="AU125" s="191" t="s">
        <v>84</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1802</v>
      </c>
    </row>
    <row r="126" spans="2:51" s="13" customFormat="1" ht="10.2">
      <c r="B126" s="198"/>
      <c r="C126" s="199"/>
      <c r="D126" s="200" t="s">
        <v>265</v>
      </c>
      <c r="E126" s="201" t="s">
        <v>19</v>
      </c>
      <c r="F126" s="202" t="s">
        <v>1803</v>
      </c>
      <c r="G126" s="199"/>
      <c r="H126" s="201" t="s">
        <v>19</v>
      </c>
      <c r="I126" s="203"/>
      <c r="J126" s="199"/>
      <c r="K126" s="199"/>
      <c r="L126" s="204"/>
      <c r="M126" s="205"/>
      <c r="N126" s="206"/>
      <c r="O126" s="206"/>
      <c r="P126" s="206"/>
      <c r="Q126" s="206"/>
      <c r="R126" s="206"/>
      <c r="S126" s="206"/>
      <c r="T126" s="207"/>
      <c r="AT126" s="208" t="s">
        <v>265</v>
      </c>
      <c r="AU126" s="208" t="s">
        <v>84</v>
      </c>
      <c r="AV126" s="13" t="s">
        <v>82</v>
      </c>
      <c r="AW126" s="13" t="s">
        <v>36</v>
      </c>
      <c r="AX126" s="13" t="s">
        <v>74</v>
      </c>
      <c r="AY126" s="208" t="s">
        <v>245</v>
      </c>
    </row>
    <row r="127" spans="2:51" s="13" customFormat="1" ht="10.2">
      <c r="B127" s="198"/>
      <c r="C127" s="199"/>
      <c r="D127" s="200" t="s">
        <v>265</v>
      </c>
      <c r="E127" s="201" t="s">
        <v>19</v>
      </c>
      <c r="F127" s="202" t="s">
        <v>1804</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4" customFormat="1" ht="10.2">
      <c r="B128" s="209"/>
      <c r="C128" s="210"/>
      <c r="D128" s="200" t="s">
        <v>265</v>
      </c>
      <c r="E128" s="211" t="s">
        <v>19</v>
      </c>
      <c r="F128" s="212" t="s">
        <v>1805</v>
      </c>
      <c r="G128" s="210"/>
      <c r="H128" s="213">
        <v>7.728</v>
      </c>
      <c r="I128" s="214"/>
      <c r="J128" s="210"/>
      <c r="K128" s="210"/>
      <c r="L128" s="215"/>
      <c r="M128" s="216"/>
      <c r="N128" s="217"/>
      <c r="O128" s="217"/>
      <c r="P128" s="217"/>
      <c r="Q128" s="217"/>
      <c r="R128" s="217"/>
      <c r="S128" s="217"/>
      <c r="T128" s="218"/>
      <c r="AT128" s="219" t="s">
        <v>265</v>
      </c>
      <c r="AU128" s="219" t="s">
        <v>84</v>
      </c>
      <c r="AV128" s="14" t="s">
        <v>84</v>
      </c>
      <c r="AW128" s="14" t="s">
        <v>36</v>
      </c>
      <c r="AX128" s="14" t="s">
        <v>74</v>
      </c>
      <c r="AY128" s="219" t="s">
        <v>245</v>
      </c>
    </row>
    <row r="129" spans="2:51" s="15" customFormat="1" ht="10.2">
      <c r="B129" s="220"/>
      <c r="C129" s="221"/>
      <c r="D129" s="200" t="s">
        <v>265</v>
      </c>
      <c r="E129" s="222" t="s">
        <v>569</v>
      </c>
      <c r="F129" s="223" t="s">
        <v>271</v>
      </c>
      <c r="G129" s="221"/>
      <c r="H129" s="224">
        <v>7.728</v>
      </c>
      <c r="I129" s="225"/>
      <c r="J129" s="221"/>
      <c r="K129" s="221"/>
      <c r="L129" s="226"/>
      <c r="M129" s="227"/>
      <c r="N129" s="228"/>
      <c r="O129" s="228"/>
      <c r="P129" s="228"/>
      <c r="Q129" s="228"/>
      <c r="R129" s="228"/>
      <c r="S129" s="228"/>
      <c r="T129" s="229"/>
      <c r="AT129" s="230" t="s">
        <v>265</v>
      </c>
      <c r="AU129" s="230" t="s">
        <v>84</v>
      </c>
      <c r="AV129" s="15" t="s">
        <v>131</v>
      </c>
      <c r="AW129" s="15" t="s">
        <v>36</v>
      </c>
      <c r="AX129" s="15" t="s">
        <v>82</v>
      </c>
      <c r="AY129" s="230" t="s">
        <v>245</v>
      </c>
    </row>
    <row r="130" spans="1:65" s="2" customFormat="1" ht="21.75" customHeight="1">
      <c r="A130" s="35"/>
      <c r="B130" s="36"/>
      <c r="C130" s="180" t="s">
        <v>297</v>
      </c>
      <c r="D130" s="180" t="s">
        <v>247</v>
      </c>
      <c r="E130" s="181" t="s">
        <v>683</v>
      </c>
      <c r="F130" s="182" t="s">
        <v>684</v>
      </c>
      <c r="G130" s="183" t="s">
        <v>260</v>
      </c>
      <c r="H130" s="184">
        <v>55.24</v>
      </c>
      <c r="I130" s="185"/>
      <c r="J130" s="186">
        <f>ROUND(I130*H130,2)</f>
        <v>0</v>
      </c>
      <c r="K130" s="182" t="s">
        <v>261</v>
      </c>
      <c r="L130" s="40"/>
      <c r="M130" s="187" t="s">
        <v>19</v>
      </c>
      <c r="N130" s="188" t="s">
        <v>45</v>
      </c>
      <c r="O130" s="65"/>
      <c r="P130" s="189">
        <f>O130*H130</f>
        <v>0</v>
      </c>
      <c r="Q130" s="189">
        <v>0.00533</v>
      </c>
      <c r="R130" s="189">
        <f>Q130*H130</f>
        <v>0.2944292</v>
      </c>
      <c r="S130" s="189">
        <v>0</v>
      </c>
      <c r="T130" s="190">
        <f>S130*H130</f>
        <v>0</v>
      </c>
      <c r="U130" s="35"/>
      <c r="V130" s="35"/>
      <c r="W130" s="35"/>
      <c r="X130" s="35"/>
      <c r="Y130" s="35"/>
      <c r="Z130" s="35"/>
      <c r="AA130" s="35"/>
      <c r="AB130" s="35"/>
      <c r="AC130" s="35"/>
      <c r="AD130" s="35"/>
      <c r="AE130" s="35"/>
      <c r="AR130" s="191" t="s">
        <v>131</v>
      </c>
      <c r="AT130" s="191" t="s">
        <v>247</v>
      </c>
      <c r="AU130" s="191" t="s">
        <v>84</v>
      </c>
      <c r="AY130" s="18" t="s">
        <v>245</v>
      </c>
      <c r="BE130" s="192">
        <f>IF(N130="základní",J130,0)</f>
        <v>0</v>
      </c>
      <c r="BF130" s="192">
        <f>IF(N130="snížená",J130,0)</f>
        <v>0</v>
      </c>
      <c r="BG130" s="192">
        <f>IF(N130="zákl. přenesená",J130,0)</f>
        <v>0</v>
      </c>
      <c r="BH130" s="192">
        <f>IF(N130="sníž. přenesená",J130,0)</f>
        <v>0</v>
      </c>
      <c r="BI130" s="192">
        <f>IF(N130="nulová",J130,0)</f>
        <v>0</v>
      </c>
      <c r="BJ130" s="18" t="s">
        <v>82</v>
      </c>
      <c r="BK130" s="192">
        <f>ROUND(I130*H130,2)</f>
        <v>0</v>
      </c>
      <c r="BL130" s="18" t="s">
        <v>131</v>
      </c>
      <c r="BM130" s="191" t="s">
        <v>1806</v>
      </c>
    </row>
    <row r="131" spans="1:47" s="2" customFormat="1" ht="10.2">
      <c r="A131" s="35"/>
      <c r="B131" s="36"/>
      <c r="C131" s="37"/>
      <c r="D131" s="193" t="s">
        <v>263</v>
      </c>
      <c r="E131" s="37"/>
      <c r="F131" s="194" t="s">
        <v>686</v>
      </c>
      <c r="G131" s="37"/>
      <c r="H131" s="37"/>
      <c r="I131" s="195"/>
      <c r="J131" s="37"/>
      <c r="K131" s="37"/>
      <c r="L131" s="40"/>
      <c r="M131" s="196"/>
      <c r="N131" s="197"/>
      <c r="O131" s="65"/>
      <c r="P131" s="65"/>
      <c r="Q131" s="65"/>
      <c r="R131" s="65"/>
      <c r="S131" s="65"/>
      <c r="T131" s="66"/>
      <c r="U131" s="35"/>
      <c r="V131" s="35"/>
      <c r="W131" s="35"/>
      <c r="X131" s="35"/>
      <c r="Y131" s="35"/>
      <c r="Z131" s="35"/>
      <c r="AA131" s="35"/>
      <c r="AB131" s="35"/>
      <c r="AC131" s="35"/>
      <c r="AD131" s="35"/>
      <c r="AE131" s="35"/>
      <c r="AT131" s="18" t="s">
        <v>263</v>
      </c>
      <c r="AU131" s="18" t="s">
        <v>84</v>
      </c>
    </row>
    <row r="132" spans="2:51" s="13" customFormat="1" ht="10.2">
      <c r="B132" s="198"/>
      <c r="C132" s="199"/>
      <c r="D132" s="200" t="s">
        <v>265</v>
      </c>
      <c r="E132" s="201" t="s">
        <v>19</v>
      </c>
      <c r="F132" s="202" t="s">
        <v>687</v>
      </c>
      <c r="G132" s="199"/>
      <c r="H132" s="201" t="s">
        <v>19</v>
      </c>
      <c r="I132" s="203"/>
      <c r="J132" s="199"/>
      <c r="K132" s="199"/>
      <c r="L132" s="204"/>
      <c r="M132" s="205"/>
      <c r="N132" s="206"/>
      <c r="O132" s="206"/>
      <c r="P132" s="206"/>
      <c r="Q132" s="206"/>
      <c r="R132" s="206"/>
      <c r="S132" s="206"/>
      <c r="T132" s="207"/>
      <c r="AT132" s="208" t="s">
        <v>265</v>
      </c>
      <c r="AU132" s="208" t="s">
        <v>84</v>
      </c>
      <c r="AV132" s="13" t="s">
        <v>82</v>
      </c>
      <c r="AW132" s="13" t="s">
        <v>36</v>
      </c>
      <c r="AX132" s="13" t="s">
        <v>74</v>
      </c>
      <c r="AY132" s="208" t="s">
        <v>245</v>
      </c>
    </row>
    <row r="133" spans="2:51" s="13" customFormat="1" ht="10.2">
      <c r="B133" s="198"/>
      <c r="C133" s="199"/>
      <c r="D133" s="200" t="s">
        <v>265</v>
      </c>
      <c r="E133" s="201" t="s">
        <v>19</v>
      </c>
      <c r="F133" s="202" t="s">
        <v>1804</v>
      </c>
      <c r="G133" s="199"/>
      <c r="H133" s="201" t="s">
        <v>19</v>
      </c>
      <c r="I133" s="203"/>
      <c r="J133" s="199"/>
      <c r="K133" s="199"/>
      <c r="L133" s="204"/>
      <c r="M133" s="205"/>
      <c r="N133" s="206"/>
      <c r="O133" s="206"/>
      <c r="P133" s="206"/>
      <c r="Q133" s="206"/>
      <c r="R133" s="206"/>
      <c r="S133" s="206"/>
      <c r="T133" s="207"/>
      <c r="AT133" s="208" t="s">
        <v>265</v>
      </c>
      <c r="AU133" s="208" t="s">
        <v>84</v>
      </c>
      <c r="AV133" s="13" t="s">
        <v>82</v>
      </c>
      <c r="AW133" s="13" t="s">
        <v>36</v>
      </c>
      <c r="AX133" s="13" t="s">
        <v>74</v>
      </c>
      <c r="AY133" s="208" t="s">
        <v>245</v>
      </c>
    </row>
    <row r="134" spans="2:51" s="14" customFormat="1" ht="10.2">
      <c r="B134" s="209"/>
      <c r="C134" s="210"/>
      <c r="D134" s="200" t="s">
        <v>265</v>
      </c>
      <c r="E134" s="211" t="s">
        <v>19</v>
      </c>
      <c r="F134" s="212" t="s">
        <v>1807</v>
      </c>
      <c r="G134" s="210"/>
      <c r="H134" s="213">
        <v>55.24</v>
      </c>
      <c r="I134" s="214"/>
      <c r="J134" s="210"/>
      <c r="K134" s="210"/>
      <c r="L134" s="215"/>
      <c r="M134" s="216"/>
      <c r="N134" s="217"/>
      <c r="O134" s="217"/>
      <c r="P134" s="217"/>
      <c r="Q134" s="217"/>
      <c r="R134" s="217"/>
      <c r="S134" s="217"/>
      <c r="T134" s="218"/>
      <c r="AT134" s="219" t="s">
        <v>265</v>
      </c>
      <c r="AU134" s="219" t="s">
        <v>84</v>
      </c>
      <c r="AV134" s="14" t="s">
        <v>84</v>
      </c>
      <c r="AW134" s="14" t="s">
        <v>36</v>
      </c>
      <c r="AX134" s="14" t="s">
        <v>74</v>
      </c>
      <c r="AY134" s="219" t="s">
        <v>245</v>
      </c>
    </row>
    <row r="135" spans="2:51" s="15" customFormat="1" ht="10.2">
      <c r="B135" s="220"/>
      <c r="C135" s="221"/>
      <c r="D135" s="200" t="s">
        <v>265</v>
      </c>
      <c r="E135" s="222" t="s">
        <v>19</v>
      </c>
      <c r="F135" s="223" t="s">
        <v>271</v>
      </c>
      <c r="G135" s="221"/>
      <c r="H135" s="224">
        <v>55.24</v>
      </c>
      <c r="I135" s="225"/>
      <c r="J135" s="221"/>
      <c r="K135" s="221"/>
      <c r="L135" s="226"/>
      <c r="M135" s="227"/>
      <c r="N135" s="228"/>
      <c r="O135" s="228"/>
      <c r="P135" s="228"/>
      <c r="Q135" s="228"/>
      <c r="R135" s="228"/>
      <c r="S135" s="228"/>
      <c r="T135" s="229"/>
      <c r="AT135" s="230" t="s">
        <v>265</v>
      </c>
      <c r="AU135" s="230" t="s">
        <v>84</v>
      </c>
      <c r="AV135" s="15" t="s">
        <v>131</v>
      </c>
      <c r="AW135" s="15" t="s">
        <v>36</v>
      </c>
      <c r="AX135" s="15" t="s">
        <v>82</v>
      </c>
      <c r="AY135" s="230" t="s">
        <v>245</v>
      </c>
    </row>
    <row r="136" spans="1:65" s="2" customFormat="1" ht="24.15" customHeight="1">
      <c r="A136" s="35"/>
      <c r="B136" s="36"/>
      <c r="C136" s="180" t="s">
        <v>305</v>
      </c>
      <c r="D136" s="180" t="s">
        <v>247</v>
      </c>
      <c r="E136" s="181" t="s">
        <v>689</v>
      </c>
      <c r="F136" s="182" t="s">
        <v>690</v>
      </c>
      <c r="G136" s="183" t="s">
        <v>260</v>
      </c>
      <c r="H136" s="184">
        <v>55.24</v>
      </c>
      <c r="I136" s="185"/>
      <c r="J136" s="186">
        <f>ROUND(I136*H136,2)</f>
        <v>0</v>
      </c>
      <c r="K136" s="182" t="s">
        <v>261</v>
      </c>
      <c r="L136" s="40"/>
      <c r="M136" s="187" t="s">
        <v>19</v>
      </c>
      <c r="N136" s="188" t="s">
        <v>45</v>
      </c>
      <c r="O136" s="65"/>
      <c r="P136" s="189">
        <f>O136*H136</f>
        <v>0</v>
      </c>
      <c r="Q136" s="189">
        <v>0</v>
      </c>
      <c r="R136" s="189">
        <f>Q136*H136</f>
        <v>0</v>
      </c>
      <c r="S136" s="189">
        <v>0</v>
      </c>
      <c r="T136" s="190">
        <f>S136*H136</f>
        <v>0</v>
      </c>
      <c r="U136" s="35"/>
      <c r="V136" s="35"/>
      <c r="W136" s="35"/>
      <c r="X136" s="35"/>
      <c r="Y136" s="35"/>
      <c r="Z136" s="35"/>
      <c r="AA136" s="35"/>
      <c r="AB136" s="35"/>
      <c r="AC136" s="35"/>
      <c r="AD136" s="35"/>
      <c r="AE136" s="35"/>
      <c r="AR136" s="191" t="s">
        <v>131</v>
      </c>
      <c r="AT136" s="191" t="s">
        <v>247</v>
      </c>
      <c r="AU136" s="191" t="s">
        <v>84</v>
      </c>
      <c r="AY136" s="18" t="s">
        <v>245</v>
      </c>
      <c r="BE136" s="192">
        <f>IF(N136="základní",J136,0)</f>
        <v>0</v>
      </c>
      <c r="BF136" s="192">
        <f>IF(N136="snížená",J136,0)</f>
        <v>0</v>
      </c>
      <c r="BG136" s="192">
        <f>IF(N136="zákl. přenesená",J136,0)</f>
        <v>0</v>
      </c>
      <c r="BH136" s="192">
        <f>IF(N136="sníž. přenesená",J136,0)</f>
        <v>0</v>
      </c>
      <c r="BI136" s="192">
        <f>IF(N136="nulová",J136,0)</f>
        <v>0</v>
      </c>
      <c r="BJ136" s="18" t="s">
        <v>82</v>
      </c>
      <c r="BK136" s="192">
        <f>ROUND(I136*H136,2)</f>
        <v>0</v>
      </c>
      <c r="BL136" s="18" t="s">
        <v>131</v>
      </c>
      <c r="BM136" s="191" t="s">
        <v>1808</v>
      </c>
    </row>
    <row r="137" spans="1:47" s="2" customFormat="1" ht="10.2">
      <c r="A137" s="35"/>
      <c r="B137" s="36"/>
      <c r="C137" s="37"/>
      <c r="D137" s="193" t="s">
        <v>263</v>
      </c>
      <c r="E137" s="37"/>
      <c r="F137" s="194" t="s">
        <v>692</v>
      </c>
      <c r="G137" s="37"/>
      <c r="H137" s="37"/>
      <c r="I137" s="195"/>
      <c r="J137" s="37"/>
      <c r="K137" s="37"/>
      <c r="L137" s="40"/>
      <c r="M137" s="196"/>
      <c r="N137" s="197"/>
      <c r="O137" s="65"/>
      <c r="P137" s="65"/>
      <c r="Q137" s="65"/>
      <c r="R137" s="65"/>
      <c r="S137" s="65"/>
      <c r="T137" s="66"/>
      <c r="U137" s="35"/>
      <c r="V137" s="35"/>
      <c r="W137" s="35"/>
      <c r="X137" s="35"/>
      <c r="Y137" s="35"/>
      <c r="Z137" s="35"/>
      <c r="AA137" s="35"/>
      <c r="AB137" s="35"/>
      <c r="AC137" s="35"/>
      <c r="AD137" s="35"/>
      <c r="AE137" s="35"/>
      <c r="AT137" s="18" t="s">
        <v>263</v>
      </c>
      <c r="AU137" s="18" t="s">
        <v>84</v>
      </c>
    </row>
    <row r="138" spans="1:65" s="2" customFormat="1" ht="24.15" customHeight="1">
      <c r="A138" s="35"/>
      <c r="B138" s="36"/>
      <c r="C138" s="180" t="s">
        <v>315</v>
      </c>
      <c r="D138" s="180" t="s">
        <v>247</v>
      </c>
      <c r="E138" s="181" t="s">
        <v>1809</v>
      </c>
      <c r="F138" s="182" t="s">
        <v>1810</v>
      </c>
      <c r="G138" s="183" t="s">
        <v>260</v>
      </c>
      <c r="H138" s="184">
        <v>38.64</v>
      </c>
      <c r="I138" s="185"/>
      <c r="J138" s="186">
        <f>ROUND(I138*H138,2)</f>
        <v>0</v>
      </c>
      <c r="K138" s="182" t="s">
        <v>261</v>
      </c>
      <c r="L138" s="40"/>
      <c r="M138" s="187" t="s">
        <v>19</v>
      </c>
      <c r="N138" s="188" t="s">
        <v>45</v>
      </c>
      <c r="O138" s="65"/>
      <c r="P138" s="189">
        <f>O138*H138</f>
        <v>0</v>
      </c>
      <c r="Q138" s="189">
        <v>0.00088</v>
      </c>
      <c r="R138" s="189">
        <f>Q138*H138</f>
        <v>0.034003200000000004</v>
      </c>
      <c r="S138" s="189">
        <v>0</v>
      </c>
      <c r="T138" s="190">
        <f>S138*H138</f>
        <v>0</v>
      </c>
      <c r="U138" s="35"/>
      <c r="V138" s="35"/>
      <c r="W138" s="35"/>
      <c r="X138" s="35"/>
      <c r="Y138" s="35"/>
      <c r="Z138" s="35"/>
      <c r="AA138" s="35"/>
      <c r="AB138" s="35"/>
      <c r="AC138" s="35"/>
      <c r="AD138" s="35"/>
      <c r="AE138" s="35"/>
      <c r="AR138" s="191" t="s">
        <v>131</v>
      </c>
      <c r="AT138" s="191" t="s">
        <v>247</v>
      </c>
      <c r="AU138" s="191" t="s">
        <v>84</v>
      </c>
      <c r="AY138" s="18" t="s">
        <v>245</v>
      </c>
      <c r="BE138" s="192">
        <f>IF(N138="základní",J138,0)</f>
        <v>0</v>
      </c>
      <c r="BF138" s="192">
        <f>IF(N138="snížená",J138,0)</f>
        <v>0</v>
      </c>
      <c r="BG138" s="192">
        <f>IF(N138="zákl. přenesená",J138,0)</f>
        <v>0</v>
      </c>
      <c r="BH138" s="192">
        <f>IF(N138="sníž. přenesená",J138,0)</f>
        <v>0</v>
      </c>
      <c r="BI138" s="192">
        <f>IF(N138="nulová",J138,0)</f>
        <v>0</v>
      </c>
      <c r="BJ138" s="18" t="s">
        <v>82</v>
      </c>
      <c r="BK138" s="192">
        <f>ROUND(I138*H138,2)</f>
        <v>0</v>
      </c>
      <c r="BL138" s="18" t="s">
        <v>131</v>
      </c>
      <c r="BM138" s="191" t="s">
        <v>1811</v>
      </c>
    </row>
    <row r="139" spans="1:47" s="2" customFormat="1" ht="10.2">
      <c r="A139" s="35"/>
      <c r="B139" s="36"/>
      <c r="C139" s="37"/>
      <c r="D139" s="193" t="s">
        <v>263</v>
      </c>
      <c r="E139" s="37"/>
      <c r="F139" s="194" t="s">
        <v>1812</v>
      </c>
      <c r="G139" s="37"/>
      <c r="H139" s="37"/>
      <c r="I139" s="195"/>
      <c r="J139" s="37"/>
      <c r="K139" s="37"/>
      <c r="L139" s="40"/>
      <c r="M139" s="196"/>
      <c r="N139" s="197"/>
      <c r="O139" s="65"/>
      <c r="P139" s="65"/>
      <c r="Q139" s="65"/>
      <c r="R139" s="65"/>
      <c r="S139" s="65"/>
      <c r="T139" s="66"/>
      <c r="U139" s="35"/>
      <c r="V139" s="35"/>
      <c r="W139" s="35"/>
      <c r="X139" s="35"/>
      <c r="Y139" s="35"/>
      <c r="Z139" s="35"/>
      <c r="AA139" s="35"/>
      <c r="AB139" s="35"/>
      <c r="AC139" s="35"/>
      <c r="AD139" s="35"/>
      <c r="AE139" s="35"/>
      <c r="AT139" s="18" t="s">
        <v>263</v>
      </c>
      <c r="AU139" s="18" t="s">
        <v>84</v>
      </c>
    </row>
    <row r="140" spans="2:51" s="13" customFormat="1" ht="10.2">
      <c r="B140" s="198"/>
      <c r="C140" s="199"/>
      <c r="D140" s="200" t="s">
        <v>265</v>
      </c>
      <c r="E140" s="201" t="s">
        <v>19</v>
      </c>
      <c r="F140" s="202" t="s">
        <v>706</v>
      </c>
      <c r="G140" s="199"/>
      <c r="H140" s="201" t="s">
        <v>19</v>
      </c>
      <c r="I140" s="203"/>
      <c r="J140" s="199"/>
      <c r="K140" s="199"/>
      <c r="L140" s="204"/>
      <c r="M140" s="205"/>
      <c r="N140" s="206"/>
      <c r="O140" s="206"/>
      <c r="P140" s="206"/>
      <c r="Q140" s="206"/>
      <c r="R140" s="206"/>
      <c r="S140" s="206"/>
      <c r="T140" s="207"/>
      <c r="AT140" s="208" t="s">
        <v>265</v>
      </c>
      <c r="AU140" s="208" t="s">
        <v>84</v>
      </c>
      <c r="AV140" s="13" t="s">
        <v>82</v>
      </c>
      <c r="AW140" s="13" t="s">
        <v>36</v>
      </c>
      <c r="AX140" s="13" t="s">
        <v>74</v>
      </c>
      <c r="AY140" s="208" t="s">
        <v>245</v>
      </c>
    </row>
    <row r="141" spans="2:51" s="13" customFormat="1" ht="10.2">
      <c r="B141" s="198"/>
      <c r="C141" s="199"/>
      <c r="D141" s="200" t="s">
        <v>265</v>
      </c>
      <c r="E141" s="201" t="s">
        <v>19</v>
      </c>
      <c r="F141" s="202" t="s">
        <v>1804</v>
      </c>
      <c r="G141" s="199"/>
      <c r="H141" s="201" t="s">
        <v>19</v>
      </c>
      <c r="I141" s="203"/>
      <c r="J141" s="199"/>
      <c r="K141" s="199"/>
      <c r="L141" s="204"/>
      <c r="M141" s="205"/>
      <c r="N141" s="206"/>
      <c r="O141" s="206"/>
      <c r="P141" s="206"/>
      <c r="Q141" s="206"/>
      <c r="R141" s="206"/>
      <c r="S141" s="206"/>
      <c r="T141" s="207"/>
      <c r="AT141" s="208" t="s">
        <v>265</v>
      </c>
      <c r="AU141" s="208" t="s">
        <v>84</v>
      </c>
      <c r="AV141" s="13" t="s">
        <v>82</v>
      </c>
      <c r="AW141" s="13" t="s">
        <v>36</v>
      </c>
      <c r="AX141" s="13" t="s">
        <v>74</v>
      </c>
      <c r="AY141" s="208" t="s">
        <v>245</v>
      </c>
    </row>
    <row r="142" spans="2:51" s="14" customFormat="1" ht="10.2">
      <c r="B142" s="209"/>
      <c r="C142" s="210"/>
      <c r="D142" s="200" t="s">
        <v>265</v>
      </c>
      <c r="E142" s="211" t="s">
        <v>19</v>
      </c>
      <c r="F142" s="212" t="s">
        <v>1813</v>
      </c>
      <c r="G142" s="210"/>
      <c r="H142" s="213">
        <v>38.64</v>
      </c>
      <c r="I142" s="214"/>
      <c r="J142" s="210"/>
      <c r="K142" s="210"/>
      <c r="L142" s="215"/>
      <c r="M142" s="216"/>
      <c r="N142" s="217"/>
      <c r="O142" s="217"/>
      <c r="P142" s="217"/>
      <c r="Q142" s="217"/>
      <c r="R142" s="217"/>
      <c r="S142" s="217"/>
      <c r="T142" s="218"/>
      <c r="AT142" s="219" t="s">
        <v>265</v>
      </c>
      <c r="AU142" s="219" t="s">
        <v>84</v>
      </c>
      <c r="AV142" s="14" t="s">
        <v>84</v>
      </c>
      <c r="AW142" s="14" t="s">
        <v>36</v>
      </c>
      <c r="AX142" s="14" t="s">
        <v>74</v>
      </c>
      <c r="AY142" s="219" t="s">
        <v>245</v>
      </c>
    </row>
    <row r="143" spans="2:51" s="15" customFormat="1" ht="10.2">
      <c r="B143" s="220"/>
      <c r="C143" s="221"/>
      <c r="D143" s="200" t="s">
        <v>265</v>
      </c>
      <c r="E143" s="222" t="s">
        <v>19</v>
      </c>
      <c r="F143" s="223" t="s">
        <v>271</v>
      </c>
      <c r="G143" s="221"/>
      <c r="H143" s="224">
        <v>38.64</v>
      </c>
      <c r="I143" s="225"/>
      <c r="J143" s="221"/>
      <c r="K143" s="221"/>
      <c r="L143" s="226"/>
      <c r="M143" s="227"/>
      <c r="N143" s="228"/>
      <c r="O143" s="228"/>
      <c r="P143" s="228"/>
      <c r="Q143" s="228"/>
      <c r="R143" s="228"/>
      <c r="S143" s="228"/>
      <c r="T143" s="229"/>
      <c r="AT143" s="230" t="s">
        <v>265</v>
      </c>
      <c r="AU143" s="230" t="s">
        <v>84</v>
      </c>
      <c r="AV143" s="15" t="s">
        <v>131</v>
      </c>
      <c r="AW143" s="15" t="s">
        <v>36</v>
      </c>
      <c r="AX143" s="15" t="s">
        <v>82</v>
      </c>
      <c r="AY143" s="230" t="s">
        <v>245</v>
      </c>
    </row>
    <row r="144" spans="1:65" s="2" customFormat="1" ht="24.15" customHeight="1">
      <c r="A144" s="35"/>
      <c r="B144" s="36"/>
      <c r="C144" s="180" t="s">
        <v>320</v>
      </c>
      <c r="D144" s="180" t="s">
        <v>247</v>
      </c>
      <c r="E144" s="181" t="s">
        <v>1814</v>
      </c>
      <c r="F144" s="182" t="s">
        <v>1815</v>
      </c>
      <c r="G144" s="183" t="s">
        <v>260</v>
      </c>
      <c r="H144" s="184">
        <v>38.64</v>
      </c>
      <c r="I144" s="185"/>
      <c r="J144" s="186">
        <f>ROUND(I144*H144,2)</f>
        <v>0</v>
      </c>
      <c r="K144" s="182" t="s">
        <v>261</v>
      </c>
      <c r="L144" s="40"/>
      <c r="M144" s="187" t="s">
        <v>19</v>
      </c>
      <c r="N144" s="188" t="s">
        <v>45</v>
      </c>
      <c r="O144" s="65"/>
      <c r="P144" s="189">
        <f>O144*H144</f>
        <v>0</v>
      </c>
      <c r="Q144" s="189">
        <v>0</v>
      </c>
      <c r="R144" s="189">
        <f>Q144*H144</f>
        <v>0</v>
      </c>
      <c r="S144" s="189">
        <v>0</v>
      </c>
      <c r="T144" s="190">
        <f>S144*H144</f>
        <v>0</v>
      </c>
      <c r="U144" s="35"/>
      <c r="V144" s="35"/>
      <c r="W144" s="35"/>
      <c r="X144" s="35"/>
      <c r="Y144" s="35"/>
      <c r="Z144" s="35"/>
      <c r="AA144" s="35"/>
      <c r="AB144" s="35"/>
      <c r="AC144" s="35"/>
      <c r="AD144" s="35"/>
      <c r="AE144" s="35"/>
      <c r="AR144" s="191" t="s">
        <v>131</v>
      </c>
      <c r="AT144" s="191" t="s">
        <v>247</v>
      </c>
      <c r="AU144" s="191" t="s">
        <v>84</v>
      </c>
      <c r="AY144" s="18" t="s">
        <v>245</v>
      </c>
      <c r="BE144" s="192">
        <f>IF(N144="základní",J144,0)</f>
        <v>0</v>
      </c>
      <c r="BF144" s="192">
        <f>IF(N144="snížená",J144,0)</f>
        <v>0</v>
      </c>
      <c r="BG144" s="192">
        <f>IF(N144="zákl. přenesená",J144,0)</f>
        <v>0</v>
      </c>
      <c r="BH144" s="192">
        <f>IF(N144="sníž. přenesená",J144,0)</f>
        <v>0</v>
      </c>
      <c r="BI144" s="192">
        <f>IF(N144="nulová",J144,0)</f>
        <v>0</v>
      </c>
      <c r="BJ144" s="18" t="s">
        <v>82</v>
      </c>
      <c r="BK144" s="192">
        <f>ROUND(I144*H144,2)</f>
        <v>0</v>
      </c>
      <c r="BL144" s="18" t="s">
        <v>131</v>
      </c>
      <c r="BM144" s="191" t="s">
        <v>1816</v>
      </c>
    </row>
    <row r="145" spans="1:47" s="2" customFormat="1" ht="10.2">
      <c r="A145" s="35"/>
      <c r="B145" s="36"/>
      <c r="C145" s="37"/>
      <c r="D145" s="193" t="s">
        <v>263</v>
      </c>
      <c r="E145" s="37"/>
      <c r="F145" s="194" t="s">
        <v>1817</v>
      </c>
      <c r="G145" s="37"/>
      <c r="H145" s="37"/>
      <c r="I145" s="195"/>
      <c r="J145" s="37"/>
      <c r="K145" s="37"/>
      <c r="L145" s="40"/>
      <c r="M145" s="196"/>
      <c r="N145" s="197"/>
      <c r="O145" s="65"/>
      <c r="P145" s="65"/>
      <c r="Q145" s="65"/>
      <c r="R145" s="65"/>
      <c r="S145" s="65"/>
      <c r="T145" s="66"/>
      <c r="U145" s="35"/>
      <c r="V145" s="35"/>
      <c r="W145" s="35"/>
      <c r="X145" s="35"/>
      <c r="Y145" s="35"/>
      <c r="Z145" s="35"/>
      <c r="AA145" s="35"/>
      <c r="AB145" s="35"/>
      <c r="AC145" s="35"/>
      <c r="AD145" s="35"/>
      <c r="AE145" s="35"/>
      <c r="AT145" s="18" t="s">
        <v>263</v>
      </c>
      <c r="AU145" s="18" t="s">
        <v>84</v>
      </c>
    </row>
    <row r="146" spans="1:65" s="2" customFormat="1" ht="37.8" customHeight="1">
      <c r="A146" s="35"/>
      <c r="B146" s="36"/>
      <c r="C146" s="180" t="s">
        <v>328</v>
      </c>
      <c r="D146" s="180" t="s">
        <v>247</v>
      </c>
      <c r="E146" s="181" t="s">
        <v>724</v>
      </c>
      <c r="F146" s="182" t="s">
        <v>725</v>
      </c>
      <c r="G146" s="183" t="s">
        <v>323</v>
      </c>
      <c r="H146" s="184">
        <v>1.159</v>
      </c>
      <c r="I146" s="185"/>
      <c r="J146" s="186">
        <f>ROUND(I146*H146,2)</f>
        <v>0</v>
      </c>
      <c r="K146" s="182" t="s">
        <v>261</v>
      </c>
      <c r="L146" s="40"/>
      <c r="M146" s="187" t="s">
        <v>19</v>
      </c>
      <c r="N146" s="188" t="s">
        <v>45</v>
      </c>
      <c r="O146" s="65"/>
      <c r="P146" s="189">
        <f>O146*H146</f>
        <v>0</v>
      </c>
      <c r="Q146" s="189">
        <v>1.05555</v>
      </c>
      <c r="R146" s="189">
        <f>Q146*H146</f>
        <v>1.2233824500000001</v>
      </c>
      <c r="S146" s="189">
        <v>0</v>
      </c>
      <c r="T146" s="190">
        <f>S146*H146</f>
        <v>0</v>
      </c>
      <c r="U146" s="35"/>
      <c r="V146" s="35"/>
      <c r="W146" s="35"/>
      <c r="X146" s="35"/>
      <c r="Y146" s="35"/>
      <c r="Z146" s="35"/>
      <c r="AA146" s="35"/>
      <c r="AB146" s="35"/>
      <c r="AC146" s="35"/>
      <c r="AD146" s="35"/>
      <c r="AE146" s="35"/>
      <c r="AR146" s="191" t="s">
        <v>131</v>
      </c>
      <c r="AT146" s="191" t="s">
        <v>247</v>
      </c>
      <c r="AU146" s="191" t="s">
        <v>84</v>
      </c>
      <c r="AY146" s="18" t="s">
        <v>245</v>
      </c>
      <c r="BE146" s="192">
        <f>IF(N146="základní",J146,0)</f>
        <v>0</v>
      </c>
      <c r="BF146" s="192">
        <f>IF(N146="snížená",J146,0)</f>
        <v>0</v>
      </c>
      <c r="BG146" s="192">
        <f>IF(N146="zákl. přenesená",J146,0)</f>
        <v>0</v>
      </c>
      <c r="BH146" s="192">
        <f>IF(N146="sníž. přenesená",J146,0)</f>
        <v>0</v>
      </c>
      <c r="BI146" s="192">
        <f>IF(N146="nulová",J146,0)</f>
        <v>0</v>
      </c>
      <c r="BJ146" s="18" t="s">
        <v>82</v>
      </c>
      <c r="BK146" s="192">
        <f>ROUND(I146*H146,2)</f>
        <v>0</v>
      </c>
      <c r="BL146" s="18" t="s">
        <v>131</v>
      </c>
      <c r="BM146" s="191" t="s">
        <v>1818</v>
      </c>
    </row>
    <row r="147" spans="1:47" s="2" customFormat="1" ht="10.2">
      <c r="A147" s="35"/>
      <c r="B147" s="36"/>
      <c r="C147" s="37"/>
      <c r="D147" s="193" t="s">
        <v>263</v>
      </c>
      <c r="E147" s="37"/>
      <c r="F147" s="194" t="s">
        <v>727</v>
      </c>
      <c r="G147" s="37"/>
      <c r="H147" s="37"/>
      <c r="I147" s="195"/>
      <c r="J147" s="37"/>
      <c r="K147" s="37"/>
      <c r="L147" s="40"/>
      <c r="M147" s="196"/>
      <c r="N147" s="197"/>
      <c r="O147" s="65"/>
      <c r="P147" s="65"/>
      <c r="Q147" s="65"/>
      <c r="R147" s="65"/>
      <c r="S147" s="65"/>
      <c r="T147" s="66"/>
      <c r="U147" s="35"/>
      <c r="V147" s="35"/>
      <c r="W147" s="35"/>
      <c r="X147" s="35"/>
      <c r="Y147" s="35"/>
      <c r="Z147" s="35"/>
      <c r="AA147" s="35"/>
      <c r="AB147" s="35"/>
      <c r="AC147" s="35"/>
      <c r="AD147" s="35"/>
      <c r="AE147" s="35"/>
      <c r="AT147" s="18" t="s">
        <v>263</v>
      </c>
      <c r="AU147" s="18" t="s">
        <v>84</v>
      </c>
    </row>
    <row r="148" spans="2:51" s="13" customFormat="1" ht="10.2">
      <c r="B148" s="198"/>
      <c r="C148" s="199"/>
      <c r="D148" s="200" t="s">
        <v>265</v>
      </c>
      <c r="E148" s="201" t="s">
        <v>19</v>
      </c>
      <c r="F148" s="202" t="s">
        <v>728</v>
      </c>
      <c r="G148" s="199"/>
      <c r="H148" s="201" t="s">
        <v>19</v>
      </c>
      <c r="I148" s="203"/>
      <c r="J148" s="199"/>
      <c r="K148" s="199"/>
      <c r="L148" s="204"/>
      <c r="M148" s="205"/>
      <c r="N148" s="206"/>
      <c r="O148" s="206"/>
      <c r="P148" s="206"/>
      <c r="Q148" s="206"/>
      <c r="R148" s="206"/>
      <c r="S148" s="206"/>
      <c r="T148" s="207"/>
      <c r="AT148" s="208" t="s">
        <v>265</v>
      </c>
      <c r="AU148" s="208" t="s">
        <v>84</v>
      </c>
      <c r="AV148" s="13" t="s">
        <v>82</v>
      </c>
      <c r="AW148" s="13" t="s">
        <v>36</v>
      </c>
      <c r="AX148" s="13" t="s">
        <v>74</v>
      </c>
      <c r="AY148" s="208" t="s">
        <v>245</v>
      </c>
    </row>
    <row r="149" spans="2:51" s="14" customFormat="1" ht="10.2">
      <c r="B149" s="209"/>
      <c r="C149" s="210"/>
      <c r="D149" s="200" t="s">
        <v>265</v>
      </c>
      <c r="E149" s="211" t="s">
        <v>19</v>
      </c>
      <c r="F149" s="212" t="s">
        <v>729</v>
      </c>
      <c r="G149" s="210"/>
      <c r="H149" s="213">
        <v>1.159</v>
      </c>
      <c r="I149" s="214"/>
      <c r="J149" s="210"/>
      <c r="K149" s="210"/>
      <c r="L149" s="215"/>
      <c r="M149" s="216"/>
      <c r="N149" s="217"/>
      <c r="O149" s="217"/>
      <c r="P149" s="217"/>
      <c r="Q149" s="217"/>
      <c r="R149" s="217"/>
      <c r="S149" s="217"/>
      <c r="T149" s="218"/>
      <c r="AT149" s="219" t="s">
        <v>265</v>
      </c>
      <c r="AU149" s="219" t="s">
        <v>84</v>
      </c>
      <c r="AV149" s="14" t="s">
        <v>84</v>
      </c>
      <c r="AW149" s="14" t="s">
        <v>36</v>
      </c>
      <c r="AX149" s="14" t="s">
        <v>74</v>
      </c>
      <c r="AY149" s="219" t="s">
        <v>245</v>
      </c>
    </row>
    <row r="150" spans="2:51" s="15" customFormat="1" ht="10.2">
      <c r="B150" s="220"/>
      <c r="C150" s="221"/>
      <c r="D150" s="200" t="s">
        <v>265</v>
      </c>
      <c r="E150" s="222" t="s">
        <v>19</v>
      </c>
      <c r="F150" s="223" t="s">
        <v>271</v>
      </c>
      <c r="G150" s="221"/>
      <c r="H150" s="224">
        <v>1.159</v>
      </c>
      <c r="I150" s="225"/>
      <c r="J150" s="221"/>
      <c r="K150" s="221"/>
      <c r="L150" s="226"/>
      <c r="M150" s="227"/>
      <c r="N150" s="228"/>
      <c r="O150" s="228"/>
      <c r="P150" s="228"/>
      <c r="Q150" s="228"/>
      <c r="R150" s="228"/>
      <c r="S150" s="228"/>
      <c r="T150" s="229"/>
      <c r="AT150" s="230" t="s">
        <v>265</v>
      </c>
      <c r="AU150" s="230" t="s">
        <v>84</v>
      </c>
      <c r="AV150" s="15" t="s">
        <v>131</v>
      </c>
      <c r="AW150" s="15" t="s">
        <v>36</v>
      </c>
      <c r="AX150" s="15" t="s">
        <v>82</v>
      </c>
      <c r="AY150" s="230" t="s">
        <v>245</v>
      </c>
    </row>
    <row r="151" spans="2:63" s="12" customFormat="1" ht="22.8" customHeight="1">
      <c r="B151" s="164"/>
      <c r="C151" s="165"/>
      <c r="D151" s="166" t="s">
        <v>73</v>
      </c>
      <c r="E151" s="178" t="s">
        <v>540</v>
      </c>
      <c r="F151" s="178" t="s">
        <v>541</v>
      </c>
      <c r="G151" s="165"/>
      <c r="H151" s="165"/>
      <c r="I151" s="168"/>
      <c r="J151" s="179">
        <f>BK151</f>
        <v>0</v>
      </c>
      <c r="K151" s="165"/>
      <c r="L151" s="170"/>
      <c r="M151" s="171"/>
      <c r="N151" s="172"/>
      <c r="O151" s="172"/>
      <c r="P151" s="173">
        <f>SUM(P152:P153)</f>
        <v>0</v>
      </c>
      <c r="Q151" s="172"/>
      <c r="R151" s="173">
        <f>SUM(R152:R153)</f>
        <v>0</v>
      </c>
      <c r="S151" s="172"/>
      <c r="T151" s="174">
        <f>SUM(T152:T153)</f>
        <v>0</v>
      </c>
      <c r="AR151" s="175" t="s">
        <v>82</v>
      </c>
      <c r="AT151" s="176" t="s">
        <v>73</v>
      </c>
      <c r="AU151" s="176" t="s">
        <v>82</v>
      </c>
      <c r="AY151" s="175" t="s">
        <v>245</v>
      </c>
      <c r="BK151" s="177">
        <f>SUM(BK152:BK153)</f>
        <v>0</v>
      </c>
    </row>
    <row r="152" spans="1:65" s="2" customFormat="1" ht="37.8" customHeight="1">
      <c r="A152" s="35"/>
      <c r="B152" s="36"/>
      <c r="C152" s="180" t="s">
        <v>336</v>
      </c>
      <c r="D152" s="180" t="s">
        <v>247</v>
      </c>
      <c r="E152" s="181" t="s">
        <v>542</v>
      </c>
      <c r="F152" s="182" t="s">
        <v>543</v>
      </c>
      <c r="G152" s="183" t="s">
        <v>323</v>
      </c>
      <c r="H152" s="184">
        <v>74.955</v>
      </c>
      <c r="I152" s="185"/>
      <c r="J152" s="186">
        <f>ROUND(I152*H152,2)</f>
        <v>0</v>
      </c>
      <c r="K152" s="182" t="s">
        <v>261</v>
      </c>
      <c r="L152" s="40"/>
      <c r="M152" s="187" t="s">
        <v>19</v>
      </c>
      <c r="N152" s="188" t="s">
        <v>45</v>
      </c>
      <c r="O152" s="65"/>
      <c r="P152" s="189">
        <f>O152*H152</f>
        <v>0</v>
      </c>
      <c r="Q152" s="189">
        <v>0</v>
      </c>
      <c r="R152" s="189">
        <f>Q152*H152</f>
        <v>0</v>
      </c>
      <c r="S152" s="189">
        <v>0</v>
      </c>
      <c r="T152" s="190">
        <f>S152*H152</f>
        <v>0</v>
      </c>
      <c r="U152" s="35"/>
      <c r="V152" s="35"/>
      <c r="W152" s="35"/>
      <c r="X152" s="35"/>
      <c r="Y152" s="35"/>
      <c r="Z152" s="35"/>
      <c r="AA152" s="35"/>
      <c r="AB152" s="35"/>
      <c r="AC152" s="35"/>
      <c r="AD152" s="35"/>
      <c r="AE152" s="35"/>
      <c r="AR152" s="191" t="s">
        <v>131</v>
      </c>
      <c r="AT152" s="191" t="s">
        <v>247</v>
      </c>
      <c r="AU152" s="191" t="s">
        <v>84</v>
      </c>
      <c r="AY152" s="18" t="s">
        <v>245</v>
      </c>
      <c r="BE152" s="192">
        <f>IF(N152="základní",J152,0)</f>
        <v>0</v>
      </c>
      <c r="BF152" s="192">
        <f>IF(N152="snížená",J152,0)</f>
        <v>0</v>
      </c>
      <c r="BG152" s="192">
        <f>IF(N152="zákl. přenesená",J152,0)</f>
        <v>0</v>
      </c>
      <c r="BH152" s="192">
        <f>IF(N152="sníž. přenesená",J152,0)</f>
        <v>0</v>
      </c>
      <c r="BI152" s="192">
        <f>IF(N152="nulová",J152,0)</f>
        <v>0</v>
      </c>
      <c r="BJ152" s="18" t="s">
        <v>82</v>
      </c>
      <c r="BK152" s="192">
        <f>ROUND(I152*H152,2)</f>
        <v>0</v>
      </c>
      <c r="BL152" s="18" t="s">
        <v>131</v>
      </c>
      <c r="BM152" s="191" t="s">
        <v>1819</v>
      </c>
    </row>
    <row r="153" spans="1:47" s="2" customFormat="1" ht="10.2">
      <c r="A153" s="35"/>
      <c r="B153" s="36"/>
      <c r="C153" s="37"/>
      <c r="D153" s="193" t="s">
        <v>263</v>
      </c>
      <c r="E153" s="37"/>
      <c r="F153" s="194" t="s">
        <v>545</v>
      </c>
      <c r="G153" s="37"/>
      <c r="H153" s="37"/>
      <c r="I153" s="195"/>
      <c r="J153" s="37"/>
      <c r="K153" s="37"/>
      <c r="L153" s="40"/>
      <c r="M153" s="240"/>
      <c r="N153" s="241"/>
      <c r="O153" s="233"/>
      <c r="P153" s="233"/>
      <c r="Q153" s="233"/>
      <c r="R153" s="233"/>
      <c r="S153" s="233"/>
      <c r="T153" s="242"/>
      <c r="U153" s="35"/>
      <c r="V153" s="35"/>
      <c r="W153" s="35"/>
      <c r="X153" s="35"/>
      <c r="Y153" s="35"/>
      <c r="Z153" s="35"/>
      <c r="AA153" s="35"/>
      <c r="AB153" s="35"/>
      <c r="AC153" s="35"/>
      <c r="AD153" s="35"/>
      <c r="AE153" s="35"/>
      <c r="AT153" s="18" t="s">
        <v>263</v>
      </c>
      <c r="AU153" s="18" t="s">
        <v>84</v>
      </c>
    </row>
    <row r="154" spans="1:31" s="2" customFormat="1" ht="6.9" customHeight="1">
      <c r="A154" s="35"/>
      <c r="B154" s="48"/>
      <c r="C154" s="49"/>
      <c r="D154" s="49"/>
      <c r="E154" s="49"/>
      <c r="F154" s="49"/>
      <c r="G154" s="49"/>
      <c r="H154" s="49"/>
      <c r="I154" s="49"/>
      <c r="J154" s="49"/>
      <c r="K154" s="49"/>
      <c r="L154" s="40"/>
      <c r="M154" s="35"/>
      <c r="O154" s="35"/>
      <c r="P154" s="35"/>
      <c r="Q154" s="35"/>
      <c r="R154" s="35"/>
      <c r="S154" s="35"/>
      <c r="T154" s="35"/>
      <c r="U154" s="35"/>
      <c r="V154" s="35"/>
      <c r="W154" s="35"/>
      <c r="X154" s="35"/>
      <c r="Y154" s="35"/>
      <c r="Z154" s="35"/>
      <c r="AA154" s="35"/>
      <c r="AB154" s="35"/>
      <c r="AC154" s="35"/>
      <c r="AD154" s="35"/>
      <c r="AE154" s="35"/>
    </row>
  </sheetData>
  <sheetProtection algorithmName="SHA-512" hashValue="uV2kG3dMfvLtf/DegVb/XNNA8kWkiXpV3tpDS0jrkjMHAWv3ek9tJPKweAo0nYw5MMhz4nVPk22xCjZNjUg+Cw==" saltValue="rtl49iWMSPBZYseS6TcZF5N9hCRen7vAvwwxYWuSM0zuxmNz2l2AY7GRKPDqwK7z1msjavaIegQHY60O22pLOA==" spinCount="100000" sheet="1" objects="1" scenarios="1" formatColumns="0" formatRows="0" autoFilter="0"/>
  <autoFilter ref="C94:K153"/>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2_02/311351121"/>
    <hyperlink ref="F110" r:id="rId2" display="https://podminky.urs.cz/item/CS_URS_2022_02/311351122"/>
    <hyperlink ref="F112" r:id="rId3" display="https://podminky.urs.cz/item/CS_URS_2022_02/311351911"/>
    <hyperlink ref="F114" r:id="rId4" display="https://podminky.urs.cz/item/CS_URS_2022_02/311361821"/>
    <hyperlink ref="F131" r:id="rId5" display="https://podminky.urs.cz/item/CS_URS_2022_02/411351011"/>
    <hyperlink ref="F137" r:id="rId6" display="https://podminky.urs.cz/item/CS_URS_2022_02/411351012"/>
    <hyperlink ref="F139" r:id="rId7" display="https://podminky.urs.cz/item/CS_URS_2022_02/411354313"/>
    <hyperlink ref="F145" r:id="rId8" display="https://podminky.urs.cz/item/CS_URS_2022_02/411354314"/>
    <hyperlink ref="F147" r:id="rId9" display="https://podminky.urs.cz/item/CS_URS_2022_02/411361821"/>
    <hyperlink ref="F153" r:id="rId10" display="https://podminky.urs.cz/item/CS_URS_2022_02/9980120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158</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1820</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ROUND(J93,2)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ROUND((SUM(BE93:BE101)),2)</f>
        <v>0</v>
      </c>
      <c r="G37" s="35"/>
      <c r="H37" s="35"/>
      <c r="I37" s="126">
        <v>0.21</v>
      </c>
      <c r="J37" s="125">
        <f>ROUND(((SUM(BE93:BE101))*I37),2)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ROUND((SUM(BF93:BF101)),2)</f>
        <v>0</v>
      </c>
      <c r="G38" s="35"/>
      <c r="H38" s="35"/>
      <c r="I38" s="126">
        <v>0.15</v>
      </c>
      <c r="J38" s="125">
        <f>ROUND(((SUM(BF93:BF101))*I38),2)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ROUND((SUM(BG93:BG101)),2)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ROUND((SUM(BH93:BH101)),2)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ROUND((SUM(BI93:BI101)),2)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D.2.1-2.3 - Střechy</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J93</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416</v>
      </c>
      <c r="E68" s="145"/>
      <c r="F68" s="145"/>
      <c r="G68" s="145"/>
      <c r="H68" s="145"/>
      <c r="I68" s="145"/>
      <c r="J68" s="146">
        <f>J94</f>
        <v>0</v>
      </c>
      <c r="K68" s="143"/>
      <c r="L68" s="147"/>
    </row>
    <row r="69" spans="2:12" s="10" customFormat="1" ht="19.95" customHeight="1">
      <c r="B69" s="148"/>
      <c r="C69" s="98"/>
      <c r="D69" s="149" t="s">
        <v>807</v>
      </c>
      <c r="E69" s="150"/>
      <c r="F69" s="150"/>
      <c r="G69" s="150"/>
      <c r="H69" s="150"/>
      <c r="I69" s="150"/>
      <c r="J69" s="151">
        <f>J95</f>
        <v>0</v>
      </c>
      <c r="K69" s="98"/>
      <c r="L69" s="152"/>
    </row>
    <row r="70" spans="1:31" s="2" customFormat="1" ht="21.75" customHeight="1">
      <c r="A70" s="35"/>
      <c r="B70" s="36"/>
      <c r="C70" s="37"/>
      <c r="D70" s="37"/>
      <c r="E70" s="37"/>
      <c r="F70" s="37"/>
      <c r="G70" s="37"/>
      <c r="H70" s="37"/>
      <c r="I70" s="37"/>
      <c r="J70" s="37"/>
      <c r="K70" s="37"/>
      <c r="L70" s="115"/>
      <c r="S70" s="35"/>
      <c r="T70" s="35"/>
      <c r="U70" s="35"/>
      <c r="V70" s="35"/>
      <c r="W70" s="35"/>
      <c r="X70" s="35"/>
      <c r="Y70" s="35"/>
      <c r="Z70" s="35"/>
      <c r="AA70" s="35"/>
      <c r="AB70" s="35"/>
      <c r="AC70" s="35"/>
      <c r="AD70" s="35"/>
      <c r="AE70" s="35"/>
    </row>
    <row r="71" spans="1:31" s="2" customFormat="1" ht="6.9" customHeight="1">
      <c r="A71" s="35"/>
      <c r="B71" s="48"/>
      <c r="C71" s="49"/>
      <c r="D71" s="49"/>
      <c r="E71" s="49"/>
      <c r="F71" s="49"/>
      <c r="G71" s="49"/>
      <c r="H71" s="49"/>
      <c r="I71" s="49"/>
      <c r="J71" s="49"/>
      <c r="K71" s="49"/>
      <c r="L71" s="115"/>
      <c r="S71" s="35"/>
      <c r="T71" s="35"/>
      <c r="U71" s="35"/>
      <c r="V71" s="35"/>
      <c r="W71" s="35"/>
      <c r="X71" s="35"/>
      <c r="Y71" s="35"/>
      <c r="Z71" s="35"/>
      <c r="AA71" s="35"/>
      <c r="AB71" s="35"/>
      <c r="AC71" s="35"/>
      <c r="AD71" s="35"/>
      <c r="AE71" s="35"/>
    </row>
    <row r="75" spans="1:31" s="2" customFormat="1" ht="6.9" customHeight="1">
      <c r="A75" s="35"/>
      <c r="B75" s="50"/>
      <c r="C75" s="51"/>
      <c r="D75" s="51"/>
      <c r="E75" s="51"/>
      <c r="F75" s="51"/>
      <c r="G75" s="51"/>
      <c r="H75" s="51"/>
      <c r="I75" s="51"/>
      <c r="J75" s="51"/>
      <c r="K75" s="51"/>
      <c r="L75" s="115"/>
      <c r="S75" s="35"/>
      <c r="T75" s="35"/>
      <c r="U75" s="35"/>
      <c r="V75" s="35"/>
      <c r="W75" s="35"/>
      <c r="X75" s="35"/>
      <c r="Y75" s="35"/>
      <c r="Z75" s="35"/>
      <c r="AA75" s="35"/>
      <c r="AB75" s="35"/>
      <c r="AC75" s="35"/>
      <c r="AD75" s="35"/>
      <c r="AE75" s="35"/>
    </row>
    <row r="76" spans="1:31" s="2" customFormat="1" ht="24.9" customHeight="1">
      <c r="A76" s="35"/>
      <c r="B76" s="36"/>
      <c r="C76" s="24" t="s">
        <v>230</v>
      </c>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6.5" customHeight="1">
      <c r="A79" s="35"/>
      <c r="B79" s="36"/>
      <c r="C79" s="37"/>
      <c r="D79" s="37"/>
      <c r="E79" s="400" t="str">
        <f>E7</f>
        <v>Novostavba CEPIS (Centre for Entrepreneurship, Professional and International Studies)</v>
      </c>
      <c r="F79" s="401"/>
      <c r="G79" s="401"/>
      <c r="H79" s="401"/>
      <c r="I79" s="37"/>
      <c r="J79" s="37"/>
      <c r="K79" s="37"/>
      <c r="L79" s="115"/>
      <c r="S79" s="35"/>
      <c r="T79" s="35"/>
      <c r="U79" s="35"/>
      <c r="V79" s="35"/>
      <c r="W79" s="35"/>
      <c r="X79" s="35"/>
      <c r="Y79" s="35"/>
      <c r="Z79" s="35"/>
      <c r="AA79" s="35"/>
      <c r="AB79" s="35"/>
      <c r="AC79" s="35"/>
      <c r="AD79" s="35"/>
      <c r="AE79" s="35"/>
    </row>
    <row r="80" spans="2:12" s="1" customFormat="1" ht="12" customHeight="1">
      <c r="B80" s="22"/>
      <c r="C80" s="30" t="s">
        <v>219</v>
      </c>
      <c r="D80" s="23"/>
      <c r="E80" s="23"/>
      <c r="F80" s="23"/>
      <c r="G80" s="23"/>
      <c r="H80" s="23"/>
      <c r="I80" s="23"/>
      <c r="J80" s="23"/>
      <c r="K80" s="23"/>
      <c r="L80" s="21"/>
    </row>
    <row r="81" spans="2:12" s="1" customFormat="1" ht="16.5" customHeight="1">
      <c r="B81" s="22"/>
      <c r="C81" s="23"/>
      <c r="D81" s="23"/>
      <c r="E81" s="400" t="s">
        <v>1746</v>
      </c>
      <c r="F81" s="352"/>
      <c r="G81" s="352"/>
      <c r="H81" s="352"/>
      <c r="I81" s="23"/>
      <c r="J81" s="23"/>
      <c r="K81" s="23"/>
      <c r="L81" s="21"/>
    </row>
    <row r="82" spans="2:12" s="1" customFormat="1" ht="12" customHeight="1">
      <c r="B82" s="22"/>
      <c r="C82" s="30" t="s">
        <v>409</v>
      </c>
      <c r="D82" s="23"/>
      <c r="E82" s="23"/>
      <c r="F82" s="23"/>
      <c r="G82" s="23"/>
      <c r="H82" s="23"/>
      <c r="I82" s="23"/>
      <c r="J82" s="23"/>
      <c r="K82" s="23"/>
      <c r="L82" s="21"/>
    </row>
    <row r="83" spans="1:31" s="2" customFormat="1" ht="16.5" customHeight="1">
      <c r="A83" s="35"/>
      <c r="B83" s="36"/>
      <c r="C83" s="37"/>
      <c r="D83" s="37"/>
      <c r="E83" s="404" t="s">
        <v>1747</v>
      </c>
      <c r="F83" s="402"/>
      <c r="G83" s="402"/>
      <c r="H83" s="402"/>
      <c r="I83" s="37"/>
      <c r="J83" s="37"/>
      <c r="K83" s="37"/>
      <c r="L83" s="115"/>
      <c r="S83" s="35"/>
      <c r="T83" s="35"/>
      <c r="U83" s="35"/>
      <c r="V83" s="35"/>
      <c r="W83" s="35"/>
      <c r="X83" s="35"/>
      <c r="Y83" s="35"/>
      <c r="Z83" s="35"/>
      <c r="AA83" s="35"/>
      <c r="AB83" s="35"/>
      <c r="AC83" s="35"/>
      <c r="AD83" s="35"/>
      <c r="AE83" s="35"/>
    </row>
    <row r="84" spans="1:31" s="2" customFormat="1" ht="12" customHeight="1">
      <c r="A84" s="35"/>
      <c r="B84" s="36"/>
      <c r="C84" s="30" t="s">
        <v>411</v>
      </c>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6.5" customHeight="1">
      <c r="A85" s="35"/>
      <c r="B85" s="36"/>
      <c r="C85" s="37"/>
      <c r="D85" s="37"/>
      <c r="E85" s="374" t="str">
        <f>E13</f>
        <v>D.2.1-2.3 - Střechy</v>
      </c>
      <c r="F85" s="402"/>
      <c r="G85" s="402"/>
      <c r="H85" s="402"/>
      <c r="I85" s="37"/>
      <c r="J85" s="37"/>
      <c r="K85" s="37"/>
      <c r="L85" s="115"/>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37"/>
      <c r="J86" s="37"/>
      <c r="K86" s="37"/>
      <c r="L86" s="115"/>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F16</f>
        <v xml:space="preserve"> </v>
      </c>
      <c r="G87" s="37"/>
      <c r="H87" s="37"/>
      <c r="I87" s="30" t="s">
        <v>23</v>
      </c>
      <c r="J87" s="60">
        <f>IF(J16="","",J16)</f>
        <v>0</v>
      </c>
      <c r="K87" s="37"/>
      <c r="L87" s="115"/>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115"/>
      <c r="S88" s="35"/>
      <c r="T88" s="35"/>
      <c r="U88" s="35"/>
      <c r="V88" s="35"/>
      <c r="W88" s="35"/>
      <c r="X88" s="35"/>
      <c r="Y88" s="35"/>
      <c r="Z88" s="35"/>
      <c r="AA88" s="35"/>
      <c r="AB88" s="35"/>
      <c r="AC88" s="35"/>
      <c r="AD88" s="35"/>
      <c r="AE88" s="35"/>
    </row>
    <row r="89" spans="1:31" s="2" customFormat="1" ht="25.65" customHeight="1">
      <c r="A89" s="35"/>
      <c r="B89" s="36"/>
      <c r="C89" s="30" t="s">
        <v>24</v>
      </c>
      <c r="D89" s="37"/>
      <c r="E89" s="37"/>
      <c r="F89" s="28" t="str">
        <f>E19</f>
        <v>Slezská univerzita v Opavě</v>
      </c>
      <c r="G89" s="37"/>
      <c r="H89" s="37"/>
      <c r="I89" s="30" t="s">
        <v>32</v>
      </c>
      <c r="J89" s="33" t="str">
        <f>E25</f>
        <v>Ateliér Velehradský, s. r. o.</v>
      </c>
      <c r="K89" s="37"/>
      <c r="L89" s="115"/>
      <c r="S89" s="35"/>
      <c r="T89" s="35"/>
      <c r="U89" s="35"/>
      <c r="V89" s="35"/>
      <c r="W89" s="35"/>
      <c r="X89" s="35"/>
      <c r="Y89" s="35"/>
      <c r="Z89" s="35"/>
      <c r="AA89" s="35"/>
      <c r="AB89" s="35"/>
      <c r="AC89" s="35"/>
      <c r="AD89" s="35"/>
      <c r="AE89" s="35"/>
    </row>
    <row r="90" spans="1:31" s="2" customFormat="1" ht="15.15" customHeight="1">
      <c r="A90" s="35"/>
      <c r="B90" s="36"/>
      <c r="C90" s="30" t="s">
        <v>30</v>
      </c>
      <c r="D90" s="37"/>
      <c r="E90" s="37"/>
      <c r="F90" s="28" t="str">
        <f>IF(E22="","",E22)</f>
        <v>Vyplň údaj</v>
      </c>
      <c r="G90" s="37"/>
      <c r="H90" s="37"/>
      <c r="I90" s="30" t="s">
        <v>37</v>
      </c>
      <c r="J90" s="33" t="str">
        <f>E28</f>
        <v xml:space="preserve"> </v>
      </c>
      <c r="K90" s="37"/>
      <c r="L90" s="115"/>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11" customFormat="1" ht="29.25" customHeight="1">
      <c r="A92" s="153"/>
      <c r="B92" s="154"/>
      <c r="C92" s="155" t="s">
        <v>231</v>
      </c>
      <c r="D92" s="156" t="s">
        <v>59</v>
      </c>
      <c r="E92" s="156" t="s">
        <v>55</v>
      </c>
      <c r="F92" s="156" t="s">
        <v>56</v>
      </c>
      <c r="G92" s="156" t="s">
        <v>232</v>
      </c>
      <c r="H92" s="156" t="s">
        <v>233</v>
      </c>
      <c r="I92" s="156" t="s">
        <v>234</v>
      </c>
      <c r="J92" s="156" t="s">
        <v>223</v>
      </c>
      <c r="K92" s="157" t="s">
        <v>235</v>
      </c>
      <c r="L92" s="158"/>
      <c r="M92" s="69" t="s">
        <v>19</v>
      </c>
      <c r="N92" s="70" t="s">
        <v>44</v>
      </c>
      <c r="O92" s="70" t="s">
        <v>236</v>
      </c>
      <c r="P92" s="70" t="s">
        <v>237</v>
      </c>
      <c r="Q92" s="70" t="s">
        <v>238</v>
      </c>
      <c r="R92" s="70" t="s">
        <v>239</v>
      </c>
      <c r="S92" s="70" t="s">
        <v>240</v>
      </c>
      <c r="T92" s="71" t="s">
        <v>241</v>
      </c>
      <c r="U92" s="153"/>
      <c r="V92" s="153"/>
      <c r="W92" s="153"/>
      <c r="X92" s="153"/>
      <c r="Y92" s="153"/>
      <c r="Z92" s="153"/>
      <c r="AA92" s="153"/>
      <c r="AB92" s="153"/>
      <c r="AC92" s="153"/>
      <c r="AD92" s="153"/>
      <c r="AE92" s="153"/>
    </row>
    <row r="93" spans="1:63" s="2" customFormat="1" ht="22.8" customHeight="1">
      <c r="A93" s="35"/>
      <c r="B93" s="36"/>
      <c r="C93" s="76" t="s">
        <v>242</v>
      </c>
      <c r="D93" s="37"/>
      <c r="E93" s="37"/>
      <c r="F93" s="37"/>
      <c r="G93" s="37"/>
      <c r="H93" s="37"/>
      <c r="I93" s="37"/>
      <c r="J93" s="159">
        <f>BK93</f>
        <v>0</v>
      </c>
      <c r="K93" s="37"/>
      <c r="L93" s="40"/>
      <c r="M93" s="72"/>
      <c r="N93" s="160"/>
      <c r="O93" s="73"/>
      <c r="P93" s="161">
        <f>P94</f>
        <v>0</v>
      </c>
      <c r="Q93" s="73"/>
      <c r="R93" s="161">
        <f>R94</f>
        <v>0</v>
      </c>
      <c r="S93" s="73"/>
      <c r="T93" s="162">
        <f>T94</f>
        <v>0</v>
      </c>
      <c r="U93" s="35"/>
      <c r="V93" s="35"/>
      <c r="W93" s="35"/>
      <c r="X93" s="35"/>
      <c r="Y93" s="35"/>
      <c r="Z93" s="35"/>
      <c r="AA93" s="35"/>
      <c r="AB93" s="35"/>
      <c r="AC93" s="35"/>
      <c r="AD93" s="35"/>
      <c r="AE93" s="35"/>
      <c r="AT93" s="18" t="s">
        <v>73</v>
      </c>
      <c r="AU93" s="18" t="s">
        <v>224</v>
      </c>
      <c r="BK93" s="163">
        <f>BK94</f>
        <v>0</v>
      </c>
    </row>
    <row r="94" spans="2:63" s="12" customFormat="1" ht="25.95" customHeight="1">
      <c r="B94" s="164"/>
      <c r="C94" s="165"/>
      <c r="D94" s="166" t="s">
        <v>73</v>
      </c>
      <c r="E94" s="167" t="s">
        <v>546</v>
      </c>
      <c r="F94" s="167" t="s">
        <v>547</v>
      </c>
      <c r="G94" s="165"/>
      <c r="H94" s="165"/>
      <c r="I94" s="168"/>
      <c r="J94" s="169">
        <f>BK94</f>
        <v>0</v>
      </c>
      <c r="K94" s="165"/>
      <c r="L94" s="170"/>
      <c r="M94" s="171"/>
      <c r="N94" s="172"/>
      <c r="O94" s="172"/>
      <c r="P94" s="173">
        <f>P95</f>
        <v>0</v>
      </c>
      <c r="Q94" s="172"/>
      <c r="R94" s="173">
        <f>R95</f>
        <v>0</v>
      </c>
      <c r="S94" s="172"/>
      <c r="T94" s="174">
        <f>T95</f>
        <v>0</v>
      </c>
      <c r="AR94" s="175" t="s">
        <v>84</v>
      </c>
      <c r="AT94" s="176" t="s">
        <v>73</v>
      </c>
      <c r="AU94" s="176" t="s">
        <v>74</v>
      </c>
      <c r="AY94" s="175" t="s">
        <v>245</v>
      </c>
      <c r="BK94" s="177">
        <f>BK95</f>
        <v>0</v>
      </c>
    </row>
    <row r="95" spans="2:63" s="12" customFormat="1" ht="22.8" customHeight="1">
      <c r="B95" s="164"/>
      <c r="C95" s="165"/>
      <c r="D95" s="166" t="s">
        <v>73</v>
      </c>
      <c r="E95" s="178" t="s">
        <v>808</v>
      </c>
      <c r="F95" s="178" t="s">
        <v>809</v>
      </c>
      <c r="G95" s="165"/>
      <c r="H95" s="165"/>
      <c r="I95" s="168"/>
      <c r="J95" s="179">
        <f>BK95</f>
        <v>0</v>
      </c>
      <c r="K95" s="165"/>
      <c r="L95" s="170"/>
      <c r="M95" s="171"/>
      <c r="N95" s="172"/>
      <c r="O95" s="172"/>
      <c r="P95" s="173">
        <f>SUM(P96:P101)</f>
        <v>0</v>
      </c>
      <c r="Q95" s="172"/>
      <c r="R95" s="173">
        <f>SUM(R96:R101)</f>
        <v>0</v>
      </c>
      <c r="S95" s="172"/>
      <c r="T95" s="174">
        <f>SUM(T96:T101)</f>
        <v>0</v>
      </c>
      <c r="AR95" s="175" t="s">
        <v>84</v>
      </c>
      <c r="AT95" s="176" t="s">
        <v>73</v>
      </c>
      <c r="AU95" s="176" t="s">
        <v>82</v>
      </c>
      <c r="AY95" s="175" t="s">
        <v>245</v>
      </c>
      <c r="BK95" s="177">
        <f>SUM(BK96:BK101)</f>
        <v>0</v>
      </c>
    </row>
    <row r="96" spans="1:65" s="2" customFormat="1" ht="16.5" customHeight="1">
      <c r="A96" s="35"/>
      <c r="B96" s="36"/>
      <c r="C96" s="180" t="s">
        <v>82</v>
      </c>
      <c r="D96" s="180" t="s">
        <v>247</v>
      </c>
      <c r="E96" s="181" t="s">
        <v>1821</v>
      </c>
      <c r="F96" s="182" t="s">
        <v>1822</v>
      </c>
      <c r="G96" s="183" t="s">
        <v>260</v>
      </c>
      <c r="H96" s="184">
        <v>38.64</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355</v>
      </c>
      <c r="AT96" s="191" t="s">
        <v>247</v>
      </c>
      <c r="AU96" s="191" t="s">
        <v>84</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355</v>
      </c>
      <c r="BM96" s="191" t="s">
        <v>1823</v>
      </c>
    </row>
    <row r="97" spans="1:47" s="2" customFormat="1" ht="48">
      <c r="A97" s="35"/>
      <c r="B97" s="36"/>
      <c r="C97" s="37"/>
      <c r="D97" s="200" t="s">
        <v>470</v>
      </c>
      <c r="E97" s="37"/>
      <c r="F97" s="236" t="s">
        <v>813</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84</v>
      </c>
    </row>
    <row r="98" spans="2:51" s="13" customFormat="1" ht="10.2">
      <c r="B98" s="198"/>
      <c r="C98" s="199"/>
      <c r="D98" s="200" t="s">
        <v>265</v>
      </c>
      <c r="E98" s="201" t="s">
        <v>19</v>
      </c>
      <c r="F98" s="202" t="s">
        <v>814</v>
      </c>
      <c r="G98" s="199"/>
      <c r="H98" s="201" t="s">
        <v>19</v>
      </c>
      <c r="I98" s="203"/>
      <c r="J98" s="199"/>
      <c r="K98" s="199"/>
      <c r="L98" s="204"/>
      <c r="M98" s="205"/>
      <c r="N98" s="206"/>
      <c r="O98" s="206"/>
      <c r="P98" s="206"/>
      <c r="Q98" s="206"/>
      <c r="R98" s="206"/>
      <c r="S98" s="206"/>
      <c r="T98" s="207"/>
      <c r="AT98" s="208" t="s">
        <v>265</v>
      </c>
      <c r="AU98" s="208" t="s">
        <v>84</v>
      </c>
      <c r="AV98" s="13" t="s">
        <v>82</v>
      </c>
      <c r="AW98" s="13" t="s">
        <v>36</v>
      </c>
      <c r="AX98" s="13" t="s">
        <v>74</v>
      </c>
      <c r="AY98" s="208" t="s">
        <v>245</v>
      </c>
    </row>
    <row r="99" spans="2:51" s="13" customFormat="1" ht="10.2">
      <c r="B99" s="198"/>
      <c r="C99" s="199"/>
      <c r="D99" s="200" t="s">
        <v>265</v>
      </c>
      <c r="E99" s="201" t="s">
        <v>19</v>
      </c>
      <c r="F99" s="202" t="s">
        <v>1804</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4" customFormat="1" ht="10.2">
      <c r="B100" s="209"/>
      <c r="C100" s="210"/>
      <c r="D100" s="200" t="s">
        <v>265</v>
      </c>
      <c r="E100" s="211" t="s">
        <v>19</v>
      </c>
      <c r="F100" s="212" t="s">
        <v>1813</v>
      </c>
      <c r="G100" s="210"/>
      <c r="H100" s="213">
        <v>38.64</v>
      </c>
      <c r="I100" s="214"/>
      <c r="J100" s="210"/>
      <c r="K100" s="210"/>
      <c r="L100" s="215"/>
      <c r="M100" s="216"/>
      <c r="N100" s="217"/>
      <c r="O100" s="217"/>
      <c r="P100" s="217"/>
      <c r="Q100" s="217"/>
      <c r="R100" s="217"/>
      <c r="S100" s="217"/>
      <c r="T100" s="218"/>
      <c r="AT100" s="219" t="s">
        <v>265</v>
      </c>
      <c r="AU100" s="219" t="s">
        <v>84</v>
      </c>
      <c r="AV100" s="14" t="s">
        <v>84</v>
      </c>
      <c r="AW100" s="14" t="s">
        <v>36</v>
      </c>
      <c r="AX100" s="14" t="s">
        <v>74</v>
      </c>
      <c r="AY100" s="219" t="s">
        <v>245</v>
      </c>
    </row>
    <row r="101" spans="2:51" s="15" customFormat="1" ht="10.2">
      <c r="B101" s="220"/>
      <c r="C101" s="221"/>
      <c r="D101" s="200" t="s">
        <v>265</v>
      </c>
      <c r="E101" s="222" t="s">
        <v>19</v>
      </c>
      <c r="F101" s="223" t="s">
        <v>271</v>
      </c>
      <c r="G101" s="221"/>
      <c r="H101" s="224">
        <v>38.64</v>
      </c>
      <c r="I101" s="225"/>
      <c r="J101" s="221"/>
      <c r="K101" s="221"/>
      <c r="L101" s="226"/>
      <c r="M101" s="237"/>
      <c r="N101" s="238"/>
      <c r="O101" s="238"/>
      <c r="P101" s="238"/>
      <c r="Q101" s="238"/>
      <c r="R101" s="238"/>
      <c r="S101" s="238"/>
      <c r="T101" s="239"/>
      <c r="AT101" s="230" t="s">
        <v>265</v>
      </c>
      <c r="AU101" s="230" t="s">
        <v>84</v>
      </c>
      <c r="AV101" s="15" t="s">
        <v>131</v>
      </c>
      <c r="AW101" s="15" t="s">
        <v>36</v>
      </c>
      <c r="AX101" s="15" t="s">
        <v>82</v>
      </c>
      <c r="AY101" s="230" t="s">
        <v>245</v>
      </c>
    </row>
    <row r="102" spans="1:31" s="2" customFormat="1" ht="6.9" customHeight="1">
      <c r="A102" s="35"/>
      <c r="B102" s="48"/>
      <c r="C102" s="49"/>
      <c r="D102" s="49"/>
      <c r="E102" s="49"/>
      <c r="F102" s="49"/>
      <c r="G102" s="49"/>
      <c r="H102" s="49"/>
      <c r="I102" s="49"/>
      <c r="J102" s="49"/>
      <c r="K102" s="49"/>
      <c r="L102" s="40"/>
      <c r="M102" s="35"/>
      <c r="O102" s="35"/>
      <c r="P102" s="35"/>
      <c r="Q102" s="35"/>
      <c r="R102" s="35"/>
      <c r="S102" s="35"/>
      <c r="T102" s="35"/>
      <c r="U102" s="35"/>
      <c r="V102" s="35"/>
      <c r="W102" s="35"/>
      <c r="X102" s="35"/>
      <c r="Y102" s="35"/>
      <c r="Z102" s="35"/>
      <c r="AA102" s="35"/>
      <c r="AB102" s="35"/>
      <c r="AC102" s="35"/>
      <c r="AD102" s="35"/>
      <c r="AE102" s="35"/>
    </row>
  </sheetData>
  <sheetProtection algorithmName="SHA-512" hashValue="xlt+Xvvkw9l3I7nsgt75uKjgiNnj8gYjFW+YpVGymMuDfOKIYDaOiCSR5wu50SyOtujmxwZ3bmCvvpFdaqwTtA==" saltValue="iTUMzb0TUzv94QkuhSgyhsd5qWpbL5Fz86bmAjlQP7OusTZbJB3OBx5ybiCGTKB4U2gjf5gwMGp1Lm5IYkgYKg==" spinCount="100000" sheet="1" objects="1" scenarios="1" formatColumns="0" formatRows="0" autoFilter="0"/>
  <autoFilter ref="C92:K101"/>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160</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1824</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ROUND(J93,2)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ROUND((SUM(BE93:BE101)),2)</f>
        <v>0</v>
      </c>
      <c r="G37" s="35"/>
      <c r="H37" s="35"/>
      <c r="I37" s="126">
        <v>0.21</v>
      </c>
      <c r="J37" s="125">
        <f>ROUND(((SUM(BE93:BE101))*I37),2)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ROUND((SUM(BF93:BF101)),2)</f>
        <v>0</v>
      </c>
      <c r="G38" s="35"/>
      <c r="H38" s="35"/>
      <c r="I38" s="126">
        <v>0.15</v>
      </c>
      <c r="J38" s="125">
        <f>ROUND(((SUM(BF93:BF101))*I38),2)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ROUND((SUM(BG93:BG101)),2)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ROUND((SUM(BH93:BH101)),2)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ROUND((SUM(BI93:BI101)),2)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D.2.1-2.4 - Fasáda</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J93</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416</v>
      </c>
      <c r="E68" s="145"/>
      <c r="F68" s="145"/>
      <c r="G68" s="145"/>
      <c r="H68" s="145"/>
      <c r="I68" s="145"/>
      <c r="J68" s="146">
        <f>J94</f>
        <v>0</v>
      </c>
      <c r="K68" s="143"/>
      <c r="L68" s="147"/>
    </row>
    <row r="69" spans="2:12" s="10" customFormat="1" ht="19.95" customHeight="1">
      <c r="B69" s="148"/>
      <c r="C69" s="98"/>
      <c r="D69" s="149" t="s">
        <v>576</v>
      </c>
      <c r="E69" s="150"/>
      <c r="F69" s="150"/>
      <c r="G69" s="150"/>
      <c r="H69" s="150"/>
      <c r="I69" s="150"/>
      <c r="J69" s="151">
        <f>J95</f>
        <v>0</v>
      </c>
      <c r="K69" s="98"/>
      <c r="L69" s="152"/>
    </row>
    <row r="70" spans="1:31" s="2" customFormat="1" ht="21.75" customHeight="1">
      <c r="A70" s="35"/>
      <c r="B70" s="36"/>
      <c r="C70" s="37"/>
      <c r="D70" s="37"/>
      <c r="E70" s="37"/>
      <c r="F70" s="37"/>
      <c r="G70" s="37"/>
      <c r="H70" s="37"/>
      <c r="I70" s="37"/>
      <c r="J70" s="37"/>
      <c r="K70" s="37"/>
      <c r="L70" s="115"/>
      <c r="S70" s="35"/>
      <c r="T70" s="35"/>
      <c r="U70" s="35"/>
      <c r="V70" s="35"/>
      <c r="W70" s="35"/>
      <c r="X70" s="35"/>
      <c r="Y70" s="35"/>
      <c r="Z70" s="35"/>
      <c r="AA70" s="35"/>
      <c r="AB70" s="35"/>
      <c r="AC70" s="35"/>
      <c r="AD70" s="35"/>
      <c r="AE70" s="35"/>
    </row>
    <row r="71" spans="1:31" s="2" customFormat="1" ht="6.9" customHeight="1">
      <c r="A71" s="35"/>
      <c r="B71" s="48"/>
      <c r="C71" s="49"/>
      <c r="D71" s="49"/>
      <c r="E71" s="49"/>
      <c r="F71" s="49"/>
      <c r="G71" s="49"/>
      <c r="H71" s="49"/>
      <c r="I71" s="49"/>
      <c r="J71" s="49"/>
      <c r="K71" s="49"/>
      <c r="L71" s="115"/>
      <c r="S71" s="35"/>
      <c r="T71" s="35"/>
      <c r="U71" s="35"/>
      <c r="V71" s="35"/>
      <c r="W71" s="35"/>
      <c r="X71" s="35"/>
      <c r="Y71" s="35"/>
      <c r="Z71" s="35"/>
      <c r="AA71" s="35"/>
      <c r="AB71" s="35"/>
      <c r="AC71" s="35"/>
      <c r="AD71" s="35"/>
      <c r="AE71" s="35"/>
    </row>
    <row r="75" spans="1:31" s="2" customFormat="1" ht="6.9" customHeight="1">
      <c r="A75" s="35"/>
      <c r="B75" s="50"/>
      <c r="C75" s="51"/>
      <c r="D75" s="51"/>
      <c r="E75" s="51"/>
      <c r="F75" s="51"/>
      <c r="G75" s="51"/>
      <c r="H75" s="51"/>
      <c r="I75" s="51"/>
      <c r="J75" s="51"/>
      <c r="K75" s="51"/>
      <c r="L75" s="115"/>
      <c r="S75" s="35"/>
      <c r="T75" s="35"/>
      <c r="U75" s="35"/>
      <c r="V75" s="35"/>
      <c r="W75" s="35"/>
      <c r="X75" s="35"/>
      <c r="Y75" s="35"/>
      <c r="Z75" s="35"/>
      <c r="AA75" s="35"/>
      <c r="AB75" s="35"/>
      <c r="AC75" s="35"/>
      <c r="AD75" s="35"/>
      <c r="AE75" s="35"/>
    </row>
    <row r="76" spans="1:31" s="2" customFormat="1" ht="24.9" customHeight="1">
      <c r="A76" s="35"/>
      <c r="B76" s="36"/>
      <c r="C76" s="24" t="s">
        <v>230</v>
      </c>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6.5" customHeight="1">
      <c r="A79" s="35"/>
      <c r="B79" s="36"/>
      <c r="C79" s="37"/>
      <c r="D79" s="37"/>
      <c r="E79" s="400" t="str">
        <f>E7</f>
        <v>Novostavba CEPIS (Centre for Entrepreneurship, Professional and International Studies)</v>
      </c>
      <c r="F79" s="401"/>
      <c r="G79" s="401"/>
      <c r="H79" s="401"/>
      <c r="I79" s="37"/>
      <c r="J79" s="37"/>
      <c r="K79" s="37"/>
      <c r="L79" s="115"/>
      <c r="S79" s="35"/>
      <c r="T79" s="35"/>
      <c r="U79" s="35"/>
      <c r="V79" s="35"/>
      <c r="W79" s="35"/>
      <c r="X79" s="35"/>
      <c r="Y79" s="35"/>
      <c r="Z79" s="35"/>
      <c r="AA79" s="35"/>
      <c r="AB79" s="35"/>
      <c r="AC79" s="35"/>
      <c r="AD79" s="35"/>
      <c r="AE79" s="35"/>
    </row>
    <row r="80" spans="2:12" s="1" customFormat="1" ht="12" customHeight="1">
      <c r="B80" s="22"/>
      <c r="C80" s="30" t="s">
        <v>219</v>
      </c>
      <c r="D80" s="23"/>
      <c r="E80" s="23"/>
      <c r="F80" s="23"/>
      <c r="G80" s="23"/>
      <c r="H80" s="23"/>
      <c r="I80" s="23"/>
      <c r="J80" s="23"/>
      <c r="K80" s="23"/>
      <c r="L80" s="21"/>
    </row>
    <row r="81" spans="2:12" s="1" customFormat="1" ht="16.5" customHeight="1">
      <c r="B81" s="22"/>
      <c r="C81" s="23"/>
      <c r="D81" s="23"/>
      <c r="E81" s="400" t="s">
        <v>1746</v>
      </c>
      <c r="F81" s="352"/>
      <c r="G81" s="352"/>
      <c r="H81" s="352"/>
      <c r="I81" s="23"/>
      <c r="J81" s="23"/>
      <c r="K81" s="23"/>
      <c r="L81" s="21"/>
    </row>
    <row r="82" spans="2:12" s="1" customFormat="1" ht="12" customHeight="1">
      <c r="B82" s="22"/>
      <c r="C82" s="30" t="s">
        <v>409</v>
      </c>
      <c r="D82" s="23"/>
      <c r="E82" s="23"/>
      <c r="F82" s="23"/>
      <c r="G82" s="23"/>
      <c r="H82" s="23"/>
      <c r="I82" s="23"/>
      <c r="J82" s="23"/>
      <c r="K82" s="23"/>
      <c r="L82" s="21"/>
    </row>
    <row r="83" spans="1:31" s="2" customFormat="1" ht="16.5" customHeight="1">
      <c r="A83" s="35"/>
      <c r="B83" s="36"/>
      <c r="C83" s="37"/>
      <c r="D83" s="37"/>
      <c r="E83" s="404" t="s">
        <v>1747</v>
      </c>
      <c r="F83" s="402"/>
      <c r="G83" s="402"/>
      <c r="H83" s="402"/>
      <c r="I83" s="37"/>
      <c r="J83" s="37"/>
      <c r="K83" s="37"/>
      <c r="L83" s="115"/>
      <c r="S83" s="35"/>
      <c r="T83" s="35"/>
      <c r="U83" s="35"/>
      <c r="V83" s="35"/>
      <c r="W83" s="35"/>
      <c r="X83" s="35"/>
      <c r="Y83" s="35"/>
      <c r="Z83" s="35"/>
      <c r="AA83" s="35"/>
      <c r="AB83" s="35"/>
      <c r="AC83" s="35"/>
      <c r="AD83" s="35"/>
      <c r="AE83" s="35"/>
    </row>
    <row r="84" spans="1:31" s="2" customFormat="1" ht="12" customHeight="1">
      <c r="A84" s="35"/>
      <c r="B84" s="36"/>
      <c r="C84" s="30" t="s">
        <v>411</v>
      </c>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6.5" customHeight="1">
      <c r="A85" s="35"/>
      <c r="B85" s="36"/>
      <c r="C85" s="37"/>
      <c r="D85" s="37"/>
      <c r="E85" s="374" t="str">
        <f>E13</f>
        <v>D.2.1-2.4 - Fasáda</v>
      </c>
      <c r="F85" s="402"/>
      <c r="G85" s="402"/>
      <c r="H85" s="402"/>
      <c r="I85" s="37"/>
      <c r="J85" s="37"/>
      <c r="K85" s="37"/>
      <c r="L85" s="115"/>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37"/>
      <c r="J86" s="37"/>
      <c r="K86" s="37"/>
      <c r="L86" s="115"/>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F16</f>
        <v xml:space="preserve"> </v>
      </c>
      <c r="G87" s="37"/>
      <c r="H87" s="37"/>
      <c r="I87" s="30" t="s">
        <v>23</v>
      </c>
      <c r="J87" s="60">
        <f>IF(J16="","",J16)</f>
        <v>0</v>
      </c>
      <c r="K87" s="37"/>
      <c r="L87" s="115"/>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115"/>
      <c r="S88" s="35"/>
      <c r="T88" s="35"/>
      <c r="U88" s="35"/>
      <c r="V88" s="35"/>
      <c r="W88" s="35"/>
      <c r="X88" s="35"/>
      <c r="Y88" s="35"/>
      <c r="Z88" s="35"/>
      <c r="AA88" s="35"/>
      <c r="AB88" s="35"/>
      <c r="AC88" s="35"/>
      <c r="AD88" s="35"/>
      <c r="AE88" s="35"/>
    </row>
    <row r="89" spans="1:31" s="2" customFormat="1" ht="25.65" customHeight="1">
      <c r="A89" s="35"/>
      <c r="B89" s="36"/>
      <c r="C89" s="30" t="s">
        <v>24</v>
      </c>
      <c r="D89" s="37"/>
      <c r="E89" s="37"/>
      <c r="F89" s="28" t="str">
        <f>E19</f>
        <v>Slezská univerzita v Opavě</v>
      </c>
      <c r="G89" s="37"/>
      <c r="H89" s="37"/>
      <c r="I89" s="30" t="s">
        <v>32</v>
      </c>
      <c r="J89" s="33" t="str">
        <f>E25</f>
        <v>Ateliér Velehradský, s. r. o.</v>
      </c>
      <c r="K89" s="37"/>
      <c r="L89" s="115"/>
      <c r="S89" s="35"/>
      <c r="T89" s="35"/>
      <c r="U89" s="35"/>
      <c r="V89" s="35"/>
      <c r="W89" s="35"/>
      <c r="X89" s="35"/>
      <c r="Y89" s="35"/>
      <c r="Z89" s="35"/>
      <c r="AA89" s="35"/>
      <c r="AB89" s="35"/>
      <c r="AC89" s="35"/>
      <c r="AD89" s="35"/>
      <c r="AE89" s="35"/>
    </row>
    <row r="90" spans="1:31" s="2" customFormat="1" ht="15.15" customHeight="1">
      <c r="A90" s="35"/>
      <c r="B90" s="36"/>
      <c r="C90" s="30" t="s">
        <v>30</v>
      </c>
      <c r="D90" s="37"/>
      <c r="E90" s="37"/>
      <c r="F90" s="28" t="str">
        <f>IF(E22="","",E22)</f>
        <v>Vyplň údaj</v>
      </c>
      <c r="G90" s="37"/>
      <c r="H90" s="37"/>
      <c r="I90" s="30" t="s">
        <v>37</v>
      </c>
      <c r="J90" s="33" t="str">
        <f>E28</f>
        <v xml:space="preserve"> </v>
      </c>
      <c r="K90" s="37"/>
      <c r="L90" s="115"/>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11" customFormat="1" ht="29.25" customHeight="1">
      <c r="A92" s="153"/>
      <c r="B92" s="154"/>
      <c r="C92" s="155" t="s">
        <v>231</v>
      </c>
      <c r="D92" s="156" t="s">
        <v>59</v>
      </c>
      <c r="E92" s="156" t="s">
        <v>55</v>
      </c>
      <c r="F92" s="156" t="s">
        <v>56</v>
      </c>
      <c r="G92" s="156" t="s">
        <v>232</v>
      </c>
      <c r="H92" s="156" t="s">
        <v>233</v>
      </c>
      <c r="I92" s="156" t="s">
        <v>234</v>
      </c>
      <c r="J92" s="156" t="s">
        <v>223</v>
      </c>
      <c r="K92" s="157" t="s">
        <v>235</v>
      </c>
      <c r="L92" s="158"/>
      <c r="M92" s="69" t="s">
        <v>19</v>
      </c>
      <c r="N92" s="70" t="s">
        <v>44</v>
      </c>
      <c r="O92" s="70" t="s">
        <v>236</v>
      </c>
      <c r="P92" s="70" t="s">
        <v>237</v>
      </c>
      <c r="Q92" s="70" t="s">
        <v>238</v>
      </c>
      <c r="R92" s="70" t="s">
        <v>239</v>
      </c>
      <c r="S92" s="70" t="s">
        <v>240</v>
      </c>
      <c r="T92" s="71" t="s">
        <v>241</v>
      </c>
      <c r="U92" s="153"/>
      <c r="V92" s="153"/>
      <c r="W92" s="153"/>
      <c r="X92" s="153"/>
      <c r="Y92" s="153"/>
      <c r="Z92" s="153"/>
      <c r="AA92" s="153"/>
      <c r="AB92" s="153"/>
      <c r="AC92" s="153"/>
      <c r="AD92" s="153"/>
      <c r="AE92" s="153"/>
    </row>
    <row r="93" spans="1:63" s="2" customFormat="1" ht="22.8" customHeight="1">
      <c r="A93" s="35"/>
      <c r="B93" s="36"/>
      <c r="C93" s="76" t="s">
        <v>242</v>
      </c>
      <c r="D93" s="37"/>
      <c r="E93" s="37"/>
      <c r="F93" s="37"/>
      <c r="G93" s="37"/>
      <c r="H93" s="37"/>
      <c r="I93" s="37"/>
      <c r="J93" s="159">
        <f>BK93</f>
        <v>0</v>
      </c>
      <c r="K93" s="37"/>
      <c r="L93" s="40"/>
      <c r="M93" s="72"/>
      <c r="N93" s="160"/>
      <c r="O93" s="73"/>
      <c r="P93" s="161">
        <f>P94</f>
        <v>0</v>
      </c>
      <c r="Q93" s="73"/>
      <c r="R93" s="161">
        <f>R94</f>
        <v>0</v>
      </c>
      <c r="S93" s="73"/>
      <c r="T93" s="162">
        <f>T94</f>
        <v>0</v>
      </c>
      <c r="U93" s="35"/>
      <c r="V93" s="35"/>
      <c r="W93" s="35"/>
      <c r="X93" s="35"/>
      <c r="Y93" s="35"/>
      <c r="Z93" s="35"/>
      <c r="AA93" s="35"/>
      <c r="AB93" s="35"/>
      <c r="AC93" s="35"/>
      <c r="AD93" s="35"/>
      <c r="AE93" s="35"/>
      <c r="AT93" s="18" t="s">
        <v>73</v>
      </c>
      <c r="AU93" s="18" t="s">
        <v>224</v>
      </c>
      <c r="BK93" s="163">
        <f>BK94</f>
        <v>0</v>
      </c>
    </row>
    <row r="94" spans="2:63" s="12" customFormat="1" ht="25.95" customHeight="1">
      <c r="B94" s="164"/>
      <c r="C94" s="165"/>
      <c r="D94" s="166" t="s">
        <v>73</v>
      </c>
      <c r="E94" s="167" t="s">
        <v>546</v>
      </c>
      <c r="F94" s="167" t="s">
        <v>547</v>
      </c>
      <c r="G94" s="165"/>
      <c r="H94" s="165"/>
      <c r="I94" s="168"/>
      <c r="J94" s="169">
        <f>BK94</f>
        <v>0</v>
      </c>
      <c r="K94" s="165"/>
      <c r="L94" s="170"/>
      <c r="M94" s="171"/>
      <c r="N94" s="172"/>
      <c r="O94" s="172"/>
      <c r="P94" s="173">
        <f>P95</f>
        <v>0</v>
      </c>
      <c r="Q94" s="172"/>
      <c r="R94" s="173">
        <f>R95</f>
        <v>0</v>
      </c>
      <c r="S94" s="172"/>
      <c r="T94" s="174">
        <f>T95</f>
        <v>0</v>
      </c>
      <c r="AR94" s="175" t="s">
        <v>84</v>
      </c>
      <c r="AT94" s="176" t="s">
        <v>73</v>
      </c>
      <c r="AU94" s="176" t="s">
        <v>74</v>
      </c>
      <c r="AY94" s="175" t="s">
        <v>245</v>
      </c>
      <c r="BK94" s="177">
        <f>BK95</f>
        <v>0</v>
      </c>
    </row>
    <row r="95" spans="2:63" s="12" customFormat="1" ht="22.8" customHeight="1">
      <c r="B95" s="164"/>
      <c r="C95" s="165"/>
      <c r="D95" s="166" t="s">
        <v>73</v>
      </c>
      <c r="E95" s="178" t="s">
        <v>795</v>
      </c>
      <c r="F95" s="178" t="s">
        <v>796</v>
      </c>
      <c r="G95" s="165"/>
      <c r="H95" s="165"/>
      <c r="I95" s="168"/>
      <c r="J95" s="179">
        <f>BK95</f>
        <v>0</v>
      </c>
      <c r="K95" s="165"/>
      <c r="L95" s="170"/>
      <c r="M95" s="171"/>
      <c r="N95" s="172"/>
      <c r="O95" s="172"/>
      <c r="P95" s="173">
        <f>SUM(P96:P101)</f>
        <v>0</v>
      </c>
      <c r="Q95" s="172"/>
      <c r="R95" s="173">
        <f>SUM(R96:R101)</f>
        <v>0</v>
      </c>
      <c r="S95" s="172"/>
      <c r="T95" s="174">
        <f>SUM(T96:T101)</f>
        <v>0</v>
      </c>
      <c r="AR95" s="175" t="s">
        <v>84</v>
      </c>
      <c r="AT95" s="176" t="s">
        <v>73</v>
      </c>
      <c r="AU95" s="176" t="s">
        <v>82</v>
      </c>
      <c r="AY95" s="175" t="s">
        <v>245</v>
      </c>
      <c r="BK95" s="177">
        <f>SUM(BK96:BK101)</f>
        <v>0</v>
      </c>
    </row>
    <row r="96" spans="1:65" s="2" customFormat="1" ht="16.5" customHeight="1">
      <c r="A96" s="35"/>
      <c r="B96" s="36"/>
      <c r="C96" s="180" t="s">
        <v>82</v>
      </c>
      <c r="D96" s="180" t="s">
        <v>247</v>
      </c>
      <c r="E96" s="181" t="s">
        <v>1825</v>
      </c>
      <c r="F96" s="182" t="s">
        <v>1826</v>
      </c>
      <c r="G96" s="183" t="s">
        <v>260</v>
      </c>
      <c r="H96" s="184">
        <v>82.8</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355</v>
      </c>
      <c r="AT96" s="191" t="s">
        <v>247</v>
      </c>
      <c r="AU96" s="191" t="s">
        <v>84</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355</v>
      </c>
      <c r="BM96" s="191" t="s">
        <v>1827</v>
      </c>
    </row>
    <row r="97" spans="1:47" s="2" customFormat="1" ht="38.4">
      <c r="A97" s="35"/>
      <c r="B97" s="36"/>
      <c r="C97" s="37"/>
      <c r="D97" s="200" t="s">
        <v>470</v>
      </c>
      <c r="E97" s="37"/>
      <c r="F97" s="236" t="s">
        <v>1828</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84</v>
      </c>
    </row>
    <row r="98" spans="2:51" s="13" customFormat="1" ht="10.2">
      <c r="B98" s="198"/>
      <c r="C98" s="199"/>
      <c r="D98" s="200" t="s">
        <v>265</v>
      </c>
      <c r="E98" s="201" t="s">
        <v>19</v>
      </c>
      <c r="F98" s="202" t="s">
        <v>1829</v>
      </c>
      <c r="G98" s="199"/>
      <c r="H98" s="201" t="s">
        <v>19</v>
      </c>
      <c r="I98" s="203"/>
      <c r="J98" s="199"/>
      <c r="K98" s="199"/>
      <c r="L98" s="204"/>
      <c r="M98" s="205"/>
      <c r="N98" s="206"/>
      <c r="O98" s="206"/>
      <c r="P98" s="206"/>
      <c r="Q98" s="206"/>
      <c r="R98" s="206"/>
      <c r="S98" s="206"/>
      <c r="T98" s="207"/>
      <c r="AT98" s="208" t="s">
        <v>265</v>
      </c>
      <c r="AU98" s="208" t="s">
        <v>84</v>
      </c>
      <c r="AV98" s="13" t="s">
        <v>82</v>
      </c>
      <c r="AW98" s="13" t="s">
        <v>36</v>
      </c>
      <c r="AX98" s="13" t="s">
        <v>74</v>
      </c>
      <c r="AY98" s="208" t="s">
        <v>245</v>
      </c>
    </row>
    <row r="99" spans="2:51" s="13" customFormat="1" ht="10.2">
      <c r="B99" s="198"/>
      <c r="C99" s="199"/>
      <c r="D99" s="200" t="s">
        <v>265</v>
      </c>
      <c r="E99" s="201" t="s">
        <v>19</v>
      </c>
      <c r="F99" s="202" t="s">
        <v>1830</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4" customFormat="1" ht="10.2">
      <c r="B100" s="209"/>
      <c r="C100" s="210"/>
      <c r="D100" s="200" t="s">
        <v>265</v>
      </c>
      <c r="E100" s="211" t="s">
        <v>19</v>
      </c>
      <c r="F100" s="212" t="s">
        <v>1831</v>
      </c>
      <c r="G100" s="210"/>
      <c r="H100" s="213">
        <v>82.8</v>
      </c>
      <c r="I100" s="214"/>
      <c r="J100" s="210"/>
      <c r="K100" s="210"/>
      <c r="L100" s="215"/>
      <c r="M100" s="216"/>
      <c r="N100" s="217"/>
      <c r="O100" s="217"/>
      <c r="P100" s="217"/>
      <c r="Q100" s="217"/>
      <c r="R100" s="217"/>
      <c r="S100" s="217"/>
      <c r="T100" s="218"/>
      <c r="AT100" s="219" t="s">
        <v>265</v>
      </c>
      <c r="AU100" s="219" t="s">
        <v>84</v>
      </c>
      <c r="AV100" s="14" t="s">
        <v>84</v>
      </c>
      <c r="AW100" s="14" t="s">
        <v>36</v>
      </c>
      <c r="AX100" s="14" t="s">
        <v>74</v>
      </c>
      <c r="AY100" s="219" t="s">
        <v>245</v>
      </c>
    </row>
    <row r="101" spans="2:51" s="15" customFormat="1" ht="10.2">
      <c r="B101" s="220"/>
      <c r="C101" s="221"/>
      <c r="D101" s="200" t="s">
        <v>265</v>
      </c>
      <c r="E101" s="222" t="s">
        <v>19</v>
      </c>
      <c r="F101" s="223" t="s">
        <v>271</v>
      </c>
      <c r="G101" s="221"/>
      <c r="H101" s="224">
        <v>82.8</v>
      </c>
      <c r="I101" s="225"/>
      <c r="J101" s="221"/>
      <c r="K101" s="221"/>
      <c r="L101" s="226"/>
      <c r="M101" s="237"/>
      <c r="N101" s="238"/>
      <c r="O101" s="238"/>
      <c r="P101" s="238"/>
      <c r="Q101" s="238"/>
      <c r="R101" s="238"/>
      <c r="S101" s="238"/>
      <c r="T101" s="239"/>
      <c r="AT101" s="230" t="s">
        <v>265</v>
      </c>
      <c r="AU101" s="230" t="s">
        <v>84</v>
      </c>
      <c r="AV101" s="15" t="s">
        <v>131</v>
      </c>
      <c r="AW101" s="15" t="s">
        <v>36</v>
      </c>
      <c r="AX101" s="15" t="s">
        <v>82</v>
      </c>
      <c r="AY101" s="230" t="s">
        <v>245</v>
      </c>
    </row>
    <row r="102" spans="1:31" s="2" customFormat="1" ht="6.9" customHeight="1">
      <c r="A102" s="35"/>
      <c r="B102" s="48"/>
      <c r="C102" s="49"/>
      <c r="D102" s="49"/>
      <c r="E102" s="49"/>
      <c r="F102" s="49"/>
      <c r="G102" s="49"/>
      <c r="H102" s="49"/>
      <c r="I102" s="49"/>
      <c r="J102" s="49"/>
      <c r="K102" s="49"/>
      <c r="L102" s="40"/>
      <c r="M102" s="35"/>
      <c r="O102" s="35"/>
      <c r="P102" s="35"/>
      <c r="Q102" s="35"/>
      <c r="R102" s="35"/>
      <c r="S102" s="35"/>
      <c r="T102" s="35"/>
      <c r="U102" s="35"/>
      <c r="V102" s="35"/>
      <c r="W102" s="35"/>
      <c r="X102" s="35"/>
      <c r="Y102" s="35"/>
      <c r="Z102" s="35"/>
      <c r="AA102" s="35"/>
      <c r="AB102" s="35"/>
      <c r="AC102" s="35"/>
      <c r="AD102" s="35"/>
      <c r="AE102" s="35"/>
    </row>
  </sheetData>
  <sheetProtection algorithmName="SHA-512" hashValue="SVb8UVAUNpRsQ73oG9iAPYOci4TOWE4UVfT6hnNpebyQkZknTBOaCsF3Kb3uNExXqUnn7SYe/rpoyXvVi+8jtg==" saltValue="+2PqxUVevqtmVf64h6QwPFe4tKN2pBbV4s7sfJWloG2anYL1K4dAbAYpWzHlHPOaBZjNsDuxWQJmdE6V+aSxxQ==" spinCount="100000" sheet="1" objects="1" scenarios="1" formatColumns="0" formatRows="0" autoFilter="0"/>
  <autoFilter ref="C92:K101"/>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162</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1832</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ROUND(J94,2)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ROUND((SUM(BE94:BE109)),2)</f>
        <v>0</v>
      </c>
      <c r="G37" s="35"/>
      <c r="H37" s="35"/>
      <c r="I37" s="126">
        <v>0.21</v>
      </c>
      <c r="J37" s="125">
        <f>ROUND(((SUM(BE94:BE109))*I37),2)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ROUND((SUM(BF94:BF109)),2)</f>
        <v>0</v>
      </c>
      <c r="G38" s="35"/>
      <c r="H38" s="35"/>
      <c r="I38" s="126">
        <v>0.15</v>
      </c>
      <c r="J38" s="125">
        <f>ROUND(((SUM(BF94:BF109))*I38),2)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ROUND((SUM(BG94:BG109)),2)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ROUND((SUM(BH94:BH109)),2)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ROUND((SUM(BI94:BI109)),2)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D.2.1-2.5 - Podlahy</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J94</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J95</f>
        <v>0</v>
      </c>
      <c r="K68" s="143"/>
      <c r="L68" s="147"/>
    </row>
    <row r="69" spans="2:12" s="10" customFormat="1" ht="19.95" customHeight="1">
      <c r="B69" s="148"/>
      <c r="C69" s="98"/>
      <c r="D69" s="149" t="s">
        <v>1833</v>
      </c>
      <c r="E69" s="150"/>
      <c r="F69" s="150"/>
      <c r="G69" s="150"/>
      <c r="H69" s="150"/>
      <c r="I69" s="150"/>
      <c r="J69" s="151">
        <f>J96</f>
        <v>0</v>
      </c>
      <c r="K69" s="98"/>
      <c r="L69" s="152"/>
    </row>
    <row r="70" spans="2:12" s="10" customFormat="1" ht="19.95" customHeight="1">
      <c r="B70" s="148"/>
      <c r="C70" s="98"/>
      <c r="D70" s="149" t="s">
        <v>914</v>
      </c>
      <c r="E70" s="150"/>
      <c r="F70" s="150"/>
      <c r="G70" s="150"/>
      <c r="H70" s="150"/>
      <c r="I70" s="150"/>
      <c r="J70" s="151">
        <f>J103</f>
        <v>0</v>
      </c>
      <c r="K70" s="98"/>
      <c r="L70" s="152"/>
    </row>
    <row r="71" spans="1:31" s="2" customFormat="1" ht="21.75" customHeight="1">
      <c r="A71" s="35"/>
      <c r="B71" s="36"/>
      <c r="C71" s="37"/>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48"/>
      <c r="C72" s="49"/>
      <c r="D72" s="49"/>
      <c r="E72" s="49"/>
      <c r="F72" s="49"/>
      <c r="G72" s="49"/>
      <c r="H72" s="49"/>
      <c r="I72" s="49"/>
      <c r="J72" s="49"/>
      <c r="K72" s="49"/>
      <c r="L72" s="115"/>
      <c r="S72" s="35"/>
      <c r="T72" s="35"/>
      <c r="U72" s="35"/>
      <c r="V72" s="35"/>
      <c r="W72" s="35"/>
      <c r="X72" s="35"/>
      <c r="Y72" s="35"/>
      <c r="Z72" s="35"/>
      <c r="AA72" s="35"/>
      <c r="AB72" s="35"/>
      <c r="AC72" s="35"/>
      <c r="AD72" s="35"/>
      <c r="AE72" s="35"/>
    </row>
    <row r="76" spans="1:31" s="2" customFormat="1" ht="6.9" customHeight="1">
      <c r="A76" s="35"/>
      <c r="B76" s="50"/>
      <c r="C76" s="51"/>
      <c r="D76" s="51"/>
      <c r="E76" s="51"/>
      <c r="F76" s="51"/>
      <c r="G76" s="51"/>
      <c r="H76" s="51"/>
      <c r="I76" s="51"/>
      <c r="J76" s="51"/>
      <c r="K76" s="51"/>
      <c r="L76" s="115"/>
      <c r="S76" s="35"/>
      <c r="T76" s="35"/>
      <c r="U76" s="35"/>
      <c r="V76" s="35"/>
      <c r="W76" s="35"/>
      <c r="X76" s="35"/>
      <c r="Y76" s="35"/>
      <c r="Z76" s="35"/>
      <c r="AA76" s="35"/>
      <c r="AB76" s="35"/>
      <c r="AC76" s="35"/>
      <c r="AD76" s="35"/>
      <c r="AE76" s="35"/>
    </row>
    <row r="77" spans="1:31" s="2" customFormat="1" ht="24.9" customHeight="1">
      <c r="A77" s="35"/>
      <c r="B77" s="36"/>
      <c r="C77" s="24" t="s">
        <v>230</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16.5" customHeight="1">
      <c r="A80" s="35"/>
      <c r="B80" s="36"/>
      <c r="C80" s="37"/>
      <c r="D80" s="37"/>
      <c r="E80" s="400" t="str">
        <f>E7</f>
        <v>Novostavba CEPIS (Centre for Entrepreneurship, Professional and International Studies)</v>
      </c>
      <c r="F80" s="401"/>
      <c r="G80" s="401"/>
      <c r="H80" s="401"/>
      <c r="I80" s="37"/>
      <c r="J80" s="37"/>
      <c r="K80" s="37"/>
      <c r="L80" s="115"/>
      <c r="S80" s="35"/>
      <c r="T80" s="35"/>
      <c r="U80" s="35"/>
      <c r="V80" s="35"/>
      <c r="W80" s="35"/>
      <c r="X80" s="35"/>
      <c r="Y80" s="35"/>
      <c r="Z80" s="35"/>
      <c r="AA80" s="35"/>
      <c r="AB80" s="35"/>
      <c r="AC80" s="35"/>
      <c r="AD80" s="35"/>
      <c r="AE80" s="35"/>
    </row>
    <row r="81" spans="2:12" s="1" customFormat="1" ht="12" customHeight="1">
      <c r="B81" s="22"/>
      <c r="C81" s="30" t="s">
        <v>219</v>
      </c>
      <c r="D81" s="23"/>
      <c r="E81" s="23"/>
      <c r="F81" s="23"/>
      <c r="G81" s="23"/>
      <c r="H81" s="23"/>
      <c r="I81" s="23"/>
      <c r="J81" s="23"/>
      <c r="K81" s="23"/>
      <c r="L81" s="21"/>
    </row>
    <row r="82" spans="2:12" s="1" customFormat="1" ht="16.5" customHeight="1">
      <c r="B82" s="22"/>
      <c r="C82" s="23"/>
      <c r="D82" s="23"/>
      <c r="E82" s="400" t="s">
        <v>1746</v>
      </c>
      <c r="F82" s="352"/>
      <c r="G82" s="352"/>
      <c r="H82" s="352"/>
      <c r="I82" s="23"/>
      <c r="J82" s="23"/>
      <c r="K82" s="23"/>
      <c r="L82" s="21"/>
    </row>
    <row r="83" spans="2:12" s="1" customFormat="1" ht="12" customHeight="1">
      <c r="B83" s="22"/>
      <c r="C83" s="30" t="s">
        <v>409</v>
      </c>
      <c r="D83" s="23"/>
      <c r="E83" s="23"/>
      <c r="F83" s="23"/>
      <c r="G83" s="23"/>
      <c r="H83" s="23"/>
      <c r="I83" s="23"/>
      <c r="J83" s="23"/>
      <c r="K83" s="23"/>
      <c r="L83" s="21"/>
    </row>
    <row r="84" spans="1:31" s="2" customFormat="1" ht="16.5" customHeight="1">
      <c r="A84" s="35"/>
      <c r="B84" s="36"/>
      <c r="C84" s="37"/>
      <c r="D84" s="37"/>
      <c r="E84" s="404" t="s">
        <v>1747</v>
      </c>
      <c r="F84" s="402"/>
      <c r="G84" s="402"/>
      <c r="H84" s="402"/>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411</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374" t="str">
        <f>E13</f>
        <v>D.2.1-2.5 - Podlahy</v>
      </c>
      <c r="F86" s="402"/>
      <c r="G86" s="402"/>
      <c r="H86" s="402"/>
      <c r="I86" s="37"/>
      <c r="J86" s="37"/>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2" customHeight="1">
      <c r="A88" s="35"/>
      <c r="B88" s="36"/>
      <c r="C88" s="30" t="s">
        <v>21</v>
      </c>
      <c r="D88" s="37"/>
      <c r="E88" s="37"/>
      <c r="F88" s="28" t="str">
        <f>F16</f>
        <v xml:space="preserve"> </v>
      </c>
      <c r="G88" s="37"/>
      <c r="H88" s="37"/>
      <c r="I88" s="30" t="s">
        <v>23</v>
      </c>
      <c r="J88" s="60">
        <f>IF(J16="","",J16)</f>
        <v>0</v>
      </c>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25.65" customHeight="1">
      <c r="A90" s="35"/>
      <c r="B90" s="36"/>
      <c r="C90" s="30" t="s">
        <v>24</v>
      </c>
      <c r="D90" s="37"/>
      <c r="E90" s="37"/>
      <c r="F90" s="28" t="str">
        <f>E19</f>
        <v>Slezská univerzita v Opavě</v>
      </c>
      <c r="G90" s="37"/>
      <c r="H90" s="37"/>
      <c r="I90" s="30" t="s">
        <v>32</v>
      </c>
      <c r="J90" s="33" t="str">
        <f>E25</f>
        <v>Ateliér Velehradský, s. r. o.</v>
      </c>
      <c r="K90" s="37"/>
      <c r="L90" s="115"/>
      <c r="S90" s="35"/>
      <c r="T90" s="35"/>
      <c r="U90" s="35"/>
      <c r="V90" s="35"/>
      <c r="W90" s="35"/>
      <c r="X90" s="35"/>
      <c r="Y90" s="35"/>
      <c r="Z90" s="35"/>
      <c r="AA90" s="35"/>
      <c r="AB90" s="35"/>
      <c r="AC90" s="35"/>
      <c r="AD90" s="35"/>
      <c r="AE90" s="35"/>
    </row>
    <row r="91" spans="1:31" s="2" customFormat="1" ht="15.15" customHeight="1">
      <c r="A91" s="35"/>
      <c r="B91" s="36"/>
      <c r="C91" s="30" t="s">
        <v>30</v>
      </c>
      <c r="D91" s="37"/>
      <c r="E91" s="37"/>
      <c r="F91" s="28" t="str">
        <f>IF(E22="","",E22)</f>
        <v>Vyplň údaj</v>
      </c>
      <c r="G91" s="37"/>
      <c r="H91" s="37"/>
      <c r="I91" s="30" t="s">
        <v>37</v>
      </c>
      <c r="J91" s="33" t="str">
        <f>E28</f>
        <v xml:space="preserve"> </v>
      </c>
      <c r="K91" s="37"/>
      <c r="L91" s="115"/>
      <c r="S91" s="35"/>
      <c r="T91" s="35"/>
      <c r="U91" s="35"/>
      <c r="V91" s="35"/>
      <c r="W91" s="35"/>
      <c r="X91" s="35"/>
      <c r="Y91" s="35"/>
      <c r="Z91" s="35"/>
      <c r="AA91" s="35"/>
      <c r="AB91" s="35"/>
      <c r="AC91" s="35"/>
      <c r="AD91" s="35"/>
      <c r="AE91" s="35"/>
    </row>
    <row r="92" spans="1:31" s="2" customFormat="1" ht="10.35"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11" customFormat="1" ht="29.25" customHeight="1">
      <c r="A93" s="153"/>
      <c r="B93" s="154"/>
      <c r="C93" s="155" t="s">
        <v>231</v>
      </c>
      <c r="D93" s="156" t="s">
        <v>59</v>
      </c>
      <c r="E93" s="156" t="s">
        <v>55</v>
      </c>
      <c r="F93" s="156" t="s">
        <v>56</v>
      </c>
      <c r="G93" s="156" t="s">
        <v>232</v>
      </c>
      <c r="H93" s="156" t="s">
        <v>233</v>
      </c>
      <c r="I93" s="156" t="s">
        <v>234</v>
      </c>
      <c r="J93" s="156" t="s">
        <v>223</v>
      </c>
      <c r="K93" s="157" t="s">
        <v>235</v>
      </c>
      <c r="L93" s="158"/>
      <c r="M93" s="69" t="s">
        <v>19</v>
      </c>
      <c r="N93" s="70" t="s">
        <v>44</v>
      </c>
      <c r="O93" s="70" t="s">
        <v>236</v>
      </c>
      <c r="P93" s="70" t="s">
        <v>237</v>
      </c>
      <c r="Q93" s="70" t="s">
        <v>238</v>
      </c>
      <c r="R93" s="70" t="s">
        <v>239</v>
      </c>
      <c r="S93" s="70" t="s">
        <v>240</v>
      </c>
      <c r="T93" s="71" t="s">
        <v>241</v>
      </c>
      <c r="U93" s="153"/>
      <c r="V93" s="153"/>
      <c r="W93" s="153"/>
      <c r="X93" s="153"/>
      <c r="Y93" s="153"/>
      <c r="Z93" s="153"/>
      <c r="AA93" s="153"/>
      <c r="AB93" s="153"/>
      <c r="AC93" s="153"/>
      <c r="AD93" s="153"/>
      <c r="AE93" s="153"/>
    </row>
    <row r="94" spans="1:63" s="2" customFormat="1" ht="22.8" customHeight="1">
      <c r="A94" s="35"/>
      <c r="B94" s="36"/>
      <c r="C94" s="76" t="s">
        <v>242</v>
      </c>
      <c r="D94" s="37"/>
      <c r="E94" s="37"/>
      <c r="F94" s="37"/>
      <c r="G94" s="37"/>
      <c r="H94" s="37"/>
      <c r="I94" s="37"/>
      <c r="J94" s="159">
        <f>BK94</f>
        <v>0</v>
      </c>
      <c r="K94" s="37"/>
      <c r="L94" s="40"/>
      <c r="M94" s="72"/>
      <c r="N94" s="160"/>
      <c r="O94" s="73"/>
      <c r="P94" s="161">
        <f>P95</f>
        <v>0</v>
      </c>
      <c r="Q94" s="73"/>
      <c r="R94" s="161">
        <f>R95</f>
        <v>0</v>
      </c>
      <c r="S94" s="73"/>
      <c r="T94" s="162">
        <f>T95</f>
        <v>0</v>
      </c>
      <c r="U94" s="35"/>
      <c r="V94" s="35"/>
      <c r="W94" s="35"/>
      <c r="X94" s="35"/>
      <c r="Y94" s="35"/>
      <c r="Z94" s="35"/>
      <c r="AA94" s="35"/>
      <c r="AB94" s="35"/>
      <c r="AC94" s="35"/>
      <c r="AD94" s="35"/>
      <c r="AE94" s="35"/>
      <c r="AT94" s="18" t="s">
        <v>73</v>
      </c>
      <c r="AU94" s="18" t="s">
        <v>224</v>
      </c>
      <c r="BK94" s="163">
        <f>BK95</f>
        <v>0</v>
      </c>
    </row>
    <row r="95" spans="2:63" s="12" customFormat="1" ht="25.95" customHeight="1">
      <c r="B95" s="164"/>
      <c r="C95" s="165"/>
      <c r="D95" s="166" t="s">
        <v>73</v>
      </c>
      <c r="E95" s="167" t="s">
        <v>243</v>
      </c>
      <c r="F95" s="167" t="s">
        <v>244</v>
      </c>
      <c r="G95" s="165"/>
      <c r="H95" s="165"/>
      <c r="I95" s="168"/>
      <c r="J95" s="169">
        <f>BK95</f>
        <v>0</v>
      </c>
      <c r="K95" s="165"/>
      <c r="L95" s="170"/>
      <c r="M95" s="171"/>
      <c r="N95" s="172"/>
      <c r="O95" s="172"/>
      <c r="P95" s="173">
        <f>P96+P103</f>
        <v>0</v>
      </c>
      <c r="Q95" s="172"/>
      <c r="R95" s="173">
        <f>R96+R103</f>
        <v>0</v>
      </c>
      <c r="S95" s="172"/>
      <c r="T95" s="174">
        <f>T96+T103</f>
        <v>0</v>
      </c>
      <c r="AR95" s="175" t="s">
        <v>82</v>
      </c>
      <c r="AT95" s="176" t="s">
        <v>73</v>
      </c>
      <c r="AU95" s="176" t="s">
        <v>74</v>
      </c>
      <c r="AY95" s="175" t="s">
        <v>245</v>
      </c>
      <c r="BK95" s="177">
        <f>BK96+BK103</f>
        <v>0</v>
      </c>
    </row>
    <row r="96" spans="2:63" s="12" customFormat="1" ht="22.8" customHeight="1">
      <c r="B96" s="164"/>
      <c r="C96" s="165"/>
      <c r="D96" s="166" t="s">
        <v>73</v>
      </c>
      <c r="E96" s="178" t="s">
        <v>272</v>
      </c>
      <c r="F96" s="178" t="s">
        <v>1834</v>
      </c>
      <c r="G96" s="165"/>
      <c r="H96" s="165"/>
      <c r="I96" s="168"/>
      <c r="J96" s="179">
        <f>BK96</f>
        <v>0</v>
      </c>
      <c r="K96" s="165"/>
      <c r="L96" s="170"/>
      <c r="M96" s="171"/>
      <c r="N96" s="172"/>
      <c r="O96" s="172"/>
      <c r="P96" s="173">
        <f>SUM(P97:P102)</f>
        <v>0</v>
      </c>
      <c r="Q96" s="172"/>
      <c r="R96" s="173">
        <f>SUM(R97:R102)</f>
        <v>0</v>
      </c>
      <c r="S96" s="172"/>
      <c r="T96" s="174">
        <f>SUM(T97:T102)</f>
        <v>0</v>
      </c>
      <c r="AR96" s="175" t="s">
        <v>82</v>
      </c>
      <c r="AT96" s="176" t="s">
        <v>73</v>
      </c>
      <c r="AU96" s="176" t="s">
        <v>82</v>
      </c>
      <c r="AY96" s="175" t="s">
        <v>245</v>
      </c>
      <c r="BK96" s="177">
        <f>SUM(BK97:BK102)</f>
        <v>0</v>
      </c>
    </row>
    <row r="97" spans="1:65" s="2" customFormat="1" ht="16.5" customHeight="1">
      <c r="A97" s="35"/>
      <c r="B97" s="36"/>
      <c r="C97" s="180" t="s">
        <v>82</v>
      </c>
      <c r="D97" s="180" t="s">
        <v>247</v>
      </c>
      <c r="E97" s="181" t="s">
        <v>1835</v>
      </c>
      <c r="F97" s="182" t="s">
        <v>1836</v>
      </c>
      <c r="G97" s="183" t="s">
        <v>260</v>
      </c>
      <c r="H97" s="184">
        <v>45</v>
      </c>
      <c r="I97" s="185"/>
      <c r="J97" s="186">
        <f>ROUND(I97*H97,2)</f>
        <v>0</v>
      </c>
      <c r="K97" s="182" t="s">
        <v>19</v>
      </c>
      <c r="L97" s="40"/>
      <c r="M97" s="187" t="s">
        <v>19</v>
      </c>
      <c r="N97" s="188" t="s">
        <v>45</v>
      </c>
      <c r="O97" s="65"/>
      <c r="P97" s="189">
        <f>O97*H97</f>
        <v>0</v>
      </c>
      <c r="Q97" s="189">
        <v>0</v>
      </c>
      <c r="R97" s="189">
        <f>Q97*H97</f>
        <v>0</v>
      </c>
      <c r="S97" s="189">
        <v>0</v>
      </c>
      <c r="T97" s="190">
        <f>S97*H97</f>
        <v>0</v>
      </c>
      <c r="U97" s="35"/>
      <c r="V97" s="35"/>
      <c r="W97" s="35"/>
      <c r="X97" s="35"/>
      <c r="Y97" s="35"/>
      <c r="Z97" s="35"/>
      <c r="AA97" s="35"/>
      <c r="AB97" s="35"/>
      <c r="AC97" s="35"/>
      <c r="AD97" s="35"/>
      <c r="AE97" s="35"/>
      <c r="AR97" s="191" t="s">
        <v>131</v>
      </c>
      <c r="AT97" s="191" t="s">
        <v>247</v>
      </c>
      <c r="AU97" s="191" t="s">
        <v>84</v>
      </c>
      <c r="AY97" s="18" t="s">
        <v>245</v>
      </c>
      <c r="BE97" s="192">
        <f>IF(N97="základní",J97,0)</f>
        <v>0</v>
      </c>
      <c r="BF97" s="192">
        <f>IF(N97="snížená",J97,0)</f>
        <v>0</v>
      </c>
      <c r="BG97" s="192">
        <f>IF(N97="zákl. přenesená",J97,0)</f>
        <v>0</v>
      </c>
      <c r="BH97" s="192">
        <f>IF(N97="sníž. přenesená",J97,0)</f>
        <v>0</v>
      </c>
      <c r="BI97" s="192">
        <f>IF(N97="nulová",J97,0)</f>
        <v>0</v>
      </c>
      <c r="BJ97" s="18" t="s">
        <v>82</v>
      </c>
      <c r="BK97" s="192">
        <f>ROUND(I97*H97,2)</f>
        <v>0</v>
      </c>
      <c r="BL97" s="18" t="s">
        <v>131</v>
      </c>
      <c r="BM97" s="191" t="s">
        <v>1837</v>
      </c>
    </row>
    <row r="98" spans="1:47" s="2" customFormat="1" ht="38.4">
      <c r="A98" s="35"/>
      <c r="B98" s="36"/>
      <c r="C98" s="37"/>
      <c r="D98" s="200" t="s">
        <v>470</v>
      </c>
      <c r="E98" s="37"/>
      <c r="F98" s="236" t="s">
        <v>1838</v>
      </c>
      <c r="G98" s="37"/>
      <c r="H98" s="37"/>
      <c r="I98" s="195"/>
      <c r="J98" s="37"/>
      <c r="K98" s="37"/>
      <c r="L98" s="40"/>
      <c r="M98" s="196"/>
      <c r="N98" s="197"/>
      <c r="O98" s="65"/>
      <c r="P98" s="65"/>
      <c r="Q98" s="65"/>
      <c r="R98" s="65"/>
      <c r="S98" s="65"/>
      <c r="T98" s="66"/>
      <c r="U98" s="35"/>
      <c r="V98" s="35"/>
      <c r="W98" s="35"/>
      <c r="X98" s="35"/>
      <c r="Y98" s="35"/>
      <c r="Z98" s="35"/>
      <c r="AA98" s="35"/>
      <c r="AB98" s="35"/>
      <c r="AC98" s="35"/>
      <c r="AD98" s="35"/>
      <c r="AE98" s="35"/>
      <c r="AT98" s="18" t="s">
        <v>470</v>
      </c>
      <c r="AU98" s="18" t="s">
        <v>84</v>
      </c>
    </row>
    <row r="99" spans="2:51" s="13" customFormat="1" ht="10.2">
      <c r="B99" s="198"/>
      <c r="C99" s="199"/>
      <c r="D99" s="200" t="s">
        <v>265</v>
      </c>
      <c r="E99" s="201" t="s">
        <v>19</v>
      </c>
      <c r="F99" s="202" t="s">
        <v>923</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3" customFormat="1" ht="10.2">
      <c r="B100" s="198"/>
      <c r="C100" s="199"/>
      <c r="D100" s="200" t="s">
        <v>265</v>
      </c>
      <c r="E100" s="201" t="s">
        <v>19</v>
      </c>
      <c r="F100" s="202" t="s">
        <v>1752</v>
      </c>
      <c r="G100" s="199"/>
      <c r="H100" s="201" t="s">
        <v>19</v>
      </c>
      <c r="I100" s="203"/>
      <c r="J100" s="199"/>
      <c r="K100" s="199"/>
      <c r="L100" s="204"/>
      <c r="M100" s="205"/>
      <c r="N100" s="206"/>
      <c r="O100" s="206"/>
      <c r="P100" s="206"/>
      <c r="Q100" s="206"/>
      <c r="R100" s="206"/>
      <c r="S100" s="206"/>
      <c r="T100" s="207"/>
      <c r="AT100" s="208" t="s">
        <v>265</v>
      </c>
      <c r="AU100" s="208" t="s">
        <v>84</v>
      </c>
      <c r="AV100" s="13" t="s">
        <v>82</v>
      </c>
      <c r="AW100" s="13" t="s">
        <v>36</v>
      </c>
      <c r="AX100" s="13" t="s">
        <v>74</v>
      </c>
      <c r="AY100" s="208" t="s">
        <v>245</v>
      </c>
    </row>
    <row r="101" spans="2:51" s="14" customFormat="1" ht="10.2">
      <c r="B101" s="209"/>
      <c r="C101" s="210"/>
      <c r="D101" s="200" t="s">
        <v>265</v>
      </c>
      <c r="E101" s="211" t="s">
        <v>19</v>
      </c>
      <c r="F101" s="212" t="s">
        <v>1839</v>
      </c>
      <c r="G101" s="210"/>
      <c r="H101" s="213">
        <v>45</v>
      </c>
      <c r="I101" s="214"/>
      <c r="J101" s="210"/>
      <c r="K101" s="210"/>
      <c r="L101" s="215"/>
      <c r="M101" s="216"/>
      <c r="N101" s="217"/>
      <c r="O101" s="217"/>
      <c r="P101" s="217"/>
      <c r="Q101" s="217"/>
      <c r="R101" s="217"/>
      <c r="S101" s="217"/>
      <c r="T101" s="218"/>
      <c r="AT101" s="219" t="s">
        <v>265</v>
      </c>
      <c r="AU101" s="219" t="s">
        <v>84</v>
      </c>
      <c r="AV101" s="14" t="s">
        <v>84</v>
      </c>
      <c r="AW101" s="14" t="s">
        <v>36</v>
      </c>
      <c r="AX101" s="14" t="s">
        <v>74</v>
      </c>
      <c r="AY101" s="219" t="s">
        <v>245</v>
      </c>
    </row>
    <row r="102" spans="2:51" s="15" customFormat="1" ht="10.2">
      <c r="B102" s="220"/>
      <c r="C102" s="221"/>
      <c r="D102" s="200" t="s">
        <v>265</v>
      </c>
      <c r="E102" s="222" t="s">
        <v>19</v>
      </c>
      <c r="F102" s="223" t="s">
        <v>271</v>
      </c>
      <c r="G102" s="221"/>
      <c r="H102" s="224">
        <v>45</v>
      </c>
      <c r="I102" s="225"/>
      <c r="J102" s="221"/>
      <c r="K102" s="221"/>
      <c r="L102" s="226"/>
      <c r="M102" s="227"/>
      <c r="N102" s="228"/>
      <c r="O102" s="228"/>
      <c r="P102" s="228"/>
      <c r="Q102" s="228"/>
      <c r="R102" s="228"/>
      <c r="S102" s="228"/>
      <c r="T102" s="229"/>
      <c r="AT102" s="230" t="s">
        <v>265</v>
      </c>
      <c r="AU102" s="230" t="s">
        <v>84</v>
      </c>
      <c r="AV102" s="15" t="s">
        <v>131</v>
      </c>
      <c r="AW102" s="15" t="s">
        <v>36</v>
      </c>
      <c r="AX102" s="15" t="s">
        <v>82</v>
      </c>
      <c r="AY102" s="230" t="s">
        <v>245</v>
      </c>
    </row>
    <row r="103" spans="2:63" s="12" customFormat="1" ht="22.8" customHeight="1">
      <c r="B103" s="164"/>
      <c r="C103" s="165"/>
      <c r="D103" s="166" t="s">
        <v>73</v>
      </c>
      <c r="E103" s="178" t="s">
        <v>278</v>
      </c>
      <c r="F103" s="178" t="s">
        <v>918</v>
      </c>
      <c r="G103" s="165"/>
      <c r="H103" s="165"/>
      <c r="I103" s="168"/>
      <c r="J103" s="179">
        <f>BK103</f>
        <v>0</v>
      </c>
      <c r="K103" s="165"/>
      <c r="L103" s="170"/>
      <c r="M103" s="171"/>
      <c r="N103" s="172"/>
      <c r="O103" s="172"/>
      <c r="P103" s="173">
        <f>SUM(P104:P109)</f>
        <v>0</v>
      </c>
      <c r="Q103" s="172"/>
      <c r="R103" s="173">
        <f>SUM(R104:R109)</f>
        <v>0</v>
      </c>
      <c r="S103" s="172"/>
      <c r="T103" s="174">
        <f>SUM(T104:T109)</f>
        <v>0</v>
      </c>
      <c r="AR103" s="175" t="s">
        <v>82</v>
      </c>
      <c r="AT103" s="176" t="s">
        <v>73</v>
      </c>
      <c r="AU103" s="176" t="s">
        <v>82</v>
      </c>
      <c r="AY103" s="175" t="s">
        <v>245</v>
      </c>
      <c r="BK103" s="177">
        <f>SUM(BK104:BK109)</f>
        <v>0</v>
      </c>
    </row>
    <row r="104" spans="1:65" s="2" customFormat="1" ht="16.5" customHeight="1">
      <c r="A104" s="35"/>
      <c r="B104" s="36"/>
      <c r="C104" s="180" t="s">
        <v>84</v>
      </c>
      <c r="D104" s="180" t="s">
        <v>247</v>
      </c>
      <c r="E104" s="181" t="s">
        <v>1840</v>
      </c>
      <c r="F104" s="182" t="s">
        <v>1841</v>
      </c>
      <c r="G104" s="183" t="s">
        <v>260</v>
      </c>
      <c r="H104" s="184">
        <v>60</v>
      </c>
      <c r="I104" s="185"/>
      <c r="J104" s="186">
        <f>ROUND(I104*H104,2)</f>
        <v>0</v>
      </c>
      <c r="K104" s="182" t="s">
        <v>19</v>
      </c>
      <c r="L104" s="40"/>
      <c r="M104" s="187" t="s">
        <v>19</v>
      </c>
      <c r="N104" s="188" t="s">
        <v>45</v>
      </c>
      <c r="O104" s="65"/>
      <c r="P104" s="189">
        <f>O104*H104</f>
        <v>0</v>
      </c>
      <c r="Q104" s="189">
        <v>0</v>
      </c>
      <c r="R104" s="189">
        <f>Q104*H104</f>
        <v>0</v>
      </c>
      <c r="S104" s="189">
        <v>0</v>
      </c>
      <c r="T104" s="190">
        <f>S104*H104</f>
        <v>0</v>
      </c>
      <c r="U104" s="35"/>
      <c r="V104" s="35"/>
      <c r="W104" s="35"/>
      <c r="X104" s="35"/>
      <c r="Y104" s="35"/>
      <c r="Z104" s="35"/>
      <c r="AA104" s="35"/>
      <c r="AB104" s="35"/>
      <c r="AC104" s="35"/>
      <c r="AD104" s="35"/>
      <c r="AE104" s="35"/>
      <c r="AR104" s="191" t="s">
        <v>131</v>
      </c>
      <c r="AT104" s="191" t="s">
        <v>247</v>
      </c>
      <c r="AU104" s="191" t="s">
        <v>84</v>
      </c>
      <c r="AY104" s="18" t="s">
        <v>245</v>
      </c>
      <c r="BE104" s="192">
        <f>IF(N104="základní",J104,0)</f>
        <v>0</v>
      </c>
      <c r="BF104" s="192">
        <f>IF(N104="snížená",J104,0)</f>
        <v>0</v>
      </c>
      <c r="BG104" s="192">
        <f>IF(N104="zákl. přenesená",J104,0)</f>
        <v>0</v>
      </c>
      <c r="BH104" s="192">
        <f>IF(N104="sníž. přenesená",J104,0)</f>
        <v>0</v>
      </c>
      <c r="BI104" s="192">
        <f>IF(N104="nulová",J104,0)</f>
        <v>0</v>
      </c>
      <c r="BJ104" s="18" t="s">
        <v>82</v>
      </c>
      <c r="BK104" s="192">
        <f>ROUND(I104*H104,2)</f>
        <v>0</v>
      </c>
      <c r="BL104" s="18" t="s">
        <v>131</v>
      </c>
      <c r="BM104" s="191" t="s">
        <v>1842</v>
      </c>
    </row>
    <row r="105" spans="1:47" s="2" customFormat="1" ht="38.4">
      <c r="A105" s="35"/>
      <c r="B105" s="36"/>
      <c r="C105" s="37"/>
      <c r="D105" s="200" t="s">
        <v>470</v>
      </c>
      <c r="E105" s="37"/>
      <c r="F105" s="236" t="s">
        <v>922</v>
      </c>
      <c r="G105" s="37"/>
      <c r="H105" s="37"/>
      <c r="I105" s="195"/>
      <c r="J105" s="37"/>
      <c r="K105" s="37"/>
      <c r="L105" s="40"/>
      <c r="M105" s="196"/>
      <c r="N105" s="197"/>
      <c r="O105" s="65"/>
      <c r="P105" s="65"/>
      <c r="Q105" s="65"/>
      <c r="R105" s="65"/>
      <c r="S105" s="65"/>
      <c r="T105" s="66"/>
      <c r="U105" s="35"/>
      <c r="V105" s="35"/>
      <c r="W105" s="35"/>
      <c r="X105" s="35"/>
      <c r="Y105" s="35"/>
      <c r="Z105" s="35"/>
      <c r="AA105" s="35"/>
      <c r="AB105" s="35"/>
      <c r="AC105" s="35"/>
      <c r="AD105" s="35"/>
      <c r="AE105" s="35"/>
      <c r="AT105" s="18" t="s">
        <v>470</v>
      </c>
      <c r="AU105" s="18" t="s">
        <v>84</v>
      </c>
    </row>
    <row r="106" spans="2:51" s="13" customFormat="1" ht="10.2">
      <c r="B106" s="198"/>
      <c r="C106" s="199"/>
      <c r="D106" s="200" t="s">
        <v>265</v>
      </c>
      <c r="E106" s="201" t="s">
        <v>19</v>
      </c>
      <c r="F106" s="202" t="s">
        <v>923</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3" customFormat="1" ht="10.2">
      <c r="B107" s="198"/>
      <c r="C107" s="199"/>
      <c r="D107" s="200" t="s">
        <v>265</v>
      </c>
      <c r="E107" s="201" t="s">
        <v>19</v>
      </c>
      <c r="F107" s="202" t="s">
        <v>1750</v>
      </c>
      <c r="G107" s="199"/>
      <c r="H107" s="201" t="s">
        <v>19</v>
      </c>
      <c r="I107" s="203"/>
      <c r="J107" s="199"/>
      <c r="K107" s="199"/>
      <c r="L107" s="204"/>
      <c r="M107" s="205"/>
      <c r="N107" s="206"/>
      <c r="O107" s="206"/>
      <c r="P107" s="206"/>
      <c r="Q107" s="206"/>
      <c r="R107" s="206"/>
      <c r="S107" s="206"/>
      <c r="T107" s="207"/>
      <c r="AT107" s="208" t="s">
        <v>265</v>
      </c>
      <c r="AU107" s="208" t="s">
        <v>84</v>
      </c>
      <c r="AV107" s="13" t="s">
        <v>82</v>
      </c>
      <c r="AW107" s="13" t="s">
        <v>36</v>
      </c>
      <c r="AX107" s="13" t="s">
        <v>74</v>
      </c>
      <c r="AY107" s="208" t="s">
        <v>245</v>
      </c>
    </row>
    <row r="108" spans="2:51" s="14" customFormat="1" ht="10.2">
      <c r="B108" s="209"/>
      <c r="C108" s="210"/>
      <c r="D108" s="200" t="s">
        <v>265</v>
      </c>
      <c r="E108" s="211" t="s">
        <v>19</v>
      </c>
      <c r="F108" s="212" t="s">
        <v>1769</v>
      </c>
      <c r="G108" s="210"/>
      <c r="H108" s="213">
        <v>60</v>
      </c>
      <c r="I108" s="214"/>
      <c r="J108" s="210"/>
      <c r="K108" s="210"/>
      <c r="L108" s="215"/>
      <c r="M108" s="216"/>
      <c r="N108" s="217"/>
      <c r="O108" s="217"/>
      <c r="P108" s="217"/>
      <c r="Q108" s="217"/>
      <c r="R108" s="217"/>
      <c r="S108" s="217"/>
      <c r="T108" s="218"/>
      <c r="AT108" s="219" t="s">
        <v>265</v>
      </c>
      <c r="AU108" s="219" t="s">
        <v>84</v>
      </c>
      <c r="AV108" s="14" t="s">
        <v>84</v>
      </c>
      <c r="AW108" s="14" t="s">
        <v>36</v>
      </c>
      <c r="AX108" s="14" t="s">
        <v>74</v>
      </c>
      <c r="AY108" s="219" t="s">
        <v>245</v>
      </c>
    </row>
    <row r="109" spans="2:51" s="15" customFormat="1" ht="10.2">
      <c r="B109" s="220"/>
      <c r="C109" s="221"/>
      <c r="D109" s="200" t="s">
        <v>265</v>
      </c>
      <c r="E109" s="222" t="s">
        <v>19</v>
      </c>
      <c r="F109" s="223" t="s">
        <v>271</v>
      </c>
      <c r="G109" s="221"/>
      <c r="H109" s="224">
        <v>60</v>
      </c>
      <c r="I109" s="225"/>
      <c r="J109" s="221"/>
      <c r="K109" s="221"/>
      <c r="L109" s="226"/>
      <c r="M109" s="237"/>
      <c r="N109" s="238"/>
      <c r="O109" s="238"/>
      <c r="P109" s="238"/>
      <c r="Q109" s="238"/>
      <c r="R109" s="238"/>
      <c r="S109" s="238"/>
      <c r="T109" s="239"/>
      <c r="AT109" s="230" t="s">
        <v>265</v>
      </c>
      <c r="AU109" s="230" t="s">
        <v>84</v>
      </c>
      <c r="AV109" s="15" t="s">
        <v>131</v>
      </c>
      <c r="AW109" s="15" t="s">
        <v>36</v>
      </c>
      <c r="AX109" s="15" t="s">
        <v>82</v>
      </c>
      <c r="AY109" s="230" t="s">
        <v>245</v>
      </c>
    </row>
    <row r="110" spans="1:31" s="2" customFormat="1" ht="6.9" customHeight="1">
      <c r="A110" s="35"/>
      <c r="B110" s="48"/>
      <c r="C110" s="49"/>
      <c r="D110" s="49"/>
      <c r="E110" s="49"/>
      <c r="F110" s="49"/>
      <c r="G110" s="49"/>
      <c r="H110" s="49"/>
      <c r="I110" s="49"/>
      <c r="J110" s="49"/>
      <c r="K110" s="49"/>
      <c r="L110" s="40"/>
      <c r="M110" s="35"/>
      <c r="O110" s="35"/>
      <c r="P110" s="35"/>
      <c r="Q110" s="35"/>
      <c r="R110" s="35"/>
      <c r="S110" s="35"/>
      <c r="T110" s="35"/>
      <c r="U110" s="35"/>
      <c r="V110" s="35"/>
      <c r="W110" s="35"/>
      <c r="X110" s="35"/>
      <c r="Y110" s="35"/>
      <c r="Z110" s="35"/>
      <c r="AA110" s="35"/>
      <c r="AB110" s="35"/>
      <c r="AC110" s="35"/>
      <c r="AD110" s="35"/>
      <c r="AE110" s="35"/>
    </row>
  </sheetData>
  <sheetProtection algorithmName="SHA-512" hashValue="6JuNU1/KG+Aw0aq0sOFcs816OhD+w7Dy+qmpBE0S03NunsYTfX3AOoW6uoSb/5/cwNiLx36HOXTUb86kyBeJMw==" saltValue="hlBHKWuhtr023gFzPKTwXHiLdRni2p8tn0KJmVnbHHM7pNZGsydg58GAAVSiHqOoG1GE8+vkgR719f2b3xvJ8Q==" spinCount="100000" sheet="1" objects="1" scenarios="1" formatColumns="0" formatRows="0" autoFilter="0"/>
  <autoFilter ref="C93:K109"/>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164</v>
      </c>
      <c r="AZ2" s="109" t="s">
        <v>1098</v>
      </c>
      <c r="BA2" s="109" t="s">
        <v>19</v>
      </c>
      <c r="BB2" s="109" t="s">
        <v>19</v>
      </c>
      <c r="BC2" s="109" t="s">
        <v>1843</v>
      </c>
      <c r="BD2" s="109" t="s">
        <v>84</v>
      </c>
    </row>
    <row r="3" spans="2:56" s="1" customFormat="1" ht="6.9" customHeight="1">
      <c r="B3" s="110"/>
      <c r="C3" s="111"/>
      <c r="D3" s="111"/>
      <c r="E3" s="111"/>
      <c r="F3" s="111"/>
      <c r="G3" s="111"/>
      <c r="H3" s="111"/>
      <c r="I3" s="111"/>
      <c r="J3" s="111"/>
      <c r="K3" s="111"/>
      <c r="L3" s="21"/>
      <c r="AT3" s="18" t="s">
        <v>84</v>
      </c>
      <c r="AZ3" s="109" t="s">
        <v>1110</v>
      </c>
      <c r="BA3" s="109" t="s">
        <v>19</v>
      </c>
      <c r="BB3" s="109" t="s">
        <v>19</v>
      </c>
      <c r="BC3" s="109" t="s">
        <v>1843</v>
      </c>
      <c r="BD3" s="109" t="s">
        <v>84</v>
      </c>
    </row>
    <row r="4" spans="2:56" s="1" customFormat="1" ht="24.9" customHeight="1">
      <c r="B4" s="21"/>
      <c r="D4" s="112" t="s">
        <v>216</v>
      </c>
      <c r="L4" s="21"/>
      <c r="M4" s="113" t="s">
        <v>10</v>
      </c>
      <c r="AT4" s="18" t="s">
        <v>4</v>
      </c>
      <c r="AZ4" s="109" t="s">
        <v>1108</v>
      </c>
      <c r="BA4" s="109" t="s">
        <v>19</v>
      </c>
      <c r="BB4" s="109" t="s">
        <v>19</v>
      </c>
      <c r="BC4" s="109" t="s">
        <v>1843</v>
      </c>
      <c r="BD4" s="109" t="s">
        <v>84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1844</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ROUND(J97,2)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ROUND((SUM(BE97:BE130)),2)</f>
        <v>0</v>
      </c>
      <c r="G37" s="35"/>
      <c r="H37" s="35"/>
      <c r="I37" s="126">
        <v>0.21</v>
      </c>
      <c r="J37" s="125">
        <f>ROUND(((SUM(BE97:BE130))*I37),2)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ROUND((SUM(BF97:BF130)),2)</f>
        <v>0</v>
      </c>
      <c r="G38" s="35"/>
      <c r="H38" s="35"/>
      <c r="I38" s="126">
        <v>0.15</v>
      </c>
      <c r="J38" s="125">
        <f>ROUND(((SUM(BF97:BF130))*I38),2)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ROUND((SUM(BG97:BG130)),2)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ROUND((SUM(BH97:BH130)),2)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ROUND((SUM(BI97:BI130)),2)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D.2.1-2.6 - Úpravy stěn a stropů</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J97</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J98</f>
        <v>0</v>
      </c>
      <c r="K68" s="143"/>
      <c r="L68" s="147"/>
    </row>
    <row r="69" spans="2:12" s="10" customFormat="1" ht="19.95" customHeight="1">
      <c r="B69" s="148"/>
      <c r="C69" s="98"/>
      <c r="D69" s="149" t="s">
        <v>914</v>
      </c>
      <c r="E69" s="150"/>
      <c r="F69" s="150"/>
      <c r="G69" s="150"/>
      <c r="H69" s="150"/>
      <c r="I69" s="150"/>
      <c r="J69" s="151">
        <f>J99</f>
        <v>0</v>
      </c>
      <c r="K69" s="98"/>
      <c r="L69" s="152"/>
    </row>
    <row r="70" spans="2:12" s="10" customFormat="1" ht="19.95" customHeight="1">
      <c r="B70" s="148"/>
      <c r="C70" s="98"/>
      <c r="D70" s="149" t="s">
        <v>227</v>
      </c>
      <c r="E70" s="150"/>
      <c r="F70" s="150"/>
      <c r="G70" s="150"/>
      <c r="H70" s="150"/>
      <c r="I70" s="150"/>
      <c r="J70" s="151">
        <f>J115</f>
        <v>0</v>
      </c>
      <c r="K70" s="98"/>
      <c r="L70" s="152"/>
    </row>
    <row r="71" spans="2:12" s="10" customFormat="1" ht="19.95" customHeight="1">
      <c r="B71" s="148"/>
      <c r="C71" s="98"/>
      <c r="D71" s="149" t="s">
        <v>415</v>
      </c>
      <c r="E71" s="150"/>
      <c r="F71" s="150"/>
      <c r="G71" s="150"/>
      <c r="H71" s="150"/>
      <c r="I71" s="150"/>
      <c r="J71" s="151">
        <f>J118</f>
        <v>0</v>
      </c>
      <c r="K71" s="98"/>
      <c r="L71" s="152"/>
    </row>
    <row r="72" spans="2:12" s="9" customFormat="1" ht="24.9" customHeight="1">
      <c r="B72" s="142"/>
      <c r="C72" s="143"/>
      <c r="D72" s="144" t="s">
        <v>416</v>
      </c>
      <c r="E72" s="145"/>
      <c r="F72" s="145"/>
      <c r="G72" s="145"/>
      <c r="H72" s="145"/>
      <c r="I72" s="145"/>
      <c r="J72" s="146">
        <f>J121</f>
        <v>0</v>
      </c>
      <c r="K72" s="143"/>
      <c r="L72" s="147"/>
    </row>
    <row r="73" spans="2:12" s="10" customFormat="1" ht="19.95" customHeight="1">
      <c r="B73" s="148"/>
      <c r="C73" s="98"/>
      <c r="D73" s="149" t="s">
        <v>1117</v>
      </c>
      <c r="E73" s="150"/>
      <c r="F73" s="150"/>
      <c r="G73" s="150"/>
      <c r="H73" s="150"/>
      <c r="I73" s="150"/>
      <c r="J73" s="151">
        <f>J122</f>
        <v>0</v>
      </c>
      <c r="K73" s="98"/>
      <c r="L73" s="152"/>
    </row>
    <row r="74" spans="1:31" s="2" customFormat="1" ht="21.75" customHeight="1">
      <c r="A74" s="35"/>
      <c r="B74" s="36"/>
      <c r="C74" s="37"/>
      <c r="D74" s="37"/>
      <c r="E74" s="37"/>
      <c r="F74" s="37"/>
      <c r="G74" s="37"/>
      <c r="H74" s="37"/>
      <c r="I74" s="37"/>
      <c r="J74" s="37"/>
      <c r="K74" s="37"/>
      <c r="L74" s="115"/>
      <c r="S74" s="35"/>
      <c r="T74" s="35"/>
      <c r="U74" s="35"/>
      <c r="V74" s="35"/>
      <c r="W74" s="35"/>
      <c r="X74" s="35"/>
      <c r="Y74" s="35"/>
      <c r="Z74" s="35"/>
      <c r="AA74" s="35"/>
      <c r="AB74" s="35"/>
      <c r="AC74" s="35"/>
      <c r="AD74" s="35"/>
      <c r="AE74" s="35"/>
    </row>
    <row r="75" spans="1:31" s="2" customFormat="1" ht="6.9" customHeight="1">
      <c r="A75" s="35"/>
      <c r="B75" s="48"/>
      <c r="C75" s="49"/>
      <c r="D75" s="49"/>
      <c r="E75" s="49"/>
      <c r="F75" s="49"/>
      <c r="G75" s="49"/>
      <c r="H75" s="49"/>
      <c r="I75" s="49"/>
      <c r="J75" s="49"/>
      <c r="K75" s="49"/>
      <c r="L75" s="115"/>
      <c r="S75" s="35"/>
      <c r="T75" s="35"/>
      <c r="U75" s="35"/>
      <c r="V75" s="35"/>
      <c r="W75" s="35"/>
      <c r="X75" s="35"/>
      <c r="Y75" s="35"/>
      <c r="Z75" s="35"/>
      <c r="AA75" s="35"/>
      <c r="AB75" s="35"/>
      <c r="AC75" s="35"/>
      <c r="AD75" s="35"/>
      <c r="AE75" s="35"/>
    </row>
    <row r="79" spans="1:31" s="2" customFormat="1" ht="6.9" customHeight="1">
      <c r="A79" s="35"/>
      <c r="B79" s="50"/>
      <c r="C79" s="51"/>
      <c r="D79" s="51"/>
      <c r="E79" s="51"/>
      <c r="F79" s="51"/>
      <c r="G79" s="51"/>
      <c r="H79" s="51"/>
      <c r="I79" s="51"/>
      <c r="J79" s="51"/>
      <c r="K79" s="51"/>
      <c r="L79" s="115"/>
      <c r="S79" s="35"/>
      <c r="T79" s="35"/>
      <c r="U79" s="35"/>
      <c r="V79" s="35"/>
      <c r="W79" s="35"/>
      <c r="X79" s="35"/>
      <c r="Y79" s="35"/>
      <c r="Z79" s="35"/>
      <c r="AA79" s="35"/>
      <c r="AB79" s="35"/>
      <c r="AC79" s="35"/>
      <c r="AD79" s="35"/>
      <c r="AE79" s="35"/>
    </row>
    <row r="80" spans="1:31" s="2" customFormat="1" ht="24.9" customHeight="1">
      <c r="A80" s="35"/>
      <c r="B80" s="36"/>
      <c r="C80" s="24" t="s">
        <v>230</v>
      </c>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6.9" customHeight="1">
      <c r="A81" s="35"/>
      <c r="B81" s="36"/>
      <c r="C81" s="37"/>
      <c r="D81" s="37"/>
      <c r="E81" s="37"/>
      <c r="F81" s="37"/>
      <c r="G81" s="37"/>
      <c r="H81" s="37"/>
      <c r="I81" s="37"/>
      <c r="J81" s="37"/>
      <c r="K81" s="37"/>
      <c r="L81" s="115"/>
      <c r="S81" s="35"/>
      <c r="T81" s="35"/>
      <c r="U81" s="35"/>
      <c r="V81" s="35"/>
      <c r="W81" s="35"/>
      <c r="X81" s="35"/>
      <c r="Y81" s="35"/>
      <c r="Z81" s="35"/>
      <c r="AA81" s="35"/>
      <c r="AB81" s="35"/>
      <c r="AC81" s="35"/>
      <c r="AD81" s="35"/>
      <c r="AE81" s="35"/>
    </row>
    <row r="82" spans="1:31" s="2" customFormat="1" ht="12" customHeight="1">
      <c r="A82" s="35"/>
      <c r="B82" s="36"/>
      <c r="C82" s="30" t="s">
        <v>16</v>
      </c>
      <c r="D82" s="37"/>
      <c r="E82" s="37"/>
      <c r="F82" s="37"/>
      <c r="G82" s="37"/>
      <c r="H82" s="37"/>
      <c r="I82" s="37"/>
      <c r="J82" s="37"/>
      <c r="K82" s="37"/>
      <c r="L82" s="115"/>
      <c r="S82" s="35"/>
      <c r="T82" s="35"/>
      <c r="U82" s="35"/>
      <c r="V82" s="35"/>
      <c r="W82" s="35"/>
      <c r="X82" s="35"/>
      <c r="Y82" s="35"/>
      <c r="Z82" s="35"/>
      <c r="AA82" s="35"/>
      <c r="AB82" s="35"/>
      <c r="AC82" s="35"/>
      <c r="AD82" s="35"/>
      <c r="AE82" s="35"/>
    </row>
    <row r="83" spans="1:31" s="2" customFormat="1" ht="16.5" customHeight="1">
      <c r="A83" s="35"/>
      <c r="B83" s="36"/>
      <c r="C83" s="37"/>
      <c r="D83" s="37"/>
      <c r="E83" s="400" t="str">
        <f>E7</f>
        <v>Novostavba CEPIS (Centre for Entrepreneurship, Professional and International Studies)</v>
      </c>
      <c r="F83" s="401"/>
      <c r="G83" s="401"/>
      <c r="H83" s="401"/>
      <c r="I83" s="37"/>
      <c r="J83" s="37"/>
      <c r="K83" s="37"/>
      <c r="L83" s="115"/>
      <c r="S83" s="35"/>
      <c r="T83" s="35"/>
      <c r="U83" s="35"/>
      <c r="V83" s="35"/>
      <c r="W83" s="35"/>
      <c r="X83" s="35"/>
      <c r="Y83" s="35"/>
      <c r="Z83" s="35"/>
      <c r="AA83" s="35"/>
      <c r="AB83" s="35"/>
      <c r="AC83" s="35"/>
      <c r="AD83" s="35"/>
      <c r="AE83" s="35"/>
    </row>
    <row r="84" spans="2:12" s="1" customFormat="1" ht="12" customHeight="1">
      <c r="B84" s="22"/>
      <c r="C84" s="30" t="s">
        <v>219</v>
      </c>
      <c r="D84" s="23"/>
      <c r="E84" s="23"/>
      <c r="F84" s="23"/>
      <c r="G84" s="23"/>
      <c r="H84" s="23"/>
      <c r="I84" s="23"/>
      <c r="J84" s="23"/>
      <c r="K84" s="23"/>
      <c r="L84" s="21"/>
    </row>
    <row r="85" spans="2:12" s="1" customFormat="1" ht="16.5" customHeight="1">
      <c r="B85" s="22"/>
      <c r="C85" s="23"/>
      <c r="D85" s="23"/>
      <c r="E85" s="400" t="s">
        <v>1746</v>
      </c>
      <c r="F85" s="352"/>
      <c r="G85" s="352"/>
      <c r="H85" s="352"/>
      <c r="I85" s="23"/>
      <c r="J85" s="23"/>
      <c r="K85" s="23"/>
      <c r="L85" s="21"/>
    </row>
    <row r="86" spans="2:12" s="1" customFormat="1" ht="12" customHeight="1">
      <c r="B86" s="22"/>
      <c r="C86" s="30" t="s">
        <v>409</v>
      </c>
      <c r="D86" s="23"/>
      <c r="E86" s="23"/>
      <c r="F86" s="23"/>
      <c r="G86" s="23"/>
      <c r="H86" s="23"/>
      <c r="I86" s="23"/>
      <c r="J86" s="23"/>
      <c r="K86" s="23"/>
      <c r="L86" s="21"/>
    </row>
    <row r="87" spans="1:31" s="2" customFormat="1" ht="16.5" customHeight="1">
      <c r="A87" s="35"/>
      <c r="B87" s="36"/>
      <c r="C87" s="37"/>
      <c r="D87" s="37"/>
      <c r="E87" s="404" t="s">
        <v>1747</v>
      </c>
      <c r="F87" s="402"/>
      <c r="G87" s="402"/>
      <c r="H87" s="402"/>
      <c r="I87" s="37"/>
      <c r="J87" s="37"/>
      <c r="K87" s="37"/>
      <c r="L87" s="115"/>
      <c r="S87" s="35"/>
      <c r="T87" s="35"/>
      <c r="U87" s="35"/>
      <c r="V87" s="35"/>
      <c r="W87" s="35"/>
      <c r="X87" s="35"/>
      <c r="Y87" s="35"/>
      <c r="Z87" s="35"/>
      <c r="AA87" s="35"/>
      <c r="AB87" s="35"/>
      <c r="AC87" s="35"/>
      <c r="AD87" s="35"/>
      <c r="AE87" s="35"/>
    </row>
    <row r="88" spans="1:31" s="2" customFormat="1" ht="12" customHeight="1">
      <c r="A88" s="35"/>
      <c r="B88" s="36"/>
      <c r="C88" s="30" t="s">
        <v>411</v>
      </c>
      <c r="D88" s="37"/>
      <c r="E88" s="37"/>
      <c r="F88" s="37"/>
      <c r="G88" s="37"/>
      <c r="H88" s="37"/>
      <c r="I88" s="37"/>
      <c r="J88" s="37"/>
      <c r="K88" s="37"/>
      <c r="L88" s="115"/>
      <c r="S88" s="35"/>
      <c r="T88" s="35"/>
      <c r="U88" s="35"/>
      <c r="V88" s="35"/>
      <c r="W88" s="35"/>
      <c r="X88" s="35"/>
      <c r="Y88" s="35"/>
      <c r="Z88" s="35"/>
      <c r="AA88" s="35"/>
      <c r="AB88" s="35"/>
      <c r="AC88" s="35"/>
      <c r="AD88" s="35"/>
      <c r="AE88" s="35"/>
    </row>
    <row r="89" spans="1:31" s="2" customFormat="1" ht="16.5" customHeight="1">
      <c r="A89" s="35"/>
      <c r="B89" s="36"/>
      <c r="C89" s="37"/>
      <c r="D89" s="37"/>
      <c r="E89" s="374" t="str">
        <f>E13</f>
        <v>D.2.1-2.6 - Úpravy stěn a stropů</v>
      </c>
      <c r="F89" s="402"/>
      <c r="G89" s="402"/>
      <c r="H89" s="402"/>
      <c r="I89" s="37"/>
      <c r="J89" s="37"/>
      <c r="K89" s="37"/>
      <c r="L89" s="115"/>
      <c r="S89" s="35"/>
      <c r="T89" s="35"/>
      <c r="U89" s="35"/>
      <c r="V89" s="35"/>
      <c r="W89" s="35"/>
      <c r="X89" s="35"/>
      <c r="Y89" s="35"/>
      <c r="Z89" s="35"/>
      <c r="AA89" s="35"/>
      <c r="AB89" s="35"/>
      <c r="AC89" s="35"/>
      <c r="AD89" s="35"/>
      <c r="AE89" s="35"/>
    </row>
    <row r="90" spans="1:31" s="2" customFormat="1" ht="6.9"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2" customFormat="1" ht="12" customHeight="1">
      <c r="A91" s="35"/>
      <c r="B91" s="36"/>
      <c r="C91" s="30" t="s">
        <v>21</v>
      </c>
      <c r="D91" s="37"/>
      <c r="E91" s="37"/>
      <c r="F91" s="28" t="str">
        <f>F16</f>
        <v xml:space="preserve"> </v>
      </c>
      <c r="G91" s="37"/>
      <c r="H91" s="37"/>
      <c r="I91" s="30" t="s">
        <v>23</v>
      </c>
      <c r="J91" s="60">
        <f>IF(J16="","",J16)</f>
        <v>0</v>
      </c>
      <c r="K91" s="37"/>
      <c r="L91" s="115"/>
      <c r="S91" s="35"/>
      <c r="T91" s="35"/>
      <c r="U91" s="35"/>
      <c r="V91" s="35"/>
      <c r="W91" s="35"/>
      <c r="X91" s="35"/>
      <c r="Y91" s="35"/>
      <c r="Z91" s="35"/>
      <c r="AA91" s="35"/>
      <c r="AB91" s="35"/>
      <c r="AC91" s="35"/>
      <c r="AD91" s="35"/>
      <c r="AE91" s="35"/>
    </row>
    <row r="92" spans="1:31" s="2" customFormat="1" ht="6.9"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2" customFormat="1" ht="25.65" customHeight="1">
      <c r="A93" s="35"/>
      <c r="B93" s="36"/>
      <c r="C93" s="30" t="s">
        <v>24</v>
      </c>
      <c r="D93" s="37"/>
      <c r="E93" s="37"/>
      <c r="F93" s="28" t="str">
        <f>E19</f>
        <v>Slezská univerzita v Opavě</v>
      </c>
      <c r="G93" s="37"/>
      <c r="H93" s="37"/>
      <c r="I93" s="30" t="s">
        <v>32</v>
      </c>
      <c r="J93" s="33" t="str">
        <f>E25</f>
        <v>Ateliér Velehradský, s. r. o.</v>
      </c>
      <c r="K93" s="37"/>
      <c r="L93" s="115"/>
      <c r="S93" s="35"/>
      <c r="T93" s="35"/>
      <c r="U93" s="35"/>
      <c r="V93" s="35"/>
      <c r="W93" s="35"/>
      <c r="X93" s="35"/>
      <c r="Y93" s="35"/>
      <c r="Z93" s="35"/>
      <c r="AA93" s="35"/>
      <c r="AB93" s="35"/>
      <c r="AC93" s="35"/>
      <c r="AD93" s="35"/>
      <c r="AE93" s="35"/>
    </row>
    <row r="94" spans="1:31" s="2" customFormat="1" ht="15.15" customHeight="1">
      <c r="A94" s="35"/>
      <c r="B94" s="36"/>
      <c r="C94" s="30" t="s">
        <v>30</v>
      </c>
      <c r="D94" s="37"/>
      <c r="E94" s="37"/>
      <c r="F94" s="28" t="str">
        <f>IF(E22="","",E22)</f>
        <v>Vyplň údaj</v>
      </c>
      <c r="G94" s="37"/>
      <c r="H94" s="37"/>
      <c r="I94" s="30" t="s">
        <v>37</v>
      </c>
      <c r="J94" s="33" t="str">
        <f>E28</f>
        <v xml:space="preserve"> </v>
      </c>
      <c r="K94" s="37"/>
      <c r="L94" s="115"/>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115"/>
      <c r="S95" s="35"/>
      <c r="T95" s="35"/>
      <c r="U95" s="35"/>
      <c r="V95" s="35"/>
      <c r="W95" s="35"/>
      <c r="X95" s="35"/>
      <c r="Y95" s="35"/>
      <c r="Z95" s="35"/>
      <c r="AA95" s="35"/>
      <c r="AB95" s="35"/>
      <c r="AC95" s="35"/>
      <c r="AD95" s="35"/>
      <c r="AE95" s="35"/>
    </row>
    <row r="96" spans="1:31" s="11" customFormat="1" ht="29.25" customHeight="1">
      <c r="A96" s="153"/>
      <c r="B96" s="154"/>
      <c r="C96" s="155" t="s">
        <v>231</v>
      </c>
      <c r="D96" s="156" t="s">
        <v>59</v>
      </c>
      <c r="E96" s="156" t="s">
        <v>55</v>
      </c>
      <c r="F96" s="156" t="s">
        <v>56</v>
      </c>
      <c r="G96" s="156" t="s">
        <v>232</v>
      </c>
      <c r="H96" s="156" t="s">
        <v>233</v>
      </c>
      <c r="I96" s="156" t="s">
        <v>234</v>
      </c>
      <c r="J96" s="156" t="s">
        <v>223</v>
      </c>
      <c r="K96" s="157" t="s">
        <v>235</v>
      </c>
      <c r="L96" s="158"/>
      <c r="M96" s="69" t="s">
        <v>19</v>
      </c>
      <c r="N96" s="70" t="s">
        <v>44</v>
      </c>
      <c r="O96" s="70" t="s">
        <v>236</v>
      </c>
      <c r="P96" s="70" t="s">
        <v>237</v>
      </c>
      <c r="Q96" s="70" t="s">
        <v>238</v>
      </c>
      <c r="R96" s="70" t="s">
        <v>239</v>
      </c>
      <c r="S96" s="70" t="s">
        <v>240</v>
      </c>
      <c r="T96" s="71" t="s">
        <v>241</v>
      </c>
      <c r="U96" s="153"/>
      <c r="V96" s="153"/>
      <c r="W96" s="153"/>
      <c r="X96" s="153"/>
      <c r="Y96" s="153"/>
      <c r="Z96" s="153"/>
      <c r="AA96" s="153"/>
      <c r="AB96" s="153"/>
      <c r="AC96" s="153"/>
      <c r="AD96" s="153"/>
      <c r="AE96" s="153"/>
    </row>
    <row r="97" spans="1:63" s="2" customFormat="1" ht="22.8" customHeight="1">
      <c r="A97" s="35"/>
      <c r="B97" s="36"/>
      <c r="C97" s="76" t="s">
        <v>242</v>
      </c>
      <c r="D97" s="37"/>
      <c r="E97" s="37"/>
      <c r="F97" s="37"/>
      <c r="G97" s="37"/>
      <c r="H97" s="37"/>
      <c r="I97" s="37"/>
      <c r="J97" s="159">
        <f>BK97</f>
        <v>0</v>
      </c>
      <c r="K97" s="37"/>
      <c r="L97" s="40"/>
      <c r="M97" s="72"/>
      <c r="N97" s="160"/>
      <c r="O97" s="73"/>
      <c r="P97" s="161">
        <f>P98+P121</f>
        <v>0</v>
      </c>
      <c r="Q97" s="73"/>
      <c r="R97" s="161">
        <f>R98+R121</f>
        <v>1.5933252</v>
      </c>
      <c r="S97" s="73"/>
      <c r="T97" s="162">
        <f>T98+T121</f>
        <v>0</v>
      </c>
      <c r="U97" s="35"/>
      <c r="V97" s="35"/>
      <c r="W97" s="35"/>
      <c r="X97" s="35"/>
      <c r="Y97" s="35"/>
      <c r="Z97" s="35"/>
      <c r="AA97" s="35"/>
      <c r="AB97" s="35"/>
      <c r="AC97" s="35"/>
      <c r="AD97" s="35"/>
      <c r="AE97" s="35"/>
      <c r="AT97" s="18" t="s">
        <v>73</v>
      </c>
      <c r="AU97" s="18" t="s">
        <v>224</v>
      </c>
      <c r="BK97" s="163">
        <f>BK98+BK121</f>
        <v>0</v>
      </c>
    </row>
    <row r="98" spans="2:63" s="12" customFormat="1" ht="25.95" customHeight="1">
      <c r="B98" s="164"/>
      <c r="C98" s="165"/>
      <c r="D98" s="166" t="s">
        <v>73</v>
      </c>
      <c r="E98" s="167" t="s">
        <v>243</v>
      </c>
      <c r="F98" s="167" t="s">
        <v>244</v>
      </c>
      <c r="G98" s="165"/>
      <c r="H98" s="165"/>
      <c r="I98" s="168"/>
      <c r="J98" s="169">
        <f>BK98</f>
        <v>0</v>
      </c>
      <c r="K98" s="165"/>
      <c r="L98" s="170"/>
      <c r="M98" s="171"/>
      <c r="N98" s="172"/>
      <c r="O98" s="172"/>
      <c r="P98" s="173">
        <f>P99+P115+P118</f>
        <v>0</v>
      </c>
      <c r="Q98" s="172"/>
      <c r="R98" s="173">
        <f>R99+R115+R118</f>
        <v>1.56429</v>
      </c>
      <c r="S98" s="172"/>
      <c r="T98" s="174">
        <f>T99+T115+T118</f>
        <v>0</v>
      </c>
      <c r="AR98" s="175" t="s">
        <v>82</v>
      </c>
      <c r="AT98" s="176" t="s">
        <v>73</v>
      </c>
      <c r="AU98" s="176" t="s">
        <v>74</v>
      </c>
      <c r="AY98" s="175" t="s">
        <v>245</v>
      </c>
      <c r="BK98" s="177">
        <f>BK99+BK115+BK118</f>
        <v>0</v>
      </c>
    </row>
    <row r="99" spans="2:63" s="12" customFormat="1" ht="22.8" customHeight="1">
      <c r="B99" s="164"/>
      <c r="C99" s="165"/>
      <c r="D99" s="166" t="s">
        <v>73</v>
      </c>
      <c r="E99" s="178" t="s">
        <v>278</v>
      </c>
      <c r="F99" s="178" t="s">
        <v>918</v>
      </c>
      <c r="G99" s="165"/>
      <c r="H99" s="165"/>
      <c r="I99" s="168"/>
      <c r="J99" s="179">
        <f>BK99</f>
        <v>0</v>
      </c>
      <c r="K99" s="165"/>
      <c r="L99" s="170"/>
      <c r="M99" s="171"/>
      <c r="N99" s="172"/>
      <c r="O99" s="172"/>
      <c r="P99" s="173">
        <f>SUM(P100:P114)</f>
        <v>0</v>
      </c>
      <c r="Q99" s="172"/>
      <c r="R99" s="173">
        <f>SUM(R100:R114)</f>
        <v>1.54644</v>
      </c>
      <c r="S99" s="172"/>
      <c r="T99" s="174">
        <f>SUM(T100:T114)</f>
        <v>0</v>
      </c>
      <c r="AR99" s="175" t="s">
        <v>82</v>
      </c>
      <c r="AT99" s="176" t="s">
        <v>73</v>
      </c>
      <c r="AU99" s="176" t="s">
        <v>82</v>
      </c>
      <c r="AY99" s="175" t="s">
        <v>245</v>
      </c>
      <c r="BK99" s="177">
        <f>SUM(BK100:BK114)</f>
        <v>0</v>
      </c>
    </row>
    <row r="100" spans="1:65" s="2" customFormat="1" ht="21.75" customHeight="1">
      <c r="A100" s="35"/>
      <c r="B100" s="36"/>
      <c r="C100" s="180" t="s">
        <v>82</v>
      </c>
      <c r="D100" s="180" t="s">
        <v>247</v>
      </c>
      <c r="E100" s="181" t="s">
        <v>1124</v>
      </c>
      <c r="F100" s="182" t="s">
        <v>1125</v>
      </c>
      <c r="G100" s="183" t="s">
        <v>260</v>
      </c>
      <c r="H100" s="184">
        <v>63.12</v>
      </c>
      <c r="I100" s="185"/>
      <c r="J100" s="186">
        <f>ROUND(I100*H100,2)</f>
        <v>0</v>
      </c>
      <c r="K100" s="182" t="s">
        <v>261</v>
      </c>
      <c r="L100" s="40"/>
      <c r="M100" s="187" t="s">
        <v>19</v>
      </c>
      <c r="N100" s="188" t="s">
        <v>45</v>
      </c>
      <c r="O100" s="65"/>
      <c r="P100" s="189">
        <f>O100*H100</f>
        <v>0</v>
      </c>
      <c r="Q100" s="189">
        <v>0.00735</v>
      </c>
      <c r="R100" s="189">
        <f>Q100*H100</f>
        <v>0.46393199999999996</v>
      </c>
      <c r="S100" s="189">
        <v>0</v>
      </c>
      <c r="T100" s="190">
        <f>S100*H100</f>
        <v>0</v>
      </c>
      <c r="U100" s="35"/>
      <c r="V100" s="35"/>
      <c r="W100" s="35"/>
      <c r="X100" s="35"/>
      <c r="Y100" s="35"/>
      <c r="Z100" s="35"/>
      <c r="AA100" s="35"/>
      <c r="AB100" s="35"/>
      <c r="AC100" s="35"/>
      <c r="AD100" s="35"/>
      <c r="AE100" s="35"/>
      <c r="AR100" s="191" t="s">
        <v>131</v>
      </c>
      <c r="AT100" s="191" t="s">
        <v>247</v>
      </c>
      <c r="AU100" s="191" t="s">
        <v>84</v>
      </c>
      <c r="AY100" s="18" t="s">
        <v>245</v>
      </c>
      <c r="BE100" s="192">
        <f>IF(N100="základní",J100,0)</f>
        <v>0</v>
      </c>
      <c r="BF100" s="192">
        <f>IF(N100="snížená",J100,0)</f>
        <v>0</v>
      </c>
      <c r="BG100" s="192">
        <f>IF(N100="zákl. přenesená",J100,0)</f>
        <v>0</v>
      </c>
      <c r="BH100" s="192">
        <f>IF(N100="sníž. přenesená",J100,0)</f>
        <v>0</v>
      </c>
      <c r="BI100" s="192">
        <f>IF(N100="nulová",J100,0)</f>
        <v>0</v>
      </c>
      <c r="BJ100" s="18" t="s">
        <v>82</v>
      </c>
      <c r="BK100" s="192">
        <f>ROUND(I100*H100,2)</f>
        <v>0</v>
      </c>
      <c r="BL100" s="18" t="s">
        <v>131</v>
      </c>
      <c r="BM100" s="191" t="s">
        <v>1845</v>
      </c>
    </row>
    <row r="101" spans="1:47" s="2" customFormat="1" ht="10.2">
      <c r="A101" s="35"/>
      <c r="B101" s="36"/>
      <c r="C101" s="37"/>
      <c r="D101" s="193" t="s">
        <v>263</v>
      </c>
      <c r="E101" s="37"/>
      <c r="F101" s="194" t="s">
        <v>1127</v>
      </c>
      <c r="G101" s="37"/>
      <c r="H101" s="37"/>
      <c r="I101" s="195"/>
      <c r="J101" s="37"/>
      <c r="K101" s="37"/>
      <c r="L101" s="40"/>
      <c r="M101" s="196"/>
      <c r="N101" s="197"/>
      <c r="O101" s="65"/>
      <c r="P101" s="65"/>
      <c r="Q101" s="65"/>
      <c r="R101" s="65"/>
      <c r="S101" s="65"/>
      <c r="T101" s="66"/>
      <c r="U101" s="35"/>
      <c r="V101" s="35"/>
      <c r="W101" s="35"/>
      <c r="X101" s="35"/>
      <c r="Y101" s="35"/>
      <c r="Z101" s="35"/>
      <c r="AA101" s="35"/>
      <c r="AB101" s="35"/>
      <c r="AC101" s="35"/>
      <c r="AD101" s="35"/>
      <c r="AE101" s="35"/>
      <c r="AT101" s="18" t="s">
        <v>263</v>
      </c>
      <c r="AU101" s="18" t="s">
        <v>84</v>
      </c>
    </row>
    <row r="102" spans="2:51" s="13" customFormat="1" ht="10.2">
      <c r="B102" s="198"/>
      <c r="C102" s="199"/>
      <c r="D102" s="200" t="s">
        <v>265</v>
      </c>
      <c r="E102" s="201" t="s">
        <v>19</v>
      </c>
      <c r="F102" s="202" t="s">
        <v>1122</v>
      </c>
      <c r="G102" s="199"/>
      <c r="H102" s="201" t="s">
        <v>19</v>
      </c>
      <c r="I102" s="203"/>
      <c r="J102" s="199"/>
      <c r="K102" s="199"/>
      <c r="L102" s="204"/>
      <c r="M102" s="205"/>
      <c r="N102" s="206"/>
      <c r="O102" s="206"/>
      <c r="P102" s="206"/>
      <c r="Q102" s="206"/>
      <c r="R102" s="206"/>
      <c r="S102" s="206"/>
      <c r="T102" s="207"/>
      <c r="AT102" s="208" t="s">
        <v>265</v>
      </c>
      <c r="AU102" s="208" t="s">
        <v>84</v>
      </c>
      <c r="AV102" s="13" t="s">
        <v>82</v>
      </c>
      <c r="AW102" s="13" t="s">
        <v>36</v>
      </c>
      <c r="AX102" s="13" t="s">
        <v>74</v>
      </c>
      <c r="AY102" s="208" t="s">
        <v>245</v>
      </c>
    </row>
    <row r="103" spans="2:51" s="13" customFormat="1" ht="10.2">
      <c r="B103" s="198"/>
      <c r="C103" s="199"/>
      <c r="D103" s="200" t="s">
        <v>265</v>
      </c>
      <c r="E103" s="201" t="s">
        <v>19</v>
      </c>
      <c r="F103" s="202" t="s">
        <v>589</v>
      </c>
      <c r="G103" s="199"/>
      <c r="H103" s="201" t="s">
        <v>19</v>
      </c>
      <c r="I103" s="203"/>
      <c r="J103" s="199"/>
      <c r="K103" s="199"/>
      <c r="L103" s="204"/>
      <c r="M103" s="205"/>
      <c r="N103" s="206"/>
      <c r="O103" s="206"/>
      <c r="P103" s="206"/>
      <c r="Q103" s="206"/>
      <c r="R103" s="206"/>
      <c r="S103" s="206"/>
      <c r="T103" s="207"/>
      <c r="AT103" s="208" t="s">
        <v>265</v>
      </c>
      <c r="AU103" s="208" t="s">
        <v>84</v>
      </c>
      <c r="AV103" s="13" t="s">
        <v>82</v>
      </c>
      <c r="AW103" s="13" t="s">
        <v>36</v>
      </c>
      <c r="AX103" s="13" t="s">
        <v>74</v>
      </c>
      <c r="AY103" s="208" t="s">
        <v>245</v>
      </c>
    </row>
    <row r="104" spans="2:51" s="14" customFormat="1" ht="10.2">
      <c r="B104" s="209"/>
      <c r="C104" s="210"/>
      <c r="D104" s="200" t="s">
        <v>265</v>
      </c>
      <c r="E104" s="211" t="s">
        <v>19</v>
      </c>
      <c r="F104" s="212" t="s">
        <v>1846</v>
      </c>
      <c r="G104" s="210"/>
      <c r="H104" s="213">
        <v>63.12</v>
      </c>
      <c r="I104" s="214"/>
      <c r="J104" s="210"/>
      <c r="K104" s="210"/>
      <c r="L104" s="215"/>
      <c r="M104" s="216"/>
      <c r="N104" s="217"/>
      <c r="O104" s="217"/>
      <c r="P104" s="217"/>
      <c r="Q104" s="217"/>
      <c r="R104" s="217"/>
      <c r="S104" s="217"/>
      <c r="T104" s="218"/>
      <c r="AT104" s="219" t="s">
        <v>265</v>
      </c>
      <c r="AU104" s="219" t="s">
        <v>84</v>
      </c>
      <c r="AV104" s="14" t="s">
        <v>84</v>
      </c>
      <c r="AW104" s="14" t="s">
        <v>36</v>
      </c>
      <c r="AX104" s="14" t="s">
        <v>74</v>
      </c>
      <c r="AY104" s="219" t="s">
        <v>245</v>
      </c>
    </row>
    <row r="105" spans="2:51" s="15" customFormat="1" ht="10.2">
      <c r="B105" s="220"/>
      <c r="C105" s="221"/>
      <c r="D105" s="200" t="s">
        <v>265</v>
      </c>
      <c r="E105" s="222" t="s">
        <v>1098</v>
      </c>
      <c r="F105" s="223" t="s">
        <v>271</v>
      </c>
      <c r="G105" s="221"/>
      <c r="H105" s="224">
        <v>63.12</v>
      </c>
      <c r="I105" s="225"/>
      <c r="J105" s="221"/>
      <c r="K105" s="221"/>
      <c r="L105" s="226"/>
      <c r="M105" s="227"/>
      <c r="N105" s="228"/>
      <c r="O105" s="228"/>
      <c r="P105" s="228"/>
      <c r="Q105" s="228"/>
      <c r="R105" s="228"/>
      <c r="S105" s="228"/>
      <c r="T105" s="229"/>
      <c r="AT105" s="230" t="s">
        <v>265</v>
      </c>
      <c r="AU105" s="230" t="s">
        <v>84</v>
      </c>
      <c r="AV105" s="15" t="s">
        <v>131</v>
      </c>
      <c r="AW105" s="15" t="s">
        <v>36</v>
      </c>
      <c r="AX105" s="15" t="s">
        <v>82</v>
      </c>
      <c r="AY105" s="230" t="s">
        <v>245</v>
      </c>
    </row>
    <row r="106" spans="1:65" s="2" customFormat="1" ht="24.15" customHeight="1">
      <c r="A106" s="35"/>
      <c r="B106" s="36"/>
      <c r="C106" s="180" t="s">
        <v>84</v>
      </c>
      <c r="D106" s="180" t="s">
        <v>247</v>
      </c>
      <c r="E106" s="181" t="s">
        <v>1133</v>
      </c>
      <c r="F106" s="182" t="s">
        <v>1134</v>
      </c>
      <c r="G106" s="183" t="s">
        <v>260</v>
      </c>
      <c r="H106" s="184">
        <v>63.12</v>
      </c>
      <c r="I106" s="185"/>
      <c r="J106" s="186">
        <f>ROUND(I106*H106,2)</f>
        <v>0</v>
      </c>
      <c r="K106" s="182" t="s">
        <v>261</v>
      </c>
      <c r="L106" s="40"/>
      <c r="M106" s="187" t="s">
        <v>19</v>
      </c>
      <c r="N106" s="188" t="s">
        <v>45</v>
      </c>
      <c r="O106" s="65"/>
      <c r="P106" s="189">
        <f>O106*H106</f>
        <v>0</v>
      </c>
      <c r="Q106" s="189">
        <v>0.01365</v>
      </c>
      <c r="R106" s="189">
        <f>Q106*H106</f>
        <v>0.861588</v>
      </c>
      <c r="S106" s="189">
        <v>0</v>
      </c>
      <c r="T106" s="190">
        <f>S106*H106</f>
        <v>0</v>
      </c>
      <c r="U106" s="35"/>
      <c r="V106" s="35"/>
      <c r="W106" s="35"/>
      <c r="X106" s="35"/>
      <c r="Y106" s="35"/>
      <c r="Z106" s="35"/>
      <c r="AA106" s="35"/>
      <c r="AB106" s="35"/>
      <c r="AC106" s="35"/>
      <c r="AD106" s="35"/>
      <c r="AE106" s="35"/>
      <c r="AR106" s="191" t="s">
        <v>131</v>
      </c>
      <c r="AT106" s="191" t="s">
        <v>247</v>
      </c>
      <c r="AU106" s="191" t="s">
        <v>84</v>
      </c>
      <c r="AY106" s="18" t="s">
        <v>245</v>
      </c>
      <c r="BE106" s="192">
        <f>IF(N106="základní",J106,0)</f>
        <v>0</v>
      </c>
      <c r="BF106" s="192">
        <f>IF(N106="snížená",J106,0)</f>
        <v>0</v>
      </c>
      <c r="BG106" s="192">
        <f>IF(N106="zákl. přenesená",J106,0)</f>
        <v>0</v>
      </c>
      <c r="BH106" s="192">
        <f>IF(N106="sníž. přenesená",J106,0)</f>
        <v>0</v>
      </c>
      <c r="BI106" s="192">
        <f>IF(N106="nulová",J106,0)</f>
        <v>0</v>
      </c>
      <c r="BJ106" s="18" t="s">
        <v>82</v>
      </c>
      <c r="BK106" s="192">
        <f>ROUND(I106*H106,2)</f>
        <v>0</v>
      </c>
      <c r="BL106" s="18" t="s">
        <v>131</v>
      </c>
      <c r="BM106" s="191" t="s">
        <v>1847</v>
      </c>
    </row>
    <row r="107" spans="1:47" s="2" customFormat="1" ht="10.2">
      <c r="A107" s="35"/>
      <c r="B107" s="36"/>
      <c r="C107" s="37"/>
      <c r="D107" s="193" t="s">
        <v>263</v>
      </c>
      <c r="E107" s="37"/>
      <c r="F107" s="194" t="s">
        <v>1136</v>
      </c>
      <c r="G107" s="37"/>
      <c r="H107" s="37"/>
      <c r="I107" s="195"/>
      <c r="J107" s="37"/>
      <c r="K107" s="37"/>
      <c r="L107" s="40"/>
      <c r="M107" s="196"/>
      <c r="N107" s="197"/>
      <c r="O107" s="65"/>
      <c r="P107" s="65"/>
      <c r="Q107" s="65"/>
      <c r="R107" s="65"/>
      <c r="S107" s="65"/>
      <c r="T107" s="66"/>
      <c r="U107" s="35"/>
      <c r="V107" s="35"/>
      <c r="W107" s="35"/>
      <c r="X107" s="35"/>
      <c r="Y107" s="35"/>
      <c r="Z107" s="35"/>
      <c r="AA107" s="35"/>
      <c r="AB107" s="35"/>
      <c r="AC107" s="35"/>
      <c r="AD107" s="35"/>
      <c r="AE107" s="35"/>
      <c r="AT107" s="18" t="s">
        <v>263</v>
      </c>
      <c r="AU107" s="18" t="s">
        <v>84</v>
      </c>
    </row>
    <row r="108" spans="2:51" s="13" customFormat="1" ht="10.2">
      <c r="B108" s="198"/>
      <c r="C108" s="199"/>
      <c r="D108" s="200" t="s">
        <v>265</v>
      </c>
      <c r="E108" s="201" t="s">
        <v>19</v>
      </c>
      <c r="F108" s="202" t="s">
        <v>1137</v>
      </c>
      <c r="G108" s="199"/>
      <c r="H108" s="201" t="s">
        <v>19</v>
      </c>
      <c r="I108" s="203"/>
      <c r="J108" s="199"/>
      <c r="K108" s="199"/>
      <c r="L108" s="204"/>
      <c r="M108" s="205"/>
      <c r="N108" s="206"/>
      <c r="O108" s="206"/>
      <c r="P108" s="206"/>
      <c r="Q108" s="206"/>
      <c r="R108" s="206"/>
      <c r="S108" s="206"/>
      <c r="T108" s="207"/>
      <c r="AT108" s="208" t="s">
        <v>265</v>
      </c>
      <c r="AU108" s="208" t="s">
        <v>84</v>
      </c>
      <c r="AV108" s="13" t="s">
        <v>82</v>
      </c>
      <c r="AW108" s="13" t="s">
        <v>36</v>
      </c>
      <c r="AX108" s="13" t="s">
        <v>74</v>
      </c>
      <c r="AY108" s="208" t="s">
        <v>245</v>
      </c>
    </row>
    <row r="109" spans="2:51" s="14" customFormat="1" ht="10.2">
      <c r="B109" s="209"/>
      <c r="C109" s="210"/>
      <c r="D109" s="200" t="s">
        <v>265</v>
      </c>
      <c r="E109" s="211" t="s">
        <v>19</v>
      </c>
      <c r="F109" s="212" t="s">
        <v>1098</v>
      </c>
      <c r="G109" s="210"/>
      <c r="H109" s="213">
        <v>63.12</v>
      </c>
      <c r="I109" s="214"/>
      <c r="J109" s="210"/>
      <c r="K109" s="210"/>
      <c r="L109" s="215"/>
      <c r="M109" s="216"/>
      <c r="N109" s="217"/>
      <c r="O109" s="217"/>
      <c r="P109" s="217"/>
      <c r="Q109" s="217"/>
      <c r="R109" s="217"/>
      <c r="S109" s="217"/>
      <c r="T109" s="218"/>
      <c r="AT109" s="219" t="s">
        <v>265</v>
      </c>
      <c r="AU109" s="219" t="s">
        <v>84</v>
      </c>
      <c r="AV109" s="14" t="s">
        <v>84</v>
      </c>
      <c r="AW109" s="14" t="s">
        <v>36</v>
      </c>
      <c r="AX109" s="14" t="s">
        <v>74</v>
      </c>
      <c r="AY109" s="219" t="s">
        <v>245</v>
      </c>
    </row>
    <row r="110" spans="2:51" s="15" customFormat="1" ht="10.2">
      <c r="B110" s="220"/>
      <c r="C110" s="221"/>
      <c r="D110" s="200" t="s">
        <v>265</v>
      </c>
      <c r="E110" s="222" t="s">
        <v>19</v>
      </c>
      <c r="F110" s="223" t="s">
        <v>271</v>
      </c>
      <c r="G110" s="221"/>
      <c r="H110" s="224">
        <v>63.12</v>
      </c>
      <c r="I110" s="225"/>
      <c r="J110" s="221"/>
      <c r="K110" s="221"/>
      <c r="L110" s="226"/>
      <c r="M110" s="227"/>
      <c r="N110" s="228"/>
      <c r="O110" s="228"/>
      <c r="P110" s="228"/>
      <c r="Q110" s="228"/>
      <c r="R110" s="228"/>
      <c r="S110" s="228"/>
      <c r="T110" s="229"/>
      <c r="AT110" s="230" t="s">
        <v>265</v>
      </c>
      <c r="AU110" s="230" t="s">
        <v>84</v>
      </c>
      <c r="AV110" s="15" t="s">
        <v>131</v>
      </c>
      <c r="AW110" s="15" t="s">
        <v>36</v>
      </c>
      <c r="AX110" s="15" t="s">
        <v>82</v>
      </c>
      <c r="AY110" s="230" t="s">
        <v>245</v>
      </c>
    </row>
    <row r="111" spans="1:65" s="2" customFormat="1" ht="16.5" customHeight="1">
      <c r="A111" s="35"/>
      <c r="B111" s="36"/>
      <c r="C111" s="180" t="s">
        <v>94</v>
      </c>
      <c r="D111" s="180" t="s">
        <v>247</v>
      </c>
      <c r="E111" s="181" t="s">
        <v>1138</v>
      </c>
      <c r="F111" s="182" t="s">
        <v>1139</v>
      </c>
      <c r="G111" s="183" t="s">
        <v>260</v>
      </c>
      <c r="H111" s="184">
        <v>63.12</v>
      </c>
      <c r="I111" s="185"/>
      <c r="J111" s="186">
        <f>ROUND(I111*H111,2)</f>
        <v>0</v>
      </c>
      <c r="K111" s="182" t="s">
        <v>19</v>
      </c>
      <c r="L111" s="40"/>
      <c r="M111" s="187" t="s">
        <v>19</v>
      </c>
      <c r="N111" s="188" t="s">
        <v>45</v>
      </c>
      <c r="O111" s="65"/>
      <c r="P111" s="189">
        <f>O111*H111</f>
        <v>0</v>
      </c>
      <c r="Q111" s="189">
        <v>0.0035</v>
      </c>
      <c r="R111" s="189">
        <f>Q111*H111</f>
        <v>0.22092</v>
      </c>
      <c r="S111" s="189">
        <v>0</v>
      </c>
      <c r="T111" s="190">
        <f>S111*H111</f>
        <v>0</v>
      </c>
      <c r="U111" s="35"/>
      <c r="V111" s="35"/>
      <c r="W111" s="35"/>
      <c r="X111" s="35"/>
      <c r="Y111" s="35"/>
      <c r="Z111" s="35"/>
      <c r="AA111" s="35"/>
      <c r="AB111" s="35"/>
      <c r="AC111" s="35"/>
      <c r="AD111" s="35"/>
      <c r="AE111" s="35"/>
      <c r="AR111" s="191" t="s">
        <v>131</v>
      </c>
      <c r="AT111" s="191" t="s">
        <v>247</v>
      </c>
      <c r="AU111" s="191" t="s">
        <v>84</v>
      </c>
      <c r="AY111" s="18" t="s">
        <v>245</v>
      </c>
      <c r="BE111" s="192">
        <f>IF(N111="základní",J111,0)</f>
        <v>0</v>
      </c>
      <c r="BF111" s="192">
        <f>IF(N111="snížená",J111,0)</f>
        <v>0</v>
      </c>
      <c r="BG111" s="192">
        <f>IF(N111="zákl. přenesená",J111,0)</f>
        <v>0</v>
      </c>
      <c r="BH111" s="192">
        <f>IF(N111="sníž. přenesená",J111,0)</f>
        <v>0</v>
      </c>
      <c r="BI111" s="192">
        <f>IF(N111="nulová",J111,0)</f>
        <v>0</v>
      </c>
      <c r="BJ111" s="18" t="s">
        <v>82</v>
      </c>
      <c r="BK111" s="192">
        <f>ROUND(I111*H111,2)</f>
        <v>0</v>
      </c>
      <c r="BL111" s="18" t="s">
        <v>131</v>
      </c>
      <c r="BM111" s="191" t="s">
        <v>1848</v>
      </c>
    </row>
    <row r="112" spans="2:51" s="13" customFormat="1" ht="10.2">
      <c r="B112" s="198"/>
      <c r="C112" s="199"/>
      <c r="D112" s="200" t="s">
        <v>265</v>
      </c>
      <c r="E112" s="201" t="s">
        <v>19</v>
      </c>
      <c r="F112" s="202" t="s">
        <v>1141</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4" customFormat="1" ht="10.2">
      <c r="B113" s="209"/>
      <c r="C113" s="210"/>
      <c r="D113" s="200" t="s">
        <v>265</v>
      </c>
      <c r="E113" s="211" t="s">
        <v>19</v>
      </c>
      <c r="F113" s="212" t="s">
        <v>1098</v>
      </c>
      <c r="G113" s="210"/>
      <c r="H113" s="213">
        <v>63.12</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5" customFormat="1" ht="10.2">
      <c r="B114" s="220"/>
      <c r="C114" s="221"/>
      <c r="D114" s="200" t="s">
        <v>265</v>
      </c>
      <c r="E114" s="222" t="s">
        <v>1110</v>
      </c>
      <c r="F114" s="223" t="s">
        <v>271</v>
      </c>
      <c r="G114" s="221"/>
      <c r="H114" s="224">
        <v>63.12</v>
      </c>
      <c r="I114" s="225"/>
      <c r="J114" s="221"/>
      <c r="K114" s="221"/>
      <c r="L114" s="226"/>
      <c r="M114" s="227"/>
      <c r="N114" s="228"/>
      <c r="O114" s="228"/>
      <c r="P114" s="228"/>
      <c r="Q114" s="228"/>
      <c r="R114" s="228"/>
      <c r="S114" s="228"/>
      <c r="T114" s="229"/>
      <c r="AT114" s="230" t="s">
        <v>265</v>
      </c>
      <c r="AU114" s="230" t="s">
        <v>84</v>
      </c>
      <c r="AV114" s="15" t="s">
        <v>131</v>
      </c>
      <c r="AW114" s="15" t="s">
        <v>36</v>
      </c>
      <c r="AX114" s="15" t="s">
        <v>82</v>
      </c>
      <c r="AY114" s="230" t="s">
        <v>245</v>
      </c>
    </row>
    <row r="115" spans="2:63" s="12" customFormat="1" ht="22.8" customHeight="1">
      <c r="B115" s="164"/>
      <c r="C115" s="165"/>
      <c r="D115" s="166" t="s">
        <v>73</v>
      </c>
      <c r="E115" s="178" t="s">
        <v>305</v>
      </c>
      <c r="F115" s="178" t="s">
        <v>327</v>
      </c>
      <c r="G115" s="165"/>
      <c r="H115" s="165"/>
      <c r="I115" s="168"/>
      <c r="J115" s="179">
        <f>BK115</f>
        <v>0</v>
      </c>
      <c r="K115" s="165"/>
      <c r="L115" s="170"/>
      <c r="M115" s="171"/>
      <c r="N115" s="172"/>
      <c r="O115" s="172"/>
      <c r="P115" s="173">
        <f>SUM(P116:P117)</f>
        <v>0</v>
      </c>
      <c r="Q115" s="172"/>
      <c r="R115" s="173">
        <f>SUM(R116:R117)</f>
        <v>0.017849999999999998</v>
      </c>
      <c r="S115" s="172"/>
      <c r="T115" s="174">
        <f>SUM(T116:T117)</f>
        <v>0</v>
      </c>
      <c r="AR115" s="175" t="s">
        <v>82</v>
      </c>
      <c r="AT115" s="176" t="s">
        <v>73</v>
      </c>
      <c r="AU115" s="176" t="s">
        <v>82</v>
      </c>
      <c r="AY115" s="175" t="s">
        <v>245</v>
      </c>
      <c r="BK115" s="177">
        <f>SUM(BK116:BK117)</f>
        <v>0</v>
      </c>
    </row>
    <row r="116" spans="1:65" s="2" customFormat="1" ht="16.5" customHeight="1">
      <c r="A116" s="35"/>
      <c r="B116" s="36"/>
      <c r="C116" s="180" t="s">
        <v>131</v>
      </c>
      <c r="D116" s="180" t="s">
        <v>247</v>
      </c>
      <c r="E116" s="181" t="s">
        <v>1143</v>
      </c>
      <c r="F116" s="182" t="s">
        <v>1144</v>
      </c>
      <c r="G116" s="183" t="s">
        <v>260</v>
      </c>
      <c r="H116" s="184">
        <v>105</v>
      </c>
      <c r="I116" s="185"/>
      <c r="J116" s="186">
        <f>ROUND(I116*H116,2)</f>
        <v>0</v>
      </c>
      <c r="K116" s="182" t="s">
        <v>19</v>
      </c>
      <c r="L116" s="40"/>
      <c r="M116" s="187" t="s">
        <v>19</v>
      </c>
      <c r="N116" s="188" t="s">
        <v>45</v>
      </c>
      <c r="O116" s="65"/>
      <c r="P116" s="189">
        <f>O116*H116</f>
        <v>0</v>
      </c>
      <c r="Q116" s="189">
        <v>0.00013</v>
      </c>
      <c r="R116" s="189">
        <f>Q116*H116</f>
        <v>0.013649999999999999</v>
      </c>
      <c r="S116" s="189">
        <v>0</v>
      </c>
      <c r="T116" s="190">
        <f>S116*H116</f>
        <v>0</v>
      </c>
      <c r="U116" s="35"/>
      <c r="V116" s="35"/>
      <c r="W116" s="35"/>
      <c r="X116" s="35"/>
      <c r="Y116" s="35"/>
      <c r="Z116" s="35"/>
      <c r="AA116" s="35"/>
      <c r="AB116" s="35"/>
      <c r="AC116" s="35"/>
      <c r="AD116" s="35"/>
      <c r="AE116" s="35"/>
      <c r="AR116" s="191" t="s">
        <v>131</v>
      </c>
      <c r="AT116" s="191" t="s">
        <v>247</v>
      </c>
      <c r="AU116" s="191" t="s">
        <v>84</v>
      </c>
      <c r="AY116" s="18" t="s">
        <v>245</v>
      </c>
      <c r="BE116" s="192">
        <f>IF(N116="základní",J116,0)</f>
        <v>0</v>
      </c>
      <c r="BF116" s="192">
        <f>IF(N116="snížená",J116,0)</f>
        <v>0</v>
      </c>
      <c r="BG116" s="192">
        <f>IF(N116="zákl. přenesená",J116,0)</f>
        <v>0</v>
      </c>
      <c r="BH116" s="192">
        <f>IF(N116="sníž. přenesená",J116,0)</f>
        <v>0</v>
      </c>
      <c r="BI116" s="192">
        <f>IF(N116="nulová",J116,0)</f>
        <v>0</v>
      </c>
      <c r="BJ116" s="18" t="s">
        <v>82</v>
      </c>
      <c r="BK116" s="192">
        <f>ROUND(I116*H116,2)</f>
        <v>0</v>
      </c>
      <c r="BL116" s="18" t="s">
        <v>131</v>
      </c>
      <c r="BM116" s="191" t="s">
        <v>1849</v>
      </c>
    </row>
    <row r="117" spans="1:65" s="2" customFormat="1" ht="16.5" customHeight="1">
      <c r="A117" s="35"/>
      <c r="B117" s="36"/>
      <c r="C117" s="180" t="s">
        <v>272</v>
      </c>
      <c r="D117" s="180" t="s">
        <v>247</v>
      </c>
      <c r="E117" s="181" t="s">
        <v>1146</v>
      </c>
      <c r="F117" s="182" t="s">
        <v>1147</v>
      </c>
      <c r="G117" s="183" t="s">
        <v>260</v>
      </c>
      <c r="H117" s="184">
        <v>105</v>
      </c>
      <c r="I117" s="185"/>
      <c r="J117" s="186">
        <f>ROUND(I117*H117,2)</f>
        <v>0</v>
      </c>
      <c r="K117" s="182" t="s">
        <v>19</v>
      </c>
      <c r="L117" s="40"/>
      <c r="M117" s="187" t="s">
        <v>19</v>
      </c>
      <c r="N117" s="188" t="s">
        <v>45</v>
      </c>
      <c r="O117" s="65"/>
      <c r="P117" s="189">
        <f>O117*H117</f>
        <v>0</v>
      </c>
      <c r="Q117" s="189">
        <v>4E-05</v>
      </c>
      <c r="R117" s="189">
        <f>Q117*H117</f>
        <v>0.004200000000000001</v>
      </c>
      <c r="S117" s="189">
        <v>0</v>
      </c>
      <c r="T117" s="190">
        <f>S117*H117</f>
        <v>0</v>
      </c>
      <c r="U117" s="35"/>
      <c r="V117" s="35"/>
      <c r="W117" s="35"/>
      <c r="X117" s="35"/>
      <c r="Y117" s="35"/>
      <c r="Z117" s="35"/>
      <c r="AA117" s="35"/>
      <c r="AB117" s="35"/>
      <c r="AC117" s="35"/>
      <c r="AD117" s="35"/>
      <c r="AE117" s="35"/>
      <c r="AR117" s="191" t="s">
        <v>131</v>
      </c>
      <c r="AT117" s="191" t="s">
        <v>247</v>
      </c>
      <c r="AU117" s="191" t="s">
        <v>84</v>
      </c>
      <c r="AY117" s="18" t="s">
        <v>245</v>
      </c>
      <c r="BE117" s="192">
        <f>IF(N117="základní",J117,0)</f>
        <v>0</v>
      </c>
      <c r="BF117" s="192">
        <f>IF(N117="snížená",J117,0)</f>
        <v>0</v>
      </c>
      <c r="BG117" s="192">
        <f>IF(N117="zákl. přenesená",J117,0)</f>
        <v>0</v>
      </c>
      <c r="BH117" s="192">
        <f>IF(N117="sníž. přenesená",J117,0)</f>
        <v>0</v>
      </c>
      <c r="BI117" s="192">
        <f>IF(N117="nulová",J117,0)</f>
        <v>0</v>
      </c>
      <c r="BJ117" s="18" t="s">
        <v>82</v>
      </c>
      <c r="BK117" s="192">
        <f>ROUND(I117*H117,2)</f>
        <v>0</v>
      </c>
      <c r="BL117" s="18" t="s">
        <v>131</v>
      </c>
      <c r="BM117" s="191" t="s">
        <v>1850</v>
      </c>
    </row>
    <row r="118" spans="2:63" s="12" customFormat="1" ht="22.8" customHeight="1">
      <c r="B118" s="164"/>
      <c r="C118" s="165"/>
      <c r="D118" s="166" t="s">
        <v>73</v>
      </c>
      <c r="E118" s="178" t="s">
        <v>540</v>
      </c>
      <c r="F118" s="178" t="s">
        <v>541</v>
      </c>
      <c r="G118" s="165"/>
      <c r="H118" s="165"/>
      <c r="I118" s="168"/>
      <c r="J118" s="179">
        <f>BK118</f>
        <v>0</v>
      </c>
      <c r="K118" s="165"/>
      <c r="L118" s="170"/>
      <c r="M118" s="171"/>
      <c r="N118" s="172"/>
      <c r="O118" s="172"/>
      <c r="P118" s="173">
        <f>SUM(P119:P120)</f>
        <v>0</v>
      </c>
      <c r="Q118" s="172"/>
      <c r="R118" s="173">
        <f>SUM(R119:R120)</f>
        <v>0</v>
      </c>
      <c r="S118" s="172"/>
      <c r="T118" s="174">
        <f>SUM(T119:T120)</f>
        <v>0</v>
      </c>
      <c r="AR118" s="175" t="s">
        <v>82</v>
      </c>
      <c r="AT118" s="176" t="s">
        <v>73</v>
      </c>
      <c r="AU118" s="176" t="s">
        <v>82</v>
      </c>
      <c r="AY118" s="175" t="s">
        <v>245</v>
      </c>
      <c r="BK118" s="177">
        <f>SUM(BK119:BK120)</f>
        <v>0</v>
      </c>
    </row>
    <row r="119" spans="1:65" s="2" customFormat="1" ht="37.8" customHeight="1">
      <c r="A119" s="35"/>
      <c r="B119" s="36"/>
      <c r="C119" s="180" t="s">
        <v>278</v>
      </c>
      <c r="D119" s="180" t="s">
        <v>247</v>
      </c>
      <c r="E119" s="181" t="s">
        <v>542</v>
      </c>
      <c r="F119" s="182" t="s">
        <v>543</v>
      </c>
      <c r="G119" s="183" t="s">
        <v>323</v>
      </c>
      <c r="H119" s="184">
        <v>1.564</v>
      </c>
      <c r="I119" s="185"/>
      <c r="J119" s="186">
        <f>ROUND(I119*H119,2)</f>
        <v>0</v>
      </c>
      <c r="K119" s="182" t="s">
        <v>261</v>
      </c>
      <c r="L119" s="40"/>
      <c r="M119" s="187" t="s">
        <v>19</v>
      </c>
      <c r="N119" s="188" t="s">
        <v>45</v>
      </c>
      <c r="O119" s="65"/>
      <c r="P119" s="189">
        <f>O119*H119</f>
        <v>0</v>
      </c>
      <c r="Q119" s="189">
        <v>0</v>
      </c>
      <c r="R119" s="189">
        <f>Q119*H119</f>
        <v>0</v>
      </c>
      <c r="S119" s="189">
        <v>0</v>
      </c>
      <c r="T119" s="190">
        <f>S119*H119</f>
        <v>0</v>
      </c>
      <c r="U119" s="35"/>
      <c r="V119" s="35"/>
      <c r="W119" s="35"/>
      <c r="X119" s="35"/>
      <c r="Y119" s="35"/>
      <c r="Z119" s="35"/>
      <c r="AA119" s="35"/>
      <c r="AB119" s="35"/>
      <c r="AC119" s="35"/>
      <c r="AD119" s="35"/>
      <c r="AE119" s="35"/>
      <c r="AR119" s="191" t="s">
        <v>131</v>
      </c>
      <c r="AT119" s="191" t="s">
        <v>247</v>
      </c>
      <c r="AU119" s="191" t="s">
        <v>84</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1851</v>
      </c>
    </row>
    <row r="120" spans="1:47" s="2" customFormat="1" ht="10.2">
      <c r="A120" s="35"/>
      <c r="B120" s="36"/>
      <c r="C120" s="37"/>
      <c r="D120" s="193" t="s">
        <v>263</v>
      </c>
      <c r="E120" s="37"/>
      <c r="F120" s="194" t="s">
        <v>545</v>
      </c>
      <c r="G120" s="37"/>
      <c r="H120" s="37"/>
      <c r="I120" s="195"/>
      <c r="J120" s="37"/>
      <c r="K120" s="37"/>
      <c r="L120" s="40"/>
      <c r="M120" s="196"/>
      <c r="N120" s="197"/>
      <c r="O120" s="65"/>
      <c r="P120" s="65"/>
      <c r="Q120" s="65"/>
      <c r="R120" s="65"/>
      <c r="S120" s="65"/>
      <c r="T120" s="66"/>
      <c r="U120" s="35"/>
      <c r="V120" s="35"/>
      <c r="W120" s="35"/>
      <c r="X120" s="35"/>
      <c r="Y120" s="35"/>
      <c r="Z120" s="35"/>
      <c r="AA120" s="35"/>
      <c r="AB120" s="35"/>
      <c r="AC120" s="35"/>
      <c r="AD120" s="35"/>
      <c r="AE120" s="35"/>
      <c r="AT120" s="18" t="s">
        <v>263</v>
      </c>
      <c r="AU120" s="18" t="s">
        <v>84</v>
      </c>
    </row>
    <row r="121" spans="2:63" s="12" customFormat="1" ht="25.95" customHeight="1">
      <c r="B121" s="164"/>
      <c r="C121" s="165"/>
      <c r="D121" s="166" t="s">
        <v>73</v>
      </c>
      <c r="E121" s="167" t="s">
        <v>546</v>
      </c>
      <c r="F121" s="167" t="s">
        <v>547</v>
      </c>
      <c r="G121" s="165"/>
      <c r="H121" s="165"/>
      <c r="I121" s="168"/>
      <c r="J121" s="169">
        <f>BK121</f>
        <v>0</v>
      </c>
      <c r="K121" s="165"/>
      <c r="L121" s="170"/>
      <c r="M121" s="171"/>
      <c r="N121" s="172"/>
      <c r="O121" s="172"/>
      <c r="P121" s="173">
        <f>P122</f>
        <v>0</v>
      </c>
      <c r="Q121" s="172"/>
      <c r="R121" s="173">
        <f>R122</f>
        <v>0.029035199999999997</v>
      </c>
      <c r="S121" s="172"/>
      <c r="T121" s="174">
        <f>T122</f>
        <v>0</v>
      </c>
      <c r="AR121" s="175" t="s">
        <v>84</v>
      </c>
      <c r="AT121" s="176" t="s">
        <v>73</v>
      </c>
      <c r="AU121" s="176" t="s">
        <v>74</v>
      </c>
      <c r="AY121" s="175" t="s">
        <v>245</v>
      </c>
      <c r="BK121" s="177">
        <f>BK122</f>
        <v>0</v>
      </c>
    </row>
    <row r="122" spans="2:63" s="12" customFormat="1" ht="22.8" customHeight="1">
      <c r="B122" s="164"/>
      <c r="C122" s="165"/>
      <c r="D122" s="166" t="s">
        <v>73</v>
      </c>
      <c r="E122" s="178" t="s">
        <v>1192</v>
      </c>
      <c r="F122" s="178" t="s">
        <v>1193</v>
      </c>
      <c r="G122" s="165"/>
      <c r="H122" s="165"/>
      <c r="I122" s="168"/>
      <c r="J122" s="179">
        <f>BK122</f>
        <v>0</v>
      </c>
      <c r="K122" s="165"/>
      <c r="L122" s="170"/>
      <c r="M122" s="171"/>
      <c r="N122" s="172"/>
      <c r="O122" s="172"/>
      <c r="P122" s="173">
        <f>SUM(P123:P130)</f>
        <v>0</v>
      </c>
      <c r="Q122" s="172"/>
      <c r="R122" s="173">
        <f>SUM(R123:R130)</f>
        <v>0.029035199999999997</v>
      </c>
      <c r="S122" s="172"/>
      <c r="T122" s="174">
        <f>SUM(T123:T130)</f>
        <v>0</v>
      </c>
      <c r="AR122" s="175" t="s">
        <v>84</v>
      </c>
      <c r="AT122" s="176" t="s">
        <v>73</v>
      </c>
      <c r="AU122" s="176" t="s">
        <v>82</v>
      </c>
      <c r="AY122" s="175" t="s">
        <v>245</v>
      </c>
      <c r="BK122" s="177">
        <f>SUM(BK123:BK130)</f>
        <v>0</v>
      </c>
    </row>
    <row r="123" spans="1:65" s="2" customFormat="1" ht="16.5" customHeight="1">
      <c r="A123" s="35"/>
      <c r="B123" s="36"/>
      <c r="C123" s="180" t="s">
        <v>285</v>
      </c>
      <c r="D123" s="180" t="s">
        <v>247</v>
      </c>
      <c r="E123" s="181" t="s">
        <v>1194</v>
      </c>
      <c r="F123" s="182" t="s">
        <v>1195</v>
      </c>
      <c r="G123" s="183" t="s">
        <v>260</v>
      </c>
      <c r="H123" s="184">
        <v>63.12</v>
      </c>
      <c r="I123" s="185"/>
      <c r="J123" s="186">
        <f>ROUND(I123*H123,2)</f>
        <v>0</v>
      </c>
      <c r="K123" s="182" t="s">
        <v>19</v>
      </c>
      <c r="L123" s="40"/>
      <c r="M123" s="187" t="s">
        <v>19</v>
      </c>
      <c r="N123" s="188" t="s">
        <v>45</v>
      </c>
      <c r="O123" s="65"/>
      <c r="P123" s="189">
        <f>O123*H123</f>
        <v>0</v>
      </c>
      <c r="Q123" s="189">
        <v>0.0002</v>
      </c>
      <c r="R123" s="189">
        <f>Q123*H123</f>
        <v>0.012624</v>
      </c>
      <c r="S123" s="189">
        <v>0</v>
      </c>
      <c r="T123" s="190">
        <f>S123*H123</f>
        <v>0</v>
      </c>
      <c r="U123" s="35"/>
      <c r="V123" s="35"/>
      <c r="W123" s="35"/>
      <c r="X123" s="35"/>
      <c r="Y123" s="35"/>
      <c r="Z123" s="35"/>
      <c r="AA123" s="35"/>
      <c r="AB123" s="35"/>
      <c r="AC123" s="35"/>
      <c r="AD123" s="35"/>
      <c r="AE123" s="35"/>
      <c r="AR123" s="191" t="s">
        <v>355</v>
      </c>
      <c r="AT123" s="191" t="s">
        <v>247</v>
      </c>
      <c r="AU123" s="191" t="s">
        <v>84</v>
      </c>
      <c r="AY123" s="18" t="s">
        <v>245</v>
      </c>
      <c r="BE123" s="192">
        <f>IF(N123="základní",J123,0)</f>
        <v>0</v>
      </c>
      <c r="BF123" s="192">
        <f>IF(N123="snížená",J123,0)</f>
        <v>0</v>
      </c>
      <c r="BG123" s="192">
        <f>IF(N123="zákl. přenesená",J123,0)</f>
        <v>0</v>
      </c>
      <c r="BH123" s="192">
        <f>IF(N123="sníž. přenesená",J123,0)</f>
        <v>0</v>
      </c>
      <c r="BI123" s="192">
        <f>IF(N123="nulová",J123,0)</f>
        <v>0</v>
      </c>
      <c r="BJ123" s="18" t="s">
        <v>82</v>
      </c>
      <c r="BK123" s="192">
        <f>ROUND(I123*H123,2)</f>
        <v>0</v>
      </c>
      <c r="BL123" s="18" t="s">
        <v>355</v>
      </c>
      <c r="BM123" s="191" t="s">
        <v>1852</v>
      </c>
    </row>
    <row r="124" spans="2:51" s="13" customFormat="1" ht="10.2">
      <c r="B124" s="198"/>
      <c r="C124" s="199"/>
      <c r="D124" s="200" t="s">
        <v>265</v>
      </c>
      <c r="E124" s="201" t="s">
        <v>19</v>
      </c>
      <c r="F124" s="202" t="s">
        <v>1197</v>
      </c>
      <c r="G124" s="199"/>
      <c r="H124" s="201" t="s">
        <v>19</v>
      </c>
      <c r="I124" s="203"/>
      <c r="J124" s="199"/>
      <c r="K124" s="199"/>
      <c r="L124" s="204"/>
      <c r="M124" s="205"/>
      <c r="N124" s="206"/>
      <c r="O124" s="206"/>
      <c r="P124" s="206"/>
      <c r="Q124" s="206"/>
      <c r="R124" s="206"/>
      <c r="S124" s="206"/>
      <c r="T124" s="207"/>
      <c r="AT124" s="208" t="s">
        <v>265</v>
      </c>
      <c r="AU124" s="208" t="s">
        <v>84</v>
      </c>
      <c r="AV124" s="13" t="s">
        <v>82</v>
      </c>
      <c r="AW124" s="13" t="s">
        <v>36</v>
      </c>
      <c r="AX124" s="13" t="s">
        <v>74</v>
      </c>
      <c r="AY124" s="208" t="s">
        <v>245</v>
      </c>
    </row>
    <row r="125" spans="2:51" s="14" customFormat="1" ht="10.2">
      <c r="B125" s="209"/>
      <c r="C125" s="210"/>
      <c r="D125" s="200" t="s">
        <v>265</v>
      </c>
      <c r="E125" s="211" t="s">
        <v>19</v>
      </c>
      <c r="F125" s="212" t="s">
        <v>1108</v>
      </c>
      <c r="G125" s="210"/>
      <c r="H125" s="213">
        <v>63.12</v>
      </c>
      <c r="I125" s="214"/>
      <c r="J125" s="210"/>
      <c r="K125" s="210"/>
      <c r="L125" s="215"/>
      <c r="M125" s="216"/>
      <c r="N125" s="217"/>
      <c r="O125" s="217"/>
      <c r="P125" s="217"/>
      <c r="Q125" s="217"/>
      <c r="R125" s="217"/>
      <c r="S125" s="217"/>
      <c r="T125" s="218"/>
      <c r="AT125" s="219" t="s">
        <v>265</v>
      </c>
      <c r="AU125" s="219" t="s">
        <v>84</v>
      </c>
      <c r="AV125" s="14" t="s">
        <v>84</v>
      </c>
      <c r="AW125" s="14" t="s">
        <v>36</v>
      </c>
      <c r="AX125" s="14" t="s">
        <v>74</v>
      </c>
      <c r="AY125" s="219" t="s">
        <v>245</v>
      </c>
    </row>
    <row r="126" spans="2:51" s="15" customFormat="1" ht="10.2">
      <c r="B126" s="220"/>
      <c r="C126" s="221"/>
      <c r="D126" s="200" t="s">
        <v>265</v>
      </c>
      <c r="E126" s="222" t="s">
        <v>19</v>
      </c>
      <c r="F126" s="223" t="s">
        <v>271</v>
      </c>
      <c r="G126" s="221"/>
      <c r="H126" s="224">
        <v>63.12</v>
      </c>
      <c r="I126" s="225"/>
      <c r="J126" s="221"/>
      <c r="K126" s="221"/>
      <c r="L126" s="226"/>
      <c r="M126" s="227"/>
      <c r="N126" s="228"/>
      <c r="O126" s="228"/>
      <c r="P126" s="228"/>
      <c r="Q126" s="228"/>
      <c r="R126" s="228"/>
      <c r="S126" s="228"/>
      <c r="T126" s="229"/>
      <c r="AT126" s="230" t="s">
        <v>265</v>
      </c>
      <c r="AU126" s="230" t="s">
        <v>84</v>
      </c>
      <c r="AV126" s="15" t="s">
        <v>131</v>
      </c>
      <c r="AW126" s="15" t="s">
        <v>36</v>
      </c>
      <c r="AX126" s="15" t="s">
        <v>82</v>
      </c>
      <c r="AY126" s="230" t="s">
        <v>245</v>
      </c>
    </row>
    <row r="127" spans="1:65" s="2" customFormat="1" ht="16.5" customHeight="1">
      <c r="A127" s="35"/>
      <c r="B127" s="36"/>
      <c r="C127" s="180" t="s">
        <v>297</v>
      </c>
      <c r="D127" s="180" t="s">
        <v>247</v>
      </c>
      <c r="E127" s="181" t="s">
        <v>1198</v>
      </c>
      <c r="F127" s="182" t="s">
        <v>1199</v>
      </c>
      <c r="G127" s="183" t="s">
        <v>260</v>
      </c>
      <c r="H127" s="184">
        <v>63.12</v>
      </c>
      <c r="I127" s="185"/>
      <c r="J127" s="186">
        <f>ROUND(I127*H127,2)</f>
        <v>0</v>
      </c>
      <c r="K127" s="182" t="s">
        <v>19</v>
      </c>
      <c r="L127" s="40"/>
      <c r="M127" s="187" t="s">
        <v>19</v>
      </c>
      <c r="N127" s="188" t="s">
        <v>45</v>
      </c>
      <c r="O127" s="65"/>
      <c r="P127" s="189">
        <f>O127*H127</f>
        <v>0</v>
      </c>
      <c r="Q127" s="189">
        <v>0.00026</v>
      </c>
      <c r="R127" s="189">
        <f>Q127*H127</f>
        <v>0.016411199999999997</v>
      </c>
      <c r="S127" s="189">
        <v>0</v>
      </c>
      <c r="T127" s="190">
        <f>S127*H127</f>
        <v>0</v>
      </c>
      <c r="U127" s="35"/>
      <c r="V127" s="35"/>
      <c r="W127" s="35"/>
      <c r="X127" s="35"/>
      <c r="Y127" s="35"/>
      <c r="Z127" s="35"/>
      <c r="AA127" s="35"/>
      <c r="AB127" s="35"/>
      <c r="AC127" s="35"/>
      <c r="AD127" s="35"/>
      <c r="AE127" s="35"/>
      <c r="AR127" s="191" t="s">
        <v>355</v>
      </c>
      <c r="AT127" s="191" t="s">
        <v>247</v>
      </c>
      <c r="AU127" s="191" t="s">
        <v>84</v>
      </c>
      <c r="AY127" s="18" t="s">
        <v>245</v>
      </c>
      <c r="BE127" s="192">
        <f>IF(N127="základní",J127,0)</f>
        <v>0</v>
      </c>
      <c r="BF127" s="192">
        <f>IF(N127="snížená",J127,0)</f>
        <v>0</v>
      </c>
      <c r="BG127" s="192">
        <f>IF(N127="zákl. přenesená",J127,0)</f>
        <v>0</v>
      </c>
      <c r="BH127" s="192">
        <f>IF(N127="sníž. přenesená",J127,0)</f>
        <v>0</v>
      </c>
      <c r="BI127" s="192">
        <f>IF(N127="nulová",J127,0)</f>
        <v>0</v>
      </c>
      <c r="BJ127" s="18" t="s">
        <v>82</v>
      </c>
      <c r="BK127" s="192">
        <f>ROUND(I127*H127,2)</f>
        <v>0</v>
      </c>
      <c r="BL127" s="18" t="s">
        <v>355</v>
      </c>
      <c r="BM127" s="191" t="s">
        <v>1853</v>
      </c>
    </row>
    <row r="128" spans="2:51" s="13" customFormat="1" ht="10.2">
      <c r="B128" s="198"/>
      <c r="C128" s="199"/>
      <c r="D128" s="200" t="s">
        <v>265</v>
      </c>
      <c r="E128" s="201" t="s">
        <v>19</v>
      </c>
      <c r="F128" s="202" t="s">
        <v>1201</v>
      </c>
      <c r="G128" s="199"/>
      <c r="H128" s="201" t="s">
        <v>19</v>
      </c>
      <c r="I128" s="203"/>
      <c r="J128" s="199"/>
      <c r="K128" s="199"/>
      <c r="L128" s="204"/>
      <c r="M128" s="205"/>
      <c r="N128" s="206"/>
      <c r="O128" s="206"/>
      <c r="P128" s="206"/>
      <c r="Q128" s="206"/>
      <c r="R128" s="206"/>
      <c r="S128" s="206"/>
      <c r="T128" s="207"/>
      <c r="AT128" s="208" t="s">
        <v>265</v>
      </c>
      <c r="AU128" s="208" t="s">
        <v>84</v>
      </c>
      <c r="AV128" s="13" t="s">
        <v>82</v>
      </c>
      <c r="AW128" s="13" t="s">
        <v>36</v>
      </c>
      <c r="AX128" s="13" t="s">
        <v>74</v>
      </c>
      <c r="AY128" s="208" t="s">
        <v>245</v>
      </c>
    </row>
    <row r="129" spans="2:51" s="14" customFormat="1" ht="10.2">
      <c r="B129" s="209"/>
      <c r="C129" s="210"/>
      <c r="D129" s="200" t="s">
        <v>265</v>
      </c>
      <c r="E129" s="211" t="s">
        <v>19</v>
      </c>
      <c r="F129" s="212" t="s">
        <v>1110</v>
      </c>
      <c r="G129" s="210"/>
      <c r="H129" s="213">
        <v>63.12</v>
      </c>
      <c r="I129" s="214"/>
      <c r="J129" s="210"/>
      <c r="K129" s="210"/>
      <c r="L129" s="215"/>
      <c r="M129" s="216"/>
      <c r="N129" s="217"/>
      <c r="O129" s="217"/>
      <c r="P129" s="217"/>
      <c r="Q129" s="217"/>
      <c r="R129" s="217"/>
      <c r="S129" s="217"/>
      <c r="T129" s="218"/>
      <c r="AT129" s="219" t="s">
        <v>265</v>
      </c>
      <c r="AU129" s="219" t="s">
        <v>84</v>
      </c>
      <c r="AV129" s="14" t="s">
        <v>84</v>
      </c>
      <c r="AW129" s="14" t="s">
        <v>36</v>
      </c>
      <c r="AX129" s="14" t="s">
        <v>74</v>
      </c>
      <c r="AY129" s="219" t="s">
        <v>245</v>
      </c>
    </row>
    <row r="130" spans="2:51" s="15" customFormat="1" ht="10.2">
      <c r="B130" s="220"/>
      <c r="C130" s="221"/>
      <c r="D130" s="200" t="s">
        <v>265</v>
      </c>
      <c r="E130" s="222" t="s">
        <v>1108</v>
      </c>
      <c r="F130" s="223" t="s">
        <v>271</v>
      </c>
      <c r="G130" s="221"/>
      <c r="H130" s="224">
        <v>63.12</v>
      </c>
      <c r="I130" s="225"/>
      <c r="J130" s="221"/>
      <c r="K130" s="221"/>
      <c r="L130" s="226"/>
      <c r="M130" s="237"/>
      <c r="N130" s="238"/>
      <c r="O130" s="238"/>
      <c r="P130" s="238"/>
      <c r="Q130" s="238"/>
      <c r="R130" s="238"/>
      <c r="S130" s="238"/>
      <c r="T130" s="239"/>
      <c r="AT130" s="230" t="s">
        <v>265</v>
      </c>
      <c r="AU130" s="230" t="s">
        <v>84</v>
      </c>
      <c r="AV130" s="15" t="s">
        <v>131</v>
      </c>
      <c r="AW130" s="15" t="s">
        <v>36</v>
      </c>
      <c r="AX130" s="15" t="s">
        <v>82</v>
      </c>
      <c r="AY130" s="230" t="s">
        <v>245</v>
      </c>
    </row>
    <row r="131" spans="1:31" s="2" customFormat="1" ht="6.9" customHeight="1">
      <c r="A131" s="35"/>
      <c r="B131" s="48"/>
      <c r="C131" s="49"/>
      <c r="D131" s="49"/>
      <c r="E131" s="49"/>
      <c r="F131" s="49"/>
      <c r="G131" s="49"/>
      <c r="H131" s="49"/>
      <c r="I131" s="49"/>
      <c r="J131" s="49"/>
      <c r="K131" s="49"/>
      <c r="L131" s="40"/>
      <c r="M131" s="35"/>
      <c r="O131" s="35"/>
      <c r="P131" s="35"/>
      <c r="Q131" s="35"/>
      <c r="R131" s="35"/>
      <c r="S131" s="35"/>
      <c r="T131" s="35"/>
      <c r="U131" s="35"/>
      <c r="V131" s="35"/>
      <c r="W131" s="35"/>
      <c r="X131" s="35"/>
      <c r="Y131" s="35"/>
      <c r="Z131" s="35"/>
      <c r="AA131" s="35"/>
      <c r="AB131" s="35"/>
      <c r="AC131" s="35"/>
      <c r="AD131" s="35"/>
      <c r="AE131" s="35"/>
    </row>
  </sheetData>
  <sheetProtection algorithmName="SHA-512" hashValue="NQpInSTE3MRTmXLFF7ElIuOh4kQxgfSb6mStvg/ETzh+RiX8iVOTG+wCKsc+QcAihALnMuf3j399DXzZgIQHsA==" saltValue="OuA92a7gc2BEPohgRq1p+xBLzs1GHHob+r8PQOlEv31o4n3EleLG92rxS4GFhK5xScpQ/q0e4eZCJdpHUViBzg==" spinCount="100000" sheet="1" objects="1" scenarios="1" formatColumns="0" formatRows="0" autoFilter="0"/>
  <autoFilter ref="C96:K130"/>
  <mergeCells count="15">
    <mergeCell ref="E83:H83"/>
    <mergeCell ref="E87:H87"/>
    <mergeCell ref="E85:H85"/>
    <mergeCell ref="E89:H89"/>
    <mergeCell ref="L2:V2"/>
    <mergeCell ref="E31:H31"/>
    <mergeCell ref="E52:H52"/>
    <mergeCell ref="E56:H56"/>
    <mergeCell ref="E54:H54"/>
    <mergeCell ref="E58:H58"/>
    <mergeCell ref="E7:H7"/>
    <mergeCell ref="E11:H11"/>
    <mergeCell ref="E9:H9"/>
    <mergeCell ref="E13:H13"/>
    <mergeCell ref="E22:H22"/>
  </mergeCells>
  <hyperlinks>
    <hyperlink ref="F101" r:id="rId1" display="https://podminky.urs.cz/item/CS_URS_2022_02/612131301"/>
    <hyperlink ref="F107" r:id="rId2" display="https://podminky.urs.cz/item/CS_URS_2022_02/612321311"/>
    <hyperlink ref="F120" r:id="rId3" display="https://podminky.urs.cz/item/CS_URS_2022_02/9980120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166</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1747</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1854</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ROUND((SUM(BE92:BE95)),2)</f>
        <v>0</v>
      </c>
      <c r="G37" s="35"/>
      <c r="H37" s="35"/>
      <c r="I37" s="126">
        <v>0.21</v>
      </c>
      <c r="J37" s="125">
        <f>ROUND(((SUM(BE92:BE95))*I37),2)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ROUND((SUM(BF92:BF95)),2)</f>
        <v>0</v>
      </c>
      <c r="G38" s="35"/>
      <c r="H38" s="35"/>
      <c r="I38" s="126">
        <v>0.15</v>
      </c>
      <c r="J38" s="125">
        <f>ROUND(((SUM(BF92:BF95))*I38),2)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ROUND((SUM(BG92:BG95)),2)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ROUND((SUM(BH92:BH95)),2)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ROUND((SUM(BI92:BI95)),2)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1747</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D.2.1-2.7 - Výpis prvků</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1229</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1746</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1747</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D.2.1-2.7 - Výpis prvků</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1230</v>
      </c>
      <c r="F93" s="167" t="s">
        <v>112</v>
      </c>
      <c r="G93" s="165"/>
      <c r="H93" s="165"/>
      <c r="I93" s="168"/>
      <c r="J93" s="169">
        <f>BK93</f>
        <v>0</v>
      </c>
      <c r="K93" s="165"/>
      <c r="L93" s="170"/>
      <c r="M93" s="171"/>
      <c r="N93" s="172"/>
      <c r="O93" s="172"/>
      <c r="P93" s="173">
        <f>SUM(P94:P95)</f>
        <v>0</v>
      </c>
      <c r="Q93" s="172"/>
      <c r="R93" s="173">
        <f>SUM(R94:R95)</f>
        <v>0</v>
      </c>
      <c r="S93" s="172"/>
      <c r="T93" s="174">
        <f>SUM(T94:T95)</f>
        <v>0</v>
      </c>
      <c r="AR93" s="175" t="s">
        <v>82</v>
      </c>
      <c r="AT93" s="176" t="s">
        <v>73</v>
      </c>
      <c r="AU93" s="176" t="s">
        <v>74</v>
      </c>
      <c r="AY93" s="175" t="s">
        <v>245</v>
      </c>
      <c r="BK93" s="177">
        <f>SUM(BK94:BK95)</f>
        <v>0</v>
      </c>
    </row>
    <row r="94" spans="1:65" s="2" customFormat="1" ht="16.5" customHeight="1">
      <c r="A94" s="35"/>
      <c r="B94" s="36"/>
      <c r="C94" s="180" t="s">
        <v>82</v>
      </c>
      <c r="D94" s="180" t="s">
        <v>247</v>
      </c>
      <c r="E94" s="181" t="s">
        <v>1855</v>
      </c>
      <c r="F94" s="182" t="s">
        <v>1856</v>
      </c>
      <c r="G94" s="183" t="s">
        <v>389</v>
      </c>
      <c r="H94" s="184">
        <v>5</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1857</v>
      </c>
    </row>
    <row r="95" spans="1:65" s="2" customFormat="1" ht="16.5" customHeight="1">
      <c r="A95" s="35"/>
      <c r="B95" s="36"/>
      <c r="C95" s="180" t="s">
        <v>84</v>
      </c>
      <c r="D95" s="180" t="s">
        <v>247</v>
      </c>
      <c r="E95" s="181" t="s">
        <v>1858</v>
      </c>
      <c r="F95" s="182" t="s">
        <v>1859</v>
      </c>
      <c r="G95" s="183" t="s">
        <v>389</v>
      </c>
      <c r="H95" s="184">
        <v>12</v>
      </c>
      <c r="I95" s="185"/>
      <c r="J95" s="186">
        <f>ROUND(I95*H95,2)</f>
        <v>0</v>
      </c>
      <c r="K95" s="182" t="s">
        <v>19</v>
      </c>
      <c r="L95" s="40"/>
      <c r="M95" s="231" t="s">
        <v>19</v>
      </c>
      <c r="N95" s="232" t="s">
        <v>45</v>
      </c>
      <c r="O95" s="233"/>
      <c r="P95" s="234">
        <f>O95*H95</f>
        <v>0</v>
      </c>
      <c r="Q95" s="234">
        <v>0</v>
      </c>
      <c r="R95" s="234">
        <f>Q95*H95</f>
        <v>0</v>
      </c>
      <c r="S95" s="234">
        <v>0</v>
      </c>
      <c r="T95" s="235">
        <f>S95*H95</f>
        <v>0</v>
      </c>
      <c r="U95" s="35"/>
      <c r="V95" s="35"/>
      <c r="W95" s="35"/>
      <c r="X95" s="35"/>
      <c r="Y95" s="35"/>
      <c r="Z95" s="35"/>
      <c r="AA95" s="35"/>
      <c r="AB95" s="35"/>
      <c r="AC95" s="35"/>
      <c r="AD95" s="35"/>
      <c r="AE95" s="35"/>
      <c r="AR95" s="191" t="s">
        <v>131</v>
      </c>
      <c r="AT95" s="191" t="s">
        <v>247</v>
      </c>
      <c r="AU95" s="191" t="s">
        <v>82</v>
      </c>
      <c r="AY95" s="18" t="s">
        <v>245</v>
      </c>
      <c r="BE95" s="192">
        <f>IF(N95="základní",J95,0)</f>
        <v>0</v>
      </c>
      <c r="BF95" s="192">
        <f>IF(N95="snížená",J95,0)</f>
        <v>0</v>
      </c>
      <c r="BG95" s="192">
        <f>IF(N95="zákl. přenesená",J95,0)</f>
        <v>0</v>
      </c>
      <c r="BH95" s="192">
        <f>IF(N95="sníž. přenesená",J95,0)</f>
        <v>0</v>
      </c>
      <c r="BI95" s="192">
        <f>IF(N95="nulová",J95,0)</f>
        <v>0</v>
      </c>
      <c r="BJ95" s="18" t="s">
        <v>82</v>
      </c>
      <c r="BK95" s="192">
        <f>ROUND(I95*H95,2)</f>
        <v>0</v>
      </c>
      <c r="BL95" s="18" t="s">
        <v>131</v>
      </c>
      <c r="BM95" s="191" t="s">
        <v>1860</v>
      </c>
    </row>
    <row r="96" spans="1:31" s="2" customFormat="1" ht="6.9" customHeight="1">
      <c r="A96" s="35"/>
      <c r="B96" s="48"/>
      <c r="C96" s="49"/>
      <c r="D96" s="49"/>
      <c r="E96" s="49"/>
      <c r="F96" s="49"/>
      <c r="G96" s="49"/>
      <c r="H96" s="49"/>
      <c r="I96" s="49"/>
      <c r="J96" s="49"/>
      <c r="K96" s="49"/>
      <c r="L96" s="40"/>
      <c r="M96" s="35"/>
      <c r="O96" s="35"/>
      <c r="P96" s="35"/>
      <c r="Q96" s="35"/>
      <c r="R96" s="35"/>
      <c r="S96" s="35"/>
      <c r="T96" s="35"/>
      <c r="U96" s="35"/>
      <c r="V96" s="35"/>
      <c r="W96" s="35"/>
      <c r="X96" s="35"/>
      <c r="Y96" s="35"/>
      <c r="Z96" s="35"/>
      <c r="AA96" s="35"/>
      <c r="AB96" s="35"/>
      <c r="AC96" s="35"/>
      <c r="AD96" s="35"/>
      <c r="AE96" s="35"/>
    </row>
  </sheetData>
  <sheetProtection algorithmName="SHA-512" hashValue="s/iVwsV+aVuP3x7qMJO7NFj7U7T2MFJeXJ4kmxcw4uFG8H7dI07EhV4H75hWTYWZqKKPjglzziNheoKqV9+WIg==" saltValue="ZlkPylB2j6AoxEkbTy5Q+qqaJopSpfD7Kv9Ivg90BRdpvy74aomuLRBQ1WN3FHatxmvYYwYccCSz+JU4Dja5ZA==" spinCount="100000" sheet="1" objects="1" scenarios="1" formatColumns="0" formatRows="0" autoFilter="0"/>
  <autoFilter ref="C91:K9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BM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170</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1861</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1862</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ROUND((SUM(BE92:BE95)),2)</f>
        <v>0</v>
      </c>
      <c r="G37" s="35"/>
      <c r="H37" s="35"/>
      <c r="I37" s="126">
        <v>0.21</v>
      </c>
      <c r="J37" s="125">
        <f>ROUND(((SUM(BE92:BE95))*I37),2)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ROUND((SUM(BF92:BF95)),2)</f>
        <v>0</v>
      </c>
      <c r="G38" s="35"/>
      <c r="H38" s="35"/>
      <c r="I38" s="126">
        <v>0.15</v>
      </c>
      <c r="J38" s="125">
        <f>ROUND(((SUM(BF92:BF95))*I38),2)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ROUND((SUM(BG92:BG95)),2)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ROUND((SUM(BH92:BH95)),2)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ROUND((SUM(BI92:BI95)),2)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1861</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D.2.4.1 - Zdravotně technické instalace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1267</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1746</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1861</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D.2.4.1 - Zdravotně technické instalace</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1295</v>
      </c>
      <c r="F93" s="167" t="s">
        <v>1296</v>
      </c>
      <c r="G93" s="165"/>
      <c r="H93" s="165"/>
      <c r="I93" s="168"/>
      <c r="J93" s="169">
        <f>BK93</f>
        <v>0</v>
      </c>
      <c r="K93" s="165"/>
      <c r="L93" s="170"/>
      <c r="M93" s="171"/>
      <c r="N93" s="172"/>
      <c r="O93" s="172"/>
      <c r="P93" s="173">
        <f>SUM(P94:P95)</f>
        <v>0</v>
      </c>
      <c r="Q93" s="172"/>
      <c r="R93" s="173">
        <f>SUM(R94:R95)</f>
        <v>0</v>
      </c>
      <c r="S93" s="172"/>
      <c r="T93" s="174">
        <f>SUM(T94:T95)</f>
        <v>0</v>
      </c>
      <c r="AR93" s="175" t="s">
        <v>82</v>
      </c>
      <c r="AT93" s="176" t="s">
        <v>73</v>
      </c>
      <c r="AU93" s="176" t="s">
        <v>74</v>
      </c>
      <c r="AY93" s="175" t="s">
        <v>245</v>
      </c>
      <c r="BK93" s="177">
        <f>SUM(BK94:BK95)</f>
        <v>0</v>
      </c>
    </row>
    <row r="94" spans="1:65" s="2" customFormat="1" ht="16.5" customHeight="1">
      <c r="A94" s="35"/>
      <c r="B94" s="36"/>
      <c r="C94" s="180" t="s">
        <v>82</v>
      </c>
      <c r="D94" s="180" t="s">
        <v>247</v>
      </c>
      <c r="E94" s="181" t="s">
        <v>1303</v>
      </c>
      <c r="F94" s="182" t="s">
        <v>1304</v>
      </c>
      <c r="G94" s="183" t="s">
        <v>389</v>
      </c>
      <c r="H94" s="184">
        <v>1</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1863</v>
      </c>
    </row>
    <row r="95" spans="1:47" s="2" customFormat="1" ht="19.2">
      <c r="A95" s="35"/>
      <c r="B95" s="36"/>
      <c r="C95" s="37"/>
      <c r="D95" s="200" t="s">
        <v>470</v>
      </c>
      <c r="E95" s="37"/>
      <c r="F95" s="236" t="s">
        <v>1305</v>
      </c>
      <c r="G95" s="37"/>
      <c r="H95" s="37"/>
      <c r="I95" s="195"/>
      <c r="J95" s="37"/>
      <c r="K95" s="37"/>
      <c r="L95" s="40"/>
      <c r="M95" s="240"/>
      <c r="N95" s="241"/>
      <c r="O95" s="233"/>
      <c r="P95" s="233"/>
      <c r="Q95" s="233"/>
      <c r="R95" s="233"/>
      <c r="S95" s="233"/>
      <c r="T95" s="242"/>
      <c r="U95" s="35"/>
      <c r="V95" s="35"/>
      <c r="W95" s="35"/>
      <c r="X95" s="35"/>
      <c r="Y95" s="35"/>
      <c r="Z95" s="35"/>
      <c r="AA95" s="35"/>
      <c r="AB95" s="35"/>
      <c r="AC95" s="35"/>
      <c r="AD95" s="35"/>
      <c r="AE95" s="35"/>
      <c r="AT95" s="18" t="s">
        <v>470</v>
      </c>
      <c r="AU95" s="18" t="s">
        <v>82</v>
      </c>
    </row>
    <row r="96" spans="1:31" s="2" customFormat="1" ht="6.9" customHeight="1">
      <c r="A96" s="35"/>
      <c r="B96" s="48"/>
      <c r="C96" s="49"/>
      <c r="D96" s="49"/>
      <c r="E96" s="49"/>
      <c r="F96" s="49"/>
      <c r="G96" s="49"/>
      <c r="H96" s="49"/>
      <c r="I96" s="49"/>
      <c r="J96" s="49"/>
      <c r="K96" s="49"/>
      <c r="L96" s="40"/>
      <c r="M96" s="35"/>
      <c r="O96" s="35"/>
      <c r="P96" s="35"/>
      <c r="Q96" s="35"/>
      <c r="R96" s="35"/>
      <c r="S96" s="35"/>
      <c r="T96" s="35"/>
      <c r="U96" s="35"/>
      <c r="V96" s="35"/>
      <c r="W96" s="35"/>
      <c r="X96" s="35"/>
      <c r="Y96" s="35"/>
      <c r="Z96" s="35"/>
      <c r="AA96" s="35"/>
      <c r="AB96" s="35"/>
      <c r="AC96" s="35"/>
      <c r="AD96" s="35"/>
      <c r="AE96" s="35"/>
    </row>
  </sheetData>
  <sheetProtection algorithmName="SHA-512" hashValue="6ueAOiZjmRMXyo8sGnC/YtiNx8WeePr0GEK8m/N4sPis/0QTzyLNADgQINK3CHm2xn+9zKQ7t9YNBSVb1H6fyw==" saltValue="i6IYUqw0xfqutcEncCxck2aCG7QtGZs8OKQwNFd7qVQ0x5GpR56lcbKeQRQgi6n3Wav+icy9Zy3WFrNnpTS/9Q==" spinCount="100000" sheet="1" objects="1" scenarios="1" formatColumns="0" formatRows="0" autoFilter="0"/>
  <autoFilter ref="C91:K95"/>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172</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1746</v>
      </c>
      <c r="F9" s="367"/>
      <c r="G9" s="367"/>
      <c r="H9" s="367"/>
      <c r="L9" s="21"/>
    </row>
    <row r="10" spans="2:12" s="1" customFormat="1" ht="12" customHeight="1">
      <c r="B10" s="21"/>
      <c r="D10" s="114" t="s">
        <v>409</v>
      </c>
      <c r="L10" s="21"/>
    </row>
    <row r="11" spans="1:31" s="2" customFormat="1" ht="16.5" customHeight="1">
      <c r="A11" s="35"/>
      <c r="B11" s="40"/>
      <c r="C11" s="35"/>
      <c r="D11" s="35"/>
      <c r="E11" s="403" t="s">
        <v>1861</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1864</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ROUND((SUM(BE92:BE101)),2)</f>
        <v>0</v>
      </c>
      <c r="G37" s="35"/>
      <c r="H37" s="35"/>
      <c r="I37" s="126">
        <v>0.21</v>
      </c>
      <c r="J37" s="125">
        <f>ROUND(((SUM(BE92:BE101))*I37),2)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ROUND((SUM(BF92:BF101)),2)</f>
        <v>0</v>
      </c>
      <c r="G38" s="35"/>
      <c r="H38" s="35"/>
      <c r="I38" s="126">
        <v>0.15</v>
      </c>
      <c r="J38" s="125">
        <f>ROUND(((SUM(BF92:BF101))*I38),2)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ROUND((SUM(BG92:BG101)),2)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ROUND((SUM(BH92:BH101)),2)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ROUND((SUM(BI92:BI101)),2)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1746</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1861</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D.2.4.4 - Silnoproudé elektroinstalace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1513</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1746</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1861</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D.2.4.4 - Silnoproudé elektroinstalace</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129</v>
      </c>
      <c r="F93" s="167" t="s">
        <v>130</v>
      </c>
      <c r="G93" s="165"/>
      <c r="H93" s="165"/>
      <c r="I93" s="168"/>
      <c r="J93" s="169">
        <f>BK93</f>
        <v>0</v>
      </c>
      <c r="K93" s="165"/>
      <c r="L93" s="170"/>
      <c r="M93" s="171"/>
      <c r="N93" s="172"/>
      <c r="O93" s="172"/>
      <c r="P93" s="173">
        <f>SUM(P94:P101)</f>
        <v>0</v>
      </c>
      <c r="Q93" s="172"/>
      <c r="R93" s="173">
        <f>SUM(R94:R101)</f>
        <v>0</v>
      </c>
      <c r="S93" s="172"/>
      <c r="T93" s="174">
        <f>SUM(T94:T101)</f>
        <v>0</v>
      </c>
      <c r="AR93" s="175" t="s">
        <v>131</v>
      </c>
      <c r="AT93" s="176" t="s">
        <v>73</v>
      </c>
      <c r="AU93" s="176" t="s">
        <v>74</v>
      </c>
      <c r="AY93" s="175" t="s">
        <v>245</v>
      </c>
      <c r="BK93" s="177">
        <f>SUM(BK94:BK101)</f>
        <v>0</v>
      </c>
    </row>
    <row r="94" spans="1:65" s="2" customFormat="1" ht="16.5" customHeight="1">
      <c r="A94" s="35"/>
      <c r="B94" s="36"/>
      <c r="C94" s="180" t="s">
        <v>82</v>
      </c>
      <c r="D94" s="180" t="s">
        <v>247</v>
      </c>
      <c r="E94" s="181" t="s">
        <v>1514</v>
      </c>
      <c r="F94" s="182" t="s">
        <v>1515</v>
      </c>
      <c r="G94" s="183" t="s">
        <v>389</v>
      </c>
      <c r="H94" s="184">
        <v>1</v>
      </c>
      <c r="I94" s="185"/>
      <c r="J94" s="186">
        <f aca="true" t="shared" si="0" ref="J94:J99">ROUND(I94*H94,2)</f>
        <v>0</v>
      </c>
      <c r="K94" s="182" t="s">
        <v>19</v>
      </c>
      <c r="L94" s="40"/>
      <c r="M94" s="187" t="s">
        <v>19</v>
      </c>
      <c r="N94" s="188" t="s">
        <v>45</v>
      </c>
      <c r="O94" s="65"/>
      <c r="P94" s="189">
        <f aca="true" t="shared" si="1" ref="P94:P99">O94*H94</f>
        <v>0</v>
      </c>
      <c r="Q94" s="189">
        <v>0</v>
      </c>
      <c r="R94" s="189">
        <f aca="true" t="shared" si="2" ref="R94:R99">Q94*H94</f>
        <v>0</v>
      </c>
      <c r="S94" s="189">
        <v>0</v>
      </c>
      <c r="T94" s="190">
        <f aca="true" t="shared" si="3" ref="T94:T99">S94*H94</f>
        <v>0</v>
      </c>
      <c r="U94" s="35"/>
      <c r="V94" s="35"/>
      <c r="W94" s="35"/>
      <c r="X94" s="35"/>
      <c r="Y94" s="35"/>
      <c r="Z94" s="35"/>
      <c r="AA94" s="35"/>
      <c r="AB94" s="35"/>
      <c r="AC94" s="35"/>
      <c r="AD94" s="35"/>
      <c r="AE94" s="35"/>
      <c r="AR94" s="191" t="s">
        <v>390</v>
      </c>
      <c r="AT94" s="191" t="s">
        <v>247</v>
      </c>
      <c r="AU94" s="191" t="s">
        <v>82</v>
      </c>
      <c r="AY94" s="18" t="s">
        <v>245</v>
      </c>
      <c r="BE94" s="192">
        <f aca="true" t="shared" si="4" ref="BE94:BE99">IF(N94="základní",J94,0)</f>
        <v>0</v>
      </c>
      <c r="BF94" s="192">
        <f aca="true" t="shared" si="5" ref="BF94:BF99">IF(N94="snížená",J94,0)</f>
        <v>0</v>
      </c>
      <c r="BG94" s="192">
        <f aca="true" t="shared" si="6" ref="BG94:BG99">IF(N94="zákl. přenesená",J94,0)</f>
        <v>0</v>
      </c>
      <c r="BH94" s="192">
        <f aca="true" t="shared" si="7" ref="BH94:BH99">IF(N94="sníž. přenesená",J94,0)</f>
        <v>0</v>
      </c>
      <c r="BI94" s="192">
        <f aca="true" t="shared" si="8" ref="BI94:BI99">IF(N94="nulová",J94,0)</f>
        <v>0</v>
      </c>
      <c r="BJ94" s="18" t="s">
        <v>82</v>
      </c>
      <c r="BK94" s="192">
        <f aca="true" t="shared" si="9" ref="BK94:BK99">ROUND(I94*H94,2)</f>
        <v>0</v>
      </c>
      <c r="BL94" s="18" t="s">
        <v>390</v>
      </c>
      <c r="BM94" s="191" t="s">
        <v>1865</v>
      </c>
    </row>
    <row r="95" spans="1:65" s="2" customFormat="1" ht="16.5" customHeight="1">
      <c r="A95" s="35"/>
      <c r="B95" s="36"/>
      <c r="C95" s="180" t="s">
        <v>84</v>
      </c>
      <c r="D95" s="180" t="s">
        <v>247</v>
      </c>
      <c r="E95" s="181" t="s">
        <v>1517</v>
      </c>
      <c r="F95" s="182" t="s">
        <v>1518</v>
      </c>
      <c r="G95" s="183" t="s">
        <v>389</v>
      </c>
      <c r="H95" s="184">
        <v>1</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390</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390</v>
      </c>
      <c r="BM95" s="191" t="s">
        <v>1866</v>
      </c>
    </row>
    <row r="96" spans="1:65" s="2" customFormat="1" ht="16.5" customHeight="1">
      <c r="A96" s="35"/>
      <c r="B96" s="36"/>
      <c r="C96" s="180" t="s">
        <v>94</v>
      </c>
      <c r="D96" s="180" t="s">
        <v>247</v>
      </c>
      <c r="E96" s="181" t="s">
        <v>1523</v>
      </c>
      <c r="F96" s="182" t="s">
        <v>1524</v>
      </c>
      <c r="G96" s="183" t="s">
        <v>389</v>
      </c>
      <c r="H96" s="184">
        <v>1</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390</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390</v>
      </c>
      <c r="BM96" s="191" t="s">
        <v>1867</v>
      </c>
    </row>
    <row r="97" spans="1:65" s="2" customFormat="1" ht="16.5" customHeight="1">
      <c r="A97" s="35"/>
      <c r="B97" s="36"/>
      <c r="C97" s="180" t="s">
        <v>131</v>
      </c>
      <c r="D97" s="180" t="s">
        <v>247</v>
      </c>
      <c r="E97" s="181" t="s">
        <v>1526</v>
      </c>
      <c r="F97" s="182" t="s">
        <v>1527</v>
      </c>
      <c r="G97" s="183" t="s">
        <v>389</v>
      </c>
      <c r="H97" s="184">
        <v>1</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390</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390</v>
      </c>
      <c r="BM97" s="191" t="s">
        <v>1868</v>
      </c>
    </row>
    <row r="98" spans="1:65" s="2" customFormat="1" ht="16.5" customHeight="1">
      <c r="A98" s="35"/>
      <c r="B98" s="36"/>
      <c r="C98" s="180" t="s">
        <v>272</v>
      </c>
      <c r="D98" s="180" t="s">
        <v>247</v>
      </c>
      <c r="E98" s="181" t="s">
        <v>1532</v>
      </c>
      <c r="F98" s="182" t="s">
        <v>1533</v>
      </c>
      <c r="G98" s="183" t="s">
        <v>389</v>
      </c>
      <c r="H98" s="184">
        <v>1</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390</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390</v>
      </c>
      <c r="BM98" s="191" t="s">
        <v>1869</v>
      </c>
    </row>
    <row r="99" spans="1:65" s="2" customFormat="1" ht="16.5" customHeight="1">
      <c r="A99" s="35"/>
      <c r="B99" s="36"/>
      <c r="C99" s="180" t="s">
        <v>278</v>
      </c>
      <c r="D99" s="180" t="s">
        <v>247</v>
      </c>
      <c r="E99" s="181" t="s">
        <v>1535</v>
      </c>
      <c r="F99" s="182" t="s">
        <v>385</v>
      </c>
      <c r="G99" s="183" t="s">
        <v>389</v>
      </c>
      <c r="H99" s="184">
        <v>1</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390</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390</v>
      </c>
      <c r="BM99" s="191" t="s">
        <v>1870</v>
      </c>
    </row>
    <row r="100" spans="1:47" s="2" customFormat="1" ht="38.4">
      <c r="A100" s="35"/>
      <c r="B100" s="36"/>
      <c r="C100" s="37"/>
      <c r="D100" s="200" t="s">
        <v>470</v>
      </c>
      <c r="E100" s="37"/>
      <c r="F100" s="236" t="s">
        <v>1537</v>
      </c>
      <c r="G100" s="37"/>
      <c r="H100" s="37"/>
      <c r="I100" s="195"/>
      <c r="J100" s="37"/>
      <c r="K100" s="37"/>
      <c r="L100" s="40"/>
      <c r="M100" s="196"/>
      <c r="N100" s="197"/>
      <c r="O100" s="65"/>
      <c r="P100" s="65"/>
      <c r="Q100" s="65"/>
      <c r="R100" s="65"/>
      <c r="S100" s="65"/>
      <c r="T100" s="66"/>
      <c r="U100" s="35"/>
      <c r="V100" s="35"/>
      <c r="W100" s="35"/>
      <c r="X100" s="35"/>
      <c r="Y100" s="35"/>
      <c r="Z100" s="35"/>
      <c r="AA100" s="35"/>
      <c r="AB100" s="35"/>
      <c r="AC100" s="35"/>
      <c r="AD100" s="35"/>
      <c r="AE100" s="35"/>
      <c r="AT100" s="18" t="s">
        <v>470</v>
      </c>
      <c r="AU100" s="18" t="s">
        <v>82</v>
      </c>
    </row>
    <row r="101" spans="1:65" s="2" customFormat="1" ht="16.5" customHeight="1">
      <c r="A101" s="35"/>
      <c r="B101" s="36"/>
      <c r="C101" s="180" t="s">
        <v>285</v>
      </c>
      <c r="D101" s="180" t="s">
        <v>247</v>
      </c>
      <c r="E101" s="181" t="s">
        <v>1538</v>
      </c>
      <c r="F101" s="182" t="s">
        <v>1539</v>
      </c>
      <c r="G101" s="183" t="s">
        <v>389</v>
      </c>
      <c r="H101" s="184">
        <v>1</v>
      </c>
      <c r="I101" s="185"/>
      <c r="J101" s="186">
        <f>ROUND(I101*H101,2)</f>
        <v>0</v>
      </c>
      <c r="K101" s="182" t="s">
        <v>19</v>
      </c>
      <c r="L101" s="40"/>
      <c r="M101" s="231" t="s">
        <v>19</v>
      </c>
      <c r="N101" s="232" t="s">
        <v>45</v>
      </c>
      <c r="O101" s="233"/>
      <c r="P101" s="234">
        <f>O101*H101</f>
        <v>0</v>
      </c>
      <c r="Q101" s="234">
        <v>0</v>
      </c>
      <c r="R101" s="234">
        <f>Q101*H101</f>
        <v>0</v>
      </c>
      <c r="S101" s="234">
        <v>0</v>
      </c>
      <c r="T101" s="235">
        <f>S101*H101</f>
        <v>0</v>
      </c>
      <c r="U101" s="35"/>
      <c r="V101" s="35"/>
      <c r="W101" s="35"/>
      <c r="X101" s="35"/>
      <c r="Y101" s="35"/>
      <c r="Z101" s="35"/>
      <c r="AA101" s="35"/>
      <c r="AB101" s="35"/>
      <c r="AC101" s="35"/>
      <c r="AD101" s="35"/>
      <c r="AE101" s="35"/>
      <c r="AR101" s="191" t="s">
        <v>390</v>
      </c>
      <c r="AT101" s="191" t="s">
        <v>247</v>
      </c>
      <c r="AU101" s="191" t="s">
        <v>82</v>
      </c>
      <c r="AY101" s="18" t="s">
        <v>245</v>
      </c>
      <c r="BE101" s="192">
        <f>IF(N101="základní",J101,0)</f>
        <v>0</v>
      </c>
      <c r="BF101" s="192">
        <f>IF(N101="snížená",J101,0)</f>
        <v>0</v>
      </c>
      <c r="BG101" s="192">
        <f>IF(N101="zákl. přenesená",J101,0)</f>
        <v>0</v>
      </c>
      <c r="BH101" s="192">
        <f>IF(N101="sníž. přenesená",J101,0)</f>
        <v>0</v>
      </c>
      <c r="BI101" s="192">
        <f>IF(N101="nulová",J101,0)</f>
        <v>0</v>
      </c>
      <c r="BJ101" s="18" t="s">
        <v>82</v>
      </c>
      <c r="BK101" s="192">
        <f>ROUND(I101*H101,2)</f>
        <v>0</v>
      </c>
      <c r="BL101" s="18" t="s">
        <v>390</v>
      </c>
      <c r="BM101" s="191" t="s">
        <v>1871</v>
      </c>
    </row>
    <row r="102" spans="1:31" s="2" customFormat="1" ht="6.9" customHeight="1">
      <c r="A102" s="35"/>
      <c r="B102" s="48"/>
      <c r="C102" s="49"/>
      <c r="D102" s="49"/>
      <c r="E102" s="49"/>
      <c r="F102" s="49"/>
      <c r="G102" s="49"/>
      <c r="H102" s="49"/>
      <c r="I102" s="49"/>
      <c r="J102" s="49"/>
      <c r="K102" s="49"/>
      <c r="L102" s="40"/>
      <c r="M102" s="35"/>
      <c r="O102" s="35"/>
      <c r="P102" s="35"/>
      <c r="Q102" s="35"/>
      <c r="R102" s="35"/>
      <c r="S102" s="35"/>
      <c r="T102" s="35"/>
      <c r="U102" s="35"/>
      <c r="V102" s="35"/>
      <c r="W102" s="35"/>
      <c r="X102" s="35"/>
      <c r="Y102" s="35"/>
      <c r="Z102" s="35"/>
      <c r="AA102" s="35"/>
      <c r="AB102" s="35"/>
      <c r="AC102" s="35"/>
      <c r="AD102" s="35"/>
      <c r="AE102" s="35"/>
    </row>
  </sheetData>
  <sheetProtection algorithmName="SHA-512" hashValue="FcajVThR15GRg471wDjZNQ/afC0t5wWPHUFFEuMAAKlswoZw6na+fhPfOHCYQnRmDSvuuZi286jt12bEE5pLUg==" saltValue="+eH16pqLnaiV91/RvMVd73pib6Q6FWOYyoeTxdmmIvaAArnHSygU5+ro3uP7RPZAZ1FeslY9s7QWYCYIA4NbvA==" spinCount="100000" sheet="1" objects="1" scenarios="1" formatColumns="0" formatRows="0" autoFilter="0"/>
  <autoFilter ref="C91:K101"/>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BM1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175</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1872</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ROUND((SUM(BE80:BE101)),2)</f>
        <v>0</v>
      </c>
      <c r="G33" s="35"/>
      <c r="H33" s="35"/>
      <c r="I33" s="126">
        <v>0.21</v>
      </c>
      <c r="J33" s="125">
        <f>ROUND(((SUM(BE80:BE101))*I33),2)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ROUND((SUM(BF80:BF101)),2)</f>
        <v>0</v>
      </c>
      <c r="G34" s="35"/>
      <c r="H34" s="35"/>
      <c r="I34" s="126">
        <v>0.15</v>
      </c>
      <c r="J34" s="125">
        <f>ROUND(((SUM(BF80:BF101))*I34),2)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ROUND((SUM(BG80:BG101)),2)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ROUND((SUM(BH80:BH101)),2)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ROUND((SUM(BI80:BI101)),2)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03 - Drobný mobiliář a oplocení</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229</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SO 03 - Drobný mobiliář a oplocení</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384</v>
      </c>
      <c r="F81" s="167" t="s">
        <v>385</v>
      </c>
      <c r="G81" s="165"/>
      <c r="H81" s="165"/>
      <c r="I81" s="168"/>
      <c r="J81" s="169">
        <f>BK81</f>
        <v>0</v>
      </c>
      <c r="K81" s="165"/>
      <c r="L81" s="170"/>
      <c r="M81" s="171"/>
      <c r="N81" s="172"/>
      <c r="O81" s="172"/>
      <c r="P81" s="173">
        <f>SUM(P82:P101)</f>
        <v>0</v>
      </c>
      <c r="Q81" s="172"/>
      <c r="R81" s="173">
        <f>SUM(R82:R101)</f>
        <v>0</v>
      </c>
      <c r="S81" s="172"/>
      <c r="T81" s="174">
        <f>SUM(T82:T101)</f>
        <v>0</v>
      </c>
      <c r="AR81" s="175" t="s">
        <v>131</v>
      </c>
      <c r="AT81" s="176" t="s">
        <v>73</v>
      </c>
      <c r="AU81" s="176" t="s">
        <v>74</v>
      </c>
      <c r="AY81" s="175" t="s">
        <v>245</v>
      </c>
      <c r="BK81" s="177">
        <f>SUM(BK82:BK101)</f>
        <v>0</v>
      </c>
    </row>
    <row r="82" spans="1:65" s="2" customFormat="1" ht="16.5" customHeight="1">
      <c r="A82" s="35"/>
      <c r="B82" s="36"/>
      <c r="C82" s="180" t="s">
        <v>82</v>
      </c>
      <c r="D82" s="180" t="s">
        <v>247</v>
      </c>
      <c r="E82" s="181" t="s">
        <v>1873</v>
      </c>
      <c r="F82" s="182" t="s">
        <v>1874</v>
      </c>
      <c r="G82" s="183" t="s">
        <v>250</v>
      </c>
      <c r="H82" s="184">
        <v>39</v>
      </c>
      <c r="I82" s="185"/>
      <c r="J82" s="186">
        <f>ROUND(I82*H82,2)</f>
        <v>0</v>
      </c>
      <c r="K82" s="182" t="s">
        <v>19</v>
      </c>
      <c r="L82" s="40"/>
      <c r="M82" s="187" t="s">
        <v>19</v>
      </c>
      <c r="N82" s="188" t="s">
        <v>45</v>
      </c>
      <c r="O82" s="65"/>
      <c r="P82" s="189">
        <f>O82*H82</f>
        <v>0</v>
      </c>
      <c r="Q82" s="189">
        <v>0</v>
      </c>
      <c r="R82" s="189">
        <f>Q82*H82</f>
        <v>0</v>
      </c>
      <c r="S82" s="189">
        <v>0</v>
      </c>
      <c r="T82" s="190">
        <f>S82*H82</f>
        <v>0</v>
      </c>
      <c r="U82" s="35"/>
      <c r="V82" s="35"/>
      <c r="W82" s="35"/>
      <c r="X82" s="35"/>
      <c r="Y82" s="35"/>
      <c r="Z82" s="35"/>
      <c r="AA82" s="35"/>
      <c r="AB82" s="35"/>
      <c r="AC82" s="35"/>
      <c r="AD82" s="35"/>
      <c r="AE82" s="35"/>
      <c r="AR82" s="191" t="s">
        <v>131</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131</v>
      </c>
      <c r="BM82" s="191" t="s">
        <v>1875</v>
      </c>
    </row>
    <row r="83" spans="1:47" s="2" customFormat="1" ht="28.8">
      <c r="A83" s="35"/>
      <c r="B83" s="36"/>
      <c r="C83" s="37"/>
      <c r="D83" s="200" t="s">
        <v>470</v>
      </c>
      <c r="E83" s="37"/>
      <c r="F83" s="236" t="s">
        <v>1876</v>
      </c>
      <c r="G83" s="37"/>
      <c r="H83" s="37"/>
      <c r="I83" s="195"/>
      <c r="J83" s="37"/>
      <c r="K83" s="37"/>
      <c r="L83" s="40"/>
      <c r="M83" s="196"/>
      <c r="N83" s="197"/>
      <c r="O83" s="65"/>
      <c r="P83" s="65"/>
      <c r="Q83" s="65"/>
      <c r="R83" s="65"/>
      <c r="S83" s="65"/>
      <c r="T83" s="66"/>
      <c r="U83" s="35"/>
      <c r="V83" s="35"/>
      <c r="W83" s="35"/>
      <c r="X83" s="35"/>
      <c r="Y83" s="35"/>
      <c r="Z83" s="35"/>
      <c r="AA83" s="35"/>
      <c r="AB83" s="35"/>
      <c r="AC83" s="35"/>
      <c r="AD83" s="35"/>
      <c r="AE83" s="35"/>
      <c r="AT83" s="18" t="s">
        <v>470</v>
      </c>
      <c r="AU83" s="18" t="s">
        <v>82</v>
      </c>
    </row>
    <row r="84" spans="1:65" s="2" customFormat="1" ht="16.5" customHeight="1">
      <c r="A84" s="35"/>
      <c r="B84" s="36"/>
      <c r="C84" s="180" t="s">
        <v>84</v>
      </c>
      <c r="D84" s="180" t="s">
        <v>247</v>
      </c>
      <c r="E84" s="181" t="s">
        <v>1877</v>
      </c>
      <c r="F84" s="182" t="s">
        <v>1878</v>
      </c>
      <c r="G84" s="183" t="s">
        <v>250</v>
      </c>
      <c r="H84" s="184">
        <v>3</v>
      </c>
      <c r="I84" s="185"/>
      <c r="J84" s="186">
        <f>ROUND(I84*H84,2)</f>
        <v>0</v>
      </c>
      <c r="K84" s="182" t="s">
        <v>19</v>
      </c>
      <c r="L84" s="40"/>
      <c r="M84" s="187" t="s">
        <v>19</v>
      </c>
      <c r="N84" s="188" t="s">
        <v>45</v>
      </c>
      <c r="O84" s="65"/>
      <c r="P84" s="189">
        <f>O84*H84</f>
        <v>0</v>
      </c>
      <c r="Q84" s="189">
        <v>0</v>
      </c>
      <c r="R84" s="189">
        <f>Q84*H84</f>
        <v>0</v>
      </c>
      <c r="S84" s="189">
        <v>0</v>
      </c>
      <c r="T84" s="190">
        <f>S84*H84</f>
        <v>0</v>
      </c>
      <c r="U84" s="35"/>
      <c r="V84" s="35"/>
      <c r="W84" s="35"/>
      <c r="X84" s="35"/>
      <c r="Y84" s="35"/>
      <c r="Z84" s="35"/>
      <c r="AA84" s="35"/>
      <c r="AB84" s="35"/>
      <c r="AC84" s="35"/>
      <c r="AD84" s="35"/>
      <c r="AE84" s="35"/>
      <c r="AR84" s="191" t="s">
        <v>131</v>
      </c>
      <c r="AT84" s="191" t="s">
        <v>247</v>
      </c>
      <c r="AU84" s="191" t="s">
        <v>82</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131</v>
      </c>
      <c r="BM84" s="191" t="s">
        <v>1879</v>
      </c>
    </row>
    <row r="85" spans="1:47" s="2" customFormat="1" ht="28.8">
      <c r="A85" s="35"/>
      <c r="B85" s="36"/>
      <c r="C85" s="37"/>
      <c r="D85" s="200" t="s">
        <v>470</v>
      </c>
      <c r="E85" s="37"/>
      <c r="F85" s="236" t="s">
        <v>1880</v>
      </c>
      <c r="G85" s="37"/>
      <c r="H85" s="37"/>
      <c r="I85" s="195"/>
      <c r="J85" s="37"/>
      <c r="K85" s="37"/>
      <c r="L85" s="40"/>
      <c r="M85" s="196"/>
      <c r="N85" s="197"/>
      <c r="O85" s="65"/>
      <c r="P85" s="65"/>
      <c r="Q85" s="65"/>
      <c r="R85" s="65"/>
      <c r="S85" s="65"/>
      <c r="T85" s="66"/>
      <c r="U85" s="35"/>
      <c r="V85" s="35"/>
      <c r="W85" s="35"/>
      <c r="X85" s="35"/>
      <c r="Y85" s="35"/>
      <c r="Z85" s="35"/>
      <c r="AA85" s="35"/>
      <c r="AB85" s="35"/>
      <c r="AC85" s="35"/>
      <c r="AD85" s="35"/>
      <c r="AE85" s="35"/>
      <c r="AT85" s="18" t="s">
        <v>470</v>
      </c>
      <c r="AU85" s="18" t="s">
        <v>82</v>
      </c>
    </row>
    <row r="86" spans="1:65" s="2" customFormat="1" ht="16.5" customHeight="1">
      <c r="A86" s="35"/>
      <c r="B86" s="36"/>
      <c r="C86" s="180" t="s">
        <v>94</v>
      </c>
      <c r="D86" s="180" t="s">
        <v>247</v>
      </c>
      <c r="E86" s="181" t="s">
        <v>1881</v>
      </c>
      <c r="F86" s="182" t="s">
        <v>1882</v>
      </c>
      <c r="G86" s="183" t="s">
        <v>250</v>
      </c>
      <c r="H86" s="184">
        <v>1</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131</v>
      </c>
      <c r="AT86" s="191" t="s">
        <v>247</v>
      </c>
      <c r="AU86" s="191" t="s">
        <v>82</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131</v>
      </c>
      <c r="BM86" s="191" t="s">
        <v>1883</v>
      </c>
    </row>
    <row r="87" spans="1:47" s="2" customFormat="1" ht="28.8">
      <c r="A87" s="35"/>
      <c r="B87" s="36"/>
      <c r="C87" s="37"/>
      <c r="D87" s="200" t="s">
        <v>470</v>
      </c>
      <c r="E87" s="37"/>
      <c r="F87" s="236" t="s">
        <v>1880</v>
      </c>
      <c r="G87" s="37"/>
      <c r="H87" s="37"/>
      <c r="I87" s="195"/>
      <c r="J87" s="37"/>
      <c r="K87" s="37"/>
      <c r="L87" s="40"/>
      <c r="M87" s="196"/>
      <c r="N87" s="197"/>
      <c r="O87" s="65"/>
      <c r="P87" s="65"/>
      <c r="Q87" s="65"/>
      <c r="R87" s="65"/>
      <c r="S87" s="65"/>
      <c r="T87" s="66"/>
      <c r="U87" s="35"/>
      <c r="V87" s="35"/>
      <c r="W87" s="35"/>
      <c r="X87" s="35"/>
      <c r="Y87" s="35"/>
      <c r="Z87" s="35"/>
      <c r="AA87" s="35"/>
      <c r="AB87" s="35"/>
      <c r="AC87" s="35"/>
      <c r="AD87" s="35"/>
      <c r="AE87" s="35"/>
      <c r="AT87" s="18" t="s">
        <v>470</v>
      </c>
      <c r="AU87" s="18" t="s">
        <v>82</v>
      </c>
    </row>
    <row r="88" spans="1:65" s="2" customFormat="1" ht="16.5" customHeight="1">
      <c r="A88" s="35"/>
      <c r="B88" s="36"/>
      <c r="C88" s="180" t="s">
        <v>131</v>
      </c>
      <c r="D88" s="180" t="s">
        <v>247</v>
      </c>
      <c r="E88" s="181" t="s">
        <v>1884</v>
      </c>
      <c r="F88" s="182" t="s">
        <v>1885</v>
      </c>
      <c r="G88" s="183" t="s">
        <v>250</v>
      </c>
      <c r="H88" s="184">
        <v>1</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82</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1886</v>
      </c>
    </row>
    <row r="89" spans="1:47" s="2" customFormat="1" ht="28.8">
      <c r="A89" s="35"/>
      <c r="B89" s="36"/>
      <c r="C89" s="37"/>
      <c r="D89" s="200" t="s">
        <v>470</v>
      </c>
      <c r="E89" s="37"/>
      <c r="F89" s="236" t="s">
        <v>1880</v>
      </c>
      <c r="G89" s="37"/>
      <c r="H89" s="37"/>
      <c r="I89" s="195"/>
      <c r="J89" s="37"/>
      <c r="K89" s="37"/>
      <c r="L89" s="40"/>
      <c r="M89" s="196"/>
      <c r="N89" s="197"/>
      <c r="O89" s="65"/>
      <c r="P89" s="65"/>
      <c r="Q89" s="65"/>
      <c r="R89" s="65"/>
      <c r="S89" s="65"/>
      <c r="T89" s="66"/>
      <c r="U89" s="35"/>
      <c r="V89" s="35"/>
      <c r="W89" s="35"/>
      <c r="X89" s="35"/>
      <c r="Y89" s="35"/>
      <c r="Z89" s="35"/>
      <c r="AA89" s="35"/>
      <c r="AB89" s="35"/>
      <c r="AC89" s="35"/>
      <c r="AD89" s="35"/>
      <c r="AE89" s="35"/>
      <c r="AT89" s="18" t="s">
        <v>470</v>
      </c>
      <c r="AU89" s="18" t="s">
        <v>82</v>
      </c>
    </row>
    <row r="90" spans="1:65" s="2" customFormat="1" ht="16.5" customHeight="1">
      <c r="A90" s="35"/>
      <c r="B90" s="36"/>
      <c r="C90" s="180" t="s">
        <v>272</v>
      </c>
      <c r="D90" s="180" t="s">
        <v>247</v>
      </c>
      <c r="E90" s="181" t="s">
        <v>1887</v>
      </c>
      <c r="F90" s="182" t="s">
        <v>1888</v>
      </c>
      <c r="G90" s="183" t="s">
        <v>250</v>
      </c>
      <c r="H90" s="184">
        <v>1</v>
      </c>
      <c r="I90" s="185"/>
      <c r="J90" s="186">
        <f>ROUND(I90*H90,2)</f>
        <v>0</v>
      </c>
      <c r="K90" s="182" t="s">
        <v>19</v>
      </c>
      <c r="L90" s="40"/>
      <c r="M90" s="187" t="s">
        <v>19</v>
      </c>
      <c r="N90" s="188" t="s">
        <v>45</v>
      </c>
      <c r="O90" s="65"/>
      <c r="P90" s="189">
        <f>O90*H90</f>
        <v>0</v>
      </c>
      <c r="Q90" s="189">
        <v>0</v>
      </c>
      <c r="R90" s="189">
        <f>Q90*H90</f>
        <v>0</v>
      </c>
      <c r="S90" s="189">
        <v>0</v>
      </c>
      <c r="T90" s="190">
        <f>S90*H90</f>
        <v>0</v>
      </c>
      <c r="U90" s="35"/>
      <c r="V90" s="35"/>
      <c r="W90" s="35"/>
      <c r="X90" s="35"/>
      <c r="Y90" s="35"/>
      <c r="Z90" s="35"/>
      <c r="AA90" s="35"/>
      <c r="AB90" s="35"/>
      <c r="AC90" s="35"/>
      <c r="AD90" s="35"/>
      <c r="AE90" s="35"/>
      <c r="AR90" s="191" t="s">
        <v>131</v>
      </c>
      <c r="AT90" s="191" t="s">
        <v>247</v>
      </c>
      <c r="AU90" s="191" t="s">
        <v>82</v>
      </c>
      <c r="AY90" s="18" t="s">
        <v>245</v>
      </c>
      <c r="BE90" s="192">
        <f>IF(N90="základní",J90,0)</f>
        <v>0</v>
      </c>
      <c r="BF90" s="192">
        <f>IF(N90="snížená",J90,0)</f>
        <v>0</v>
      </c>
      <c r="BG90" s="192">
        <f>IF(N90="zákl. přenesená",J90,0)</f>
        <v>0</v>
      </c>
      <c r="BH90" s="192">
        <f>IF(N90="sníž. přenesená",J90,0)</f>
        <v>0</v>
      </c>
      <c r="BI90" s="192">
        <f>IF(N90="nulová",J90,0)</f>
        <v>0</v>
      </c>
      <c r="BJ90" s="18" t="s">
        <v>82</v>
      </c>
      <c r="BK90" s="192">
        <f>ROUND(I90*H90,2)</f>
        <v>0</v>
      </c>
      <c r="BL90" s="18" t="s">
        <v>131</v>
      </c>
      <c r="BM90" s="191" t="s">
        <v>1889</v>
      </c>
    </row>
    <row r="91" spans="1:47" s="2" customFormat="1" ht="28.8">
      <c r="A91" s="35"/>
      <c r="B91" s="36"/>
      <c r="C91" s="37"/>
      <c r="D91" s="200" t="s">
        <v>470</v>
      </c>
      <c r="E91" s="37"/>
      <c r="F91" s="236" t="s">
        <v>1880</v>
      </c>
      <c r="G91" s="37"/>
      <c r="H91" s="37"/>
      <c r="I91" s="195"/>
      <c r="J91" s="37"/>
      <c r="K91" s="37"/>
      <c r="L91" s="40"/>
      <c r="M91" s="196"/>
      <c r="N91" s="197"/>
      <c r="O91" s="65"/>
      <c r="P91" s="65"/>
      <c r="Q91" s="65"/>
      <c r="R91" s="65"/>
      <c r="S91" s="65"/>
      <c r="T91" s="66"/>
      <c r="U91" s="35"/>
      <c r="V91" s="35"/>
      <c r="W91" s="35"/>
      <c r="X91" s="35"/>
      <c r="Y91" s="35"/>
      <c r="Z91" s="35"/>
      <c r="AA91" s="35"/>
      <c r="AB91" s="35"/>
      <c r="AC91" s="35"/>
      <c r="AD91" s="35"/>
      <c r="AE91" s="35"/>
      <c r="AT91" s="18" t="s">
        <v>470</v>
      </c>
      <c r="AU91" s="18" t="s">
        <v>82</v>
      </c>
    </row>
    <row r="92" spans="1:65" s="2" customFormat="1" ht="16.5" customHeight="1">
      <c r="A92" s="35"/>
      <c r="B92" s="36"/>
      <c r="C92" s="180" t="s">
        <v>278</v>
      </c>
      <c r="D92" s="180" t="s">
        <v>247</v>
      </c>
      <c r="E92" s="181" t="s">
        <v>1890</v>
      </c>
      <c r="F92" s="182" t="s">
        <v>1891</v>
      </c>
      <c r="G92" s="183" t="s">
        <v>250</v>
      </c>
      <c r="H92" s="184">
        <v>1</v>
      </c>
      <c r="I92" s="185"/>
      <c r="J92" s="186">
        <f>ROUND(I92*H92,2)</f>
        <v>0</v>
      </c>
      <c r="K92" s="182" t="s">
        <v>19</v>
      </c>
      <c r="L92" s="40"/>
      <c r="M92" s="187" t="s">
        <v>19</v>
      </c>
      <c r="N92" s="188" t="s">
        <v>45</v>
      </c>
      <c r="O92" s="65"/>
      <c r="P92" s="189">
        <f>O92*H92</f>
        <v>0</v>
      </c>
      <c r="Q92" s="189">
        <v>0</v>
      </c>
      <c r="R92" s="189">
        <f>Q92*H92</f>
        <v>0</v>
      </c>
      <c r="S92" s="189">
        <v>0</v>
      </c>
      <c r="T92" s="190">
        <f>S92*H92</f>
        <v>0</v>
      </c>
      <c r="U92" s="35"/>
      <c r="V92" s="35"/>
      <c r="W92" s="35"/>
      <c r="X92" s="35"/>
      <c r="Y92" s="35"/>
      <c r="Z92" s="35"/>
      <c r="AA92" s="35"/>
      <c r="AB92" s="35"/>
      <c r="AC92" s="35"/>
      <c r="AD92" s="35"/>
      <c r="AE92" s="35"/>
      <c r="AR92" s="191" t="s">
        <v>131</v>
      </c>
      <c r="AT92" s="191" t="s">
        <v>247</v>
      </c>
      <c r="AU92" s="191" t="s">
        <v>82</v>
      </c>
      <c r="AY92" s="18" t="s">
        <v>245</v>
      </c>
      <c r="BE92" s="192">
        <f>IF(N92="základní",J92,0)</f>
        <v>0</v>
      </c>
      <c r="BF92" s="192">
        <f>IF(N92="snížená",J92,0)</f>
        <v>0</v>
      </c>
      <c r="BG92" s="192">
        <f>IF(N92="zákl. přenesená",J92,0)</f>
        <v>0</v>
      </c>
      <c r="BH92" s="192">
        <f>IF(N92="sníž. přenesená",J92,0)</f>
        <v>0</v>
      </c>
      <c r="BI92" s="192">
        <f>IF(N92="nulová",J92,0)</f>
        <v>0</v>
      </c>
      <c r="BJ92" s="18" t="s">
        <v>82</v>
      </c>
      <c r="BK92" s="192">
        <f>ROUND(I92*H92,2)</f>
        <v>0</v>
      </c>
      <c r="BL92" s="18" t="s">
        <v>131</v>
      </c>
      <c r="BM92" s="191" t="s">
        <v>1892</v>
      </c>
    </row>
    <row r="93" spans="1:47" s="2" customFormat="1" ht="28.8">
      <c r="A93" s="35"/>
      <c r="B93" s="36"/>
      <c r="C93" s="37"/>
      <c r="D93" s="200" t="s">
        <v>470</v>
      </c>
      <c r="E93" s="37"/>
      <c r="F93" s="236" t="s">
        <v>1880</v>
      </c>
      <c r="G93" s="37"/>
      <c r="H93" s="37"/>
      <c r="I93" s="195"/>
      <c r="J93" s="37"/>
      <c r="K93" s="37"/>
      <c r="L93" s="40"/>
      <c r="M93" s="196"/>
      <c r="N93" s="197"/>
      <c r="O93" s="65"/>
      <c r="P93" s="65"/>
      <c r="Q93" s="65"/>
      <c r="R93" s="65"/>
      <c r="S93" s="65"/>
      <c r="T93" s="66"/>
      <c r="U93" s="35"/>
      <c r="V93" s="35"/>
      <c r="W93" s="35"/>
      <c r="X93" s="35"/>
      <c r="Y93" s="35"/>
      <c r="Z93" s="35"/>
      <c r="AA93" s="35"/>
      <c r="AB93" s="35"/>
      <c r="AC93" s="35"/>
      <c r="AD93" s="35"/>
      <c r="AE93" s="35"/>
      <c r="AT93" s="18" t="s">
        <v>470</v>
      </c>
      <c r="AU93" s="18" t="s">
        <v>82</v>
      </c>
    </row>
    <row r="94" spans="1:65" s="2" customFormat="1" ht="16.5" customHeight="1">
      <c r="A94" s="35"/>
      <c r="B94" s="36"/>
      <c r="C94" s="180" t="s">
        <v>285</v>
      </c>
      <c r="D94" s="180" t="s">
        <v>247</v>
      </c>
      <c r="E94" s="181" t="s">
        <v>1893</v>
      </c>
      <c r="F94" s="182" t="s">
        <v>1894</v>
      </c>
      <c r="G94" s="183" t="s">
        <v>250</v>
      </c>
      <c r="H94" s="184">
        <v>9</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1895</v>
      </c>
    </row>
    <row r="95" spans="1:47" s="2" customFormat="1" ht="28.8">
      <c r="A95" s="35"/>
      <c r="B95" s="36"/>
      <c r="C95" s="37"/>
      <c r="D95" s="200" t="s">
        <v>470</v>
      </c>
      <c r="E95" s="37"/>
      <c r="F95" s="236" t="s">
        <v>1880</v>
      </c>
      <c r="G95" s="37"/>
      <c r="H95" s="37"/>
      <c r="I95" s="195"/>
      <c r="J95" s="37"/>
      <c r="K95" s="37"/>
      <c r="L95" s="40"/>
      <c r="M95" s="196"/>
      <c r="N95" s="197"/>
      <c r="O95" s="65"/>
      <c r="P95" s="65"/>
      <c r="Q95" s="65"/>
      <c r="R95" s="65"/>
      <c r="S95" s="65"/>
      <c r="T95" s="66"/>
      <c r="U95" s="35"/>
      <c r="V95" s="35"/>
      <c r="W95" s="35"/>
      <c r="X95" s="35"/>
      <c r="Y95" s="35"/>
      <c r="Z95" s="35"/>
      <c r="AA95" s="35"/>
      <c r="AB95" s="35"/>
      <c r="AC95" s="35"/>
      <c r="AD95" s="35"/>
      <c r="AE95" s="35"/>
      <c r="AT95" s="18" t="s">
        <v>470</v>
      </c>
      <c r="AU95" s="18" t="s">
        <v>82</v>
      </c>
    </row>
    <row r="96" spans="1:65" s="2" customFormat="1" ht="16.5" customHeight="1">
      <c r="A96" s="35"/>
      <c r="B96" s="36"/>
      <c r="C96" s="180" t="s">
        <v>297</v>
      </c>
      <c r="D96" s="180" t="s">
        <v>247</v>
      </c>
      <c r="E96" s="181" t="s">
        <v>1896</v>
      </c>
      <c r="F96" s="182" t="s">
        <v>1897</v>
      </c>
      <c r="G96" s="183" t="s">
        <v>250</v>
      </c>
      <c r="H96" s="184">
        <v>3</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131</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1898</v>
      </c>
    </row>
    <row r="97" spans="1:47" s="2" customFormat="1" ht="28.8">
      <c r="A97" s="35"/>
      <c r="B97" s="36"/>
      <c r="C97" s="37"/>
      <c r="D97" s="200" t="s">
        <v>470</v>
      </c>
      <c r="E97" s="37"/>
      <c r="F97" s="236" t="s">
        <v>1880</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82</v>
      </c>
    </row>
    <row r="98" spans="1:65" s="2" customFormat="1" ht="16.5" customHeight="1">
      <c r="A98" s="35"/>
      <c r="B98" s="36"/>
      <c r="C98" s="180" t="s">
        <v>305</v>
      </c>
      <c r="D98" s="180" t="s">
        <v>247</v>
      </c>
      <c r="E98" s="181" t="s">
        <v>1899</v>
      </c>
      <c r="F98" s="182" t="s">
        <v>1900</v>
      </c>
      <c r="G98" s="183" t="s">
        <v>250</v>
      </c>
      <c r="H98" s="184">
        <v>4</v>
      </c>
      <c r="I98" s="185"/>
      <c r="J98" s="186">
        <f>ROUND(I98*H98,2)</f>
        <v>0</v>
      </c>
      <c r="K98" s="182" t="s">
        <v>19</v>
      </c>
      <c r="L98" s="40"/>
      <c r="M98" s="187" t="s">
        <v>19</v>
      </c>
      <c r="N98" s="188" t="s">
        <v>45</v>
      </c>
      <c r="O98" s="65"/>
      <c r="P98" s="189">
        <f>O98*H98</f>
        <v>0</v>
      </c>
      <c r="Q98" s="189">
        <v>0</v>
      </c>
      <c r="R98" s="189">
        <f>Q98*H98</f>
        <v>0</v>
      </c>
      <c r="S98" s="189">
        <v>0</v>
      </c>
      <c r="T98" s="190">
        <f>S98*H98</f>
        <v>0</v>
      </c>
      <c r="U98" s="35"/>
      <c r="V98" s="35"/>
      <c r="W98" s="35"/>
      <c r="X98" s="35"/>
      <c r="Y98" s="35"/>
      <c r="Z98" s="35"/>
      <c r="AA98" s="35"/>
      <c r="AB98" s="35"/>
      <c r="AC98" s="35"/>
      <c r="AD98" s="35"/>
      <c r="AE98" s="35"/>
      <c r="AR98" s="191" t="s">
        <v>131</v>
      </c>
      <c r="AT98" s="191" t="s">
        <v>247</v>
      </c>
      <c r="AU98" s="191" t="s">
        <v>82</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131</v>
      </c>
      <c r="BM98" s="191" t="s">
        <v>1901</v>
      </c>
    </row>
    <row r="99" spans="1:47" s="2" customFormat="1" ht="28.8">
      <c r="A99" s="35"/>
      <c r="B99" s="36"/>
      <c r="C99" s="37"/>
      <c r="D99" s="200" t="s">
        <v>470</v>
      </c>
      <c r="E99" s="37"/>
      <c r="F99" s="236" t="s">
        <v>1880</v>
      </c>
      <c r="G99" s="37"/>
      <c r="H99" s="37"/>
      <c r="I99" s="195"/>
      <c r="J99" s="37"/>
      <c r="K99" s="37"/>
      <c r="L99" s="40"/>
      <c r="M99" s="196"/>
      <c r="N99" s="197"/>
      <c r="O99" s="65"/>
      <c r="P99" s="65"/>
      <c r="Q99" s="65"/>
      <c r="R99" s="65"/>
      <c r="S99" s="65"/>
      <c r="T99" s="66"/>
      <c r="U99" s="35"/>
      <c r="V99" s="35"/>
      <c r="W99" s="35"/>
      <c r="X99" s="35"/>
      <c r="Y99" s="35"/>
      <c r="Z99" s="35"/>
      <c r="AA99" s="35"/>
      <c r="AB99" s="35"/>
      <c r="AC99" s="35"/>
      <c r="AD99" s="35"/>
      <c r="AE99" s="35"/>
      <c r="AT99" s="18" t="s">
        <v>470</v>
      </c>
      <c r="AU99" s="18" t="s">
        <v>82</v>
      </c>
    </row>
    <row r="100" spans="1:65" s="2" customFormat="1" ht="16.5" customHeight="1">
      <c r="A100" s="35"/>
      <c r="B100" s="36"/>
      <c r="C100" s="180" t="s">
        <v>315</v>
      </c>
      <c r="D100" s="180" t="s">
        <v>247</v>
      </c>
      <c r="E100" s="181" t="s">
        <v>1902</v>
      </c>
      <c r="F100" s="182" t="s">
        <v>1903</v>
      </c>
      <c r="G100" s="183" t="s">
        <v>288</v>
      </c>
      <c r="H100" s="184">
        <v>107.54</v>
      </c>
      <c r="I100" s="185"/>
      <c r="J100" s="186">
        <f>ROUND(I100*H100,2)</f>
        <v>0</v>
      </c>
      <c r="K100" s="182" t="s">
        <v>19</v>
      </c>
      <c r="L100" s="40"/>
      <c r="M100" s="187" t="s">
        <v>19</v>
      </c>
      <c r="N100" s="188" t="s">
        <v>45</v>
      </c>
      <c r="O100" s="65"/>
      <c r="P100" s="189">
        <f>O100*H100</f>
        <v>0</v>
      </c>
      <c r="Q100" s="189">
        <v>0</v>
      </c>
      <c r="R100" s="189">
        <f>Q100*H100</f>
        <v>0</v>
      </c>
      <c r="S100" s="189">
        <v>0</v>
      </c>
      <c r="T100" s="190">
        <f>S100*H100</f>
        <v>0</v>
      </c>
      <c r="U100" s="35"/>
      <c r="V100" s="35"/>
      <c r="W100" s="35"/>
      <c r="X100" s="35"/>
      <c r="Y100" s="35"/>
      <c r="Z100" s="35"/>
      <c r="AA100" s="35"/>
      <c r="AB100" s="35"/>
      <c r="AC100" s="35"/>
      <c r="AD100" s="35"/>
      <c r="AE100" s="35"/>
      <c r="AR100" s="191" t="s">
        <v>131</v>
      </c>
      <c r="AT100" s="191" t="s">
        <v>247</v>
      </c>
      <c r="AU100" s="191" t="s">
        <v>82</v>
      </c>
      <c r="AY100" s="18" t="s">
        <v>245</v>
      </c>
      <c r="BE100" s="192">
        <f>IF(N100="základní",J100,0)</f>
        <v>0</v>
      </c>
      <c r="BF100" s="192">
        <f>IF(N100="snížená",J100,0)</f>
        <v>0</v>
      </c>
      <c r="BG100" s="192">
        <f>IF(N100="zákl. přenesená",J100,0)</f>
        <v>0</v>
      </c>
      <c r="BH100" s="192">
        <f>IF(N100="sníž. přenesená",J100,0)</f>
        <v>0</v>
      </c>
      <c r="BI100" s="192">
        <f>IF(N100="nulová",J100,0)</f>
        <v>0</v>
      </c>
      <c r="BJ100" s="18" t="s">
        <v>82</v>
      </c>
      <c r="BK100" s="192">
        <f>ROUND(I100*H100,2)</f>
        <v>0</v>
      </c>
      <c r="BL100" s="18" t="s">
        <v>131</v>
      </c>
      <c r="BM100" s="191" t="s">
        <v>1904</v>
      </c>
    </row>
    <row r="101" spans="1:47" s="2" customFormat="1" ht="28.8">
      <c r="A101" s="35"/>
      <c r="B101" s="36"/>
      <c r="C101" s="37"/>
      <c r="D101" s="200" t="s">
        <v>470</v>
      </c>
      <c r="E101" s="37"/>
      <c r="F101" s="236" t="s">
        <v>1880</v>
      </c>
      <c r="G101" s="37"/>
      <c r="H101" s="37"/>
      <c r="I101" s="195"/>
      <c r="J101" s="37"/>
      <c r="K101" s="37"/>
      <c r="L101" s="40"/>
      <c r="M101" s="240"/>
      <c r="N101" s="241"/>
      <c r="O101" s="233"/>
      <c r="P101" s="233"/>
      <c r="Q101" s="233"/>
      <c r="R101" s="233"/>
      <c r="S101" s="233"/>
      <c r="T101" s="242"/>
      <c r="U101" s="35"/>
      <c r="V101" s="35"/>
      <c r="W101" s="35"/>
      <c r="X101" s="35"/>
      <c r="Y101" s="35"/>
      <c r="Z101" s="35"/>
      <c r="AA101" s="35"/>
      <c r="AB101" s="35"/>
      <c r="AC101" s="35"/>
      <c r="AD101" s="35"/>
      <c r="AE101" s="35"/>
      <c r="AT101" s="18" t="s">
        <v>470</v>
      </c>
      <c r="AU101" s="18" t="s">
        <v>82</v>
      </c>
    </row>
    <row r="102" spans="1:31" s="2" customFormat="1" ht="6.9" customHeight="1">
      <c r="A102" s="35"/>
      <c r="B102" s="48"/>
      <c r="C102" s="49"/>
      <c r="D102" s="49"/>
      <c r="E102" s="49"/>
      <c r="F102" s="49"/>
      <c r="G102" s="49"/>
      <c r="H102" s="49"/>
      <c r="I102" s="49"/>
      <c r="J102" s="49"/>
      <c r="K102" s="49"/>
      <c r="L102" s="40"/>
      <c r="M102" s="35"/>
      <c r="O102" s="35"/>
      <c r="P102" s="35"/>
      <c r="Q102" s="35"/>
      <c r="R102" s="35"/>
      <c r="S102" s="35"/>
      <c r="T102" s="35"/>
      <c r="U102" s="35"/>
      <c r="V102" s="35"/>
      <c r="W102" s="35"/>
      <c r="X102" s="35"/>
      <c r="Y102" s="35"/>
      <c r="Z102" s="35"/>
      <c r="AA102" s="35"/>
      <c r="AB102" s="35"/>
      <c r="AC102" s="35"/>
      <c r="AD102" s="35"/>
      <c r="AE102" s="35"/>
    </row>
  </sheetData>
  <sheetProtection algorithmName="SHA-512" hashValue="acli/AV7zsWJGBp+ZcraG1+t/5cQ1iEwBl/3Pz2X7O8B320MEzx8OyEMDU5gf6+X8OEc1lXPYCvU9lcjZ3yg5g==" saltValue="HI9bS+hRmA2s8Mt5NKWcfBNccmuMe/NL5QeJ4Hz670GqoVSdk/f3889xdfj7VwjxU5ZDim48YTwYUGxWbfOFig==" spinCount="100000" sheet="1" objects="1" scenarios="1" formatColumns="0" formatRows="0" autoFilter="0"/>
  <autoFilter ref="C79:K101"/>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BM9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178</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1905</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ROUND(J81,2)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ROUND((SUM(BE81:BE96)),2)</f>
        <v>0</v>
      </c>
      <c r="G33" s="35"/>
      <c r="H33" s="35"/>
      <c r="I33" s="126">
        <v>0.21</v>
      </c>
      <c r="J33" s="125">
        <f>ROUND(((SUM(BE81:BE96))*I33),2)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ROUND((SUM(BF81:BF96)),2)</f>
        <v>0</v>
      </c>
      <c r="G34" s="35"/>
      <c r="H34" s="35"/>
      <c r="I34" s="126">
        <v>0.15</v>
      </c>
      <c r="J34" s="125">
        <f>ROUND(((SUM(BF81:BF96))*I34),2)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ROUND((SUM(BG81:BG96)),2)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ROUND((SUM(BH81:BH96)),2)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ROUND((SUM(BI81:BI96)),2)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04 - Zpevněné plochy</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J81</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225</v>
      </c>
      <c r="E60" s="145"/>
      <c r="F60" s="145"/>
      <c r="G60" s="145"/>
      <c r="H60" s="145"/>
      <c r="I60" s="145"/>
      <c r="J60" s="146">
        <f>J82</f>
        <v>0</v>
      </c>
      <c r="K60" s="143"/>
      <c r="L60" s="147"/>
    </row>
    <row r="61" spans="2:12" s="10" customFormat="1" ht="19.95" customHeight="1">
      <c r="B61" s="148"/>
      <c r="C61" s="98"/>
      <c r="D61" s="149" t="s">
        <v>1833</v>
      </c>
      <c r="E61" s="150"/>
      <c r="F61" s="150"/>
      <c r="G61" s="150"/>
      <c r="H61" s="150"/>
      <c r="I61" s="150"/>
      <c r="J61" s="151">
        <f>J83</f>
        <v>0</v>
      </c>
      <c r="K61" s="98"/>
      <c r="L61" s="152"/>
    </row>
    <row r="62" spans="1:31" s="2" customFormat="1" ht="21.75" customHeight="1">
      <c r="A62" s="35"/>
      <c r="B62" s="36"/>
      <c r="C62" s="37"/>
      <c r="D62" s="37"/>
      <c r="E62" s="37"/>
      <c r="F62" s="37"/>
      <c r="G62" s="37"/>
      <c r="H62" s="37"/>
      <c r="I62" s="37"/>
      <c r="J62" s="37"/>
      <c r="K62" s="37"/>
      <c r="L62" s="115"/>
      <c r="S62" s="35"/>
      <c r="T62" s="35"/>
      <c r="U62" s="35"/>
      <c r="V62" s="35"/>
      <c r="W62" s="35"/>
      <c r="X62" s="35"/>
      <c r="Y62" s="35"/>
      <c r="Z62" s="35"/>
      <c r="AA62" s="35"/>
      <c r="AB62" s="35"/>
      <c r="AC62" s="35"/>
      <c r="AD62" s="35"/>
      <c r="AE62" s="35"/>
    </row>
    <row r="63" spans="1:31" s="2" customFormat="1" ht="6.9" customHeight="1">
      <c r="A63" s="35"/>
      <c r="B63" s="48"/>
      <c r="C63" s="49"/>
      <c r="D63" s="49"/>
      <c r="E63" s="49"/>
      <c r="F63" s="49"/>
      <c r="G63" s="49"/>
      <c r="H63" s="49"/>
      <c r="I63" s="49"/>
      <c r="J63" s="49"/>
      <c r="K63" s="49"/>
      <c r="L63" s="115"/>
      <c r="S63" s="35"/>
      <c r="T63" s="35"/>
      <c r="U63" s="35"/>
      <c r="V63" s="35"/>
      <c r="W63" s="35"/>
      <c r="X63" s="35"/>
      <c r="Y63" s="35"/>
      <c r="Z63" s="35"/>
      <c r="AA63" s="35"/>
      <c r="AB63" s="35"/>
      <c r="AC63" s="35"/>
      <c r="AD63" s="35"/>
      <c r="AE63" s="35"/>
    </row>
    <row r="67" spans="1:31" s="2" customFormat="1" ht="6.9" customHeight="1">
      <c r="A67" s="35"/>
      <c r="B67" s="50"/>
      <c r="C67" s="51"/>
      <c r="D67" s="51"/>
      <c r="E67" s="51"/>
      <c r="F67" s="51"/>
      <c r="G67" s="51"/>
      <c r="H67" s="51"/>
      <c r="I67" s="51"/>
      <c r="J67" s="51"/>
      <c r="K67" s="51"/>
      <c r="L67" s="115"/>
      <c r="S67" s="35"/>
      <c r="T67" s="35"/>
      <c r="U67" s="35"/>
      <c r="V67" s="35"/>
      <c r="W67" s="35"/>
      <c r="X67" s="35"/>
      <c r="Y67" s="35"/>
      <c r="Z67" s="35"/>
      <c r="AA67" s="35"/>
      <c r="AB67" s="35"/>
      <c r="AC67" s="35"/>
      <c r="AD67" s="35"/>
      <c r="AE67" s="35"/>
    </row>
    <row r="68" spans="1:31" s="2" customFormat="1" ht="24.9" customHeight="1">
      <c r="A68" s="35"/>
      <c r="B68" s="36"/>
      <c r="C68" s="24" t="s">
        <v>230</v>
      </c>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6.9"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15"/>
      <c r="S70" s="35"/>
      <c r="T70" s="35"/>
      <c r="U70" s="35"/>
      <c r="V70" s="35"/>
      <c r="W70" s="35"/>
      <c r="X70" s="35"/>
      <c r="Y70" s="35"/>
      <c r="Z70" s="35"/>
      <c r="AA70" s="35"/>
      <c r="AB70" s="35"/>
      <c r="AC70" s="35"/>
      <c r="AD70" s="35"/>
      <c r="AE70" s="35"/>
    </row>
    <row r="71" spans="1:31" s="2" customFormat="1" ht="16.5" customHeight="1">
      <c r="A71" s="35"/>
      <c r="B71" s="36"/>
      <c r="C71" s="37"/>
      <c r="D71" s="37"/>
      <c r="E71" s="400" t="str">
        <f>E7</f>
        <v>Novostavba CEPIS (Centre for Entrepreneurship, Professional and International Studies)</v>
      </c>
      <c r="F71" s="401"/>
      <c r="G71" s="401"/>
      <c r="H71" s="401"/>
      <c r="I71" s="37"/>
      <c r="J71" s="37"/>
      <c r="K71" s="37"/>
      <c r="L71" s="115"/>
      <c r="S71" s="35"/>
      <c r="T71" s="35"/>
      <c r="U71" s="35"/>
      <c r="V71" s="35"/>
      <c r="W71" s="35"/>
      <c r="X71" s="35"/>
      <c r="Y71" s="35"/>
      <c r="Z71" s="35"/>
      <c r="AA71" s="35"/>
      <c r="AB71" s="35"/>
      <c r="AC71" s="35"/>
      <c r="AD71" s="35"/>
      <c r="AE71" s="35"/>
    </row>
    <row r="72" spans="1:31" s="2" customFormat="1" ht="12" customHeight="1">
      <c r="A72" s="35"/>
      <c r="B72" s="36"/>
      <c r="C72" s="30" t="s">
        <v>219</v>
      </c>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16.5" customHeight="1">
      <c r="A73" s="35"/>
      <c r="B73" s="36"/>
      <c r="C73" s="37"/>
      <c r="D73" s="37"/>
      <c r="E73" s="374" t="str">
        <f>E9</f>
        <v>SO 04 - Zpevněné plochy</v>
      </c>
      <c r="F73" s="402"/>
      <c r="G73" s="402"/>
      <c r="H73" s="402"/>
      <c r="I73" s="37"/>
      <c r="J73" s="37"/>
      <c r="K73" s="37"/>
      <c r="L73" s="115"/>
      <c r="S73" s="35"/>
      <c r="T73" s="35"/>
      <c r="U73" s="35"/>
      <c r="V73" s="35"/>
      <c r="W73" s="35"/>
      <c r="X73" s="35"/>
      <c r="Y73" s="35"/>
      <c r="Z73" s="35"/>
      <c r="AA73" s="35"/>
      <c r="AB73" s="35"/>
      <c r="AC73" s="35"/>
      <c r="AD73" s="35"/>
      <c r="AE73" s="35"/>
    </row>
    <row r="74" spans="1:31" s="2" customFormat="1" ht="6.9" customHeight="1">
      <c r="A74" s="35"/>
      <c r="B74" s="36"/>
      <c r="C74" s="37"/>
      <c r="D74" s="37"/>
      <c r="E74" s="37"/>
      <c r="F74" s="37"/>
      <c r="G74" s="37"/>
      <c r="H74" s="37"/>
      <c r="I74" s="37"/>
      <c r="J74" s="37"/>
      <c r="K74" s="37"/>
      <c r="L74" s="115"/>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f>IF(J12="","",J12)</f>
        <v>0</v>
      </c>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25.65" customHeight="1">
      <c r="A77" s="35"/>
      <c r="B77" s="36"/>
      <c r="C77" s="30" t="s">
        <v>24</v>
      </c>
      <c r="D77" s="37"/>
      <c r="E77" s="37"/>
      <c r="F77" s="28" t="str">
        <f>E15</f>
        <v>Slezská univerzita v Opavě</v>
      </c>
      <c r="G77" s="37"/>
      <c r="H77" s="37"/>
      <c r="I77" s="30" t="s">
        <v>32</v>
      </c>
      <c r="J77" s="33" t="str">
        <f>E21</f>
        <v>Ateliér Velehradský, s. r. o.</v>
      </c>
      <c r="K77" s="37"/>
      <c r="L77" s="115"/>
      <c r="S77" s="35"/>
      <c r="T77" s="35"/>
      <c r="U77" s="35"/>
      <c r="V77" s="35"/>
      <c r="W77" s="35"/>
      <c r="X77" s="35"/>
      <c r="Y77" s="35"/>
      <c r="Z77" s="35"/>
      <c r="AA77" s="35"/>
      <c r="AB77" s="35"/>
      <c r="AC77" s="35"/>
      <c r="AD77" s="35"/>
      <c r="AE77" s="35"/>
    </row>
    <row r="78" spans="1:31" s="2" customFormat="1" ht="15.15" customHeight="1">
      <c r="A78" s="35"/>
      <c r="B78" s="36"/>
      <c r="C78" s="30" t="s">
        <v>30</v>
      </c>
      <c r="D78" s="37"/>
      <c r="E78" s="37"/>
      <c r="F78" s="28" t="str">
        <f>IF(E18="","",E18)</f>
        <v>Vyplň údaj</v>
      </c>
      <c r="G78" s="37"/>
      <c r="H78" s="37"/>
      <c r="I78" s="30" t="s">
        <v>37</v>
      </c>
      <c r="J78" s="33" t="str">
        <f>E24</f>
        <v xml:space="preserve"> </v>
      </c>
      <c r="K78" s="37"/>
      <c r="L78" s="115"/>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11" customFormat="1" ht="29.25" customHeight="1">
      <c r="A80" s="153"/>
      <c r="B80" s="154"/>
      <c r="C80" s="155" t="s">
        <v>231</v>
      </c>
      <c r="D80" s="156" t="s">
        <v>59</v>
      </c>
      <c r="E80" s="156" t="s">
        <v>55</v>
      </c>
      <c r="F80" s="156" t="s">
        <v>56</v>
      </c>
      <c r="G80" s="156" t="s">
        <v>232</v>
      </c>
      <c r="H80" s="156" t="s">
        <v>233</v>
      </c>
      <c r="I80" s="156" t="s">
        <v>234</v>
      </c>
      <c r="J80" s="156" t="s">
        <v>223</v>
      </c>
      <c r="K80" s="157" t="s">
        <v>235</v>
      </c>
      <c r="L80" s="158"/>
      <c r="M80" s="69" t="s">
        <v>19</v>
      </c>
      <c r="N80" s="70" t="s">
        <v>44</v>
      </c>
      <c r="O80" s="70" t="s">
        <v>236</v>
      </c>
      <c r="P80" s="70" t="s">
        <v>237</v>
      </c>
      <c r="Q80" s="70" t="s">
        <v>238</v>
      </c>
      <c r="R80" s="70" t="s">
        <v>239</v>
      </c>
      <c r="S80" s="70" t="s">
        <v>240</v>
      </c>
      <c r="T80" s="71" t="s">
        <v>241</v>
      </c>
      <c r="U80" s="153"/>
      <c r="V80" s="153"/>
      <c r="W80" s="153"/>
      <c r="X80" s="153"/>
      <c r="Y80" s="153"/>
      <c r="Z80" s="153"/>
      <c r="AA80" s="153"/>
      <c r="AB80" s="153"/>
      <c r="AC80" s="153"/>
      <c r="AD80" s="153"/>
      <c r="AE80" s="153"/>
    </row>
    <row r="81" spans="1:63" s="2" customFormat="1" ht="22.8" customHeight="1">
      <c r="A81" s="35"/>
      <c r="B81" s="36"/>
      <c r="C81" s="76" t="s">
        <v>242</v>
      </c>
      <c r="D81" s="37"/>
      <c r="E81" s="37"/>
      <c r="F81" s="37"/>
      <c r="G81" s="37"/>
      <c r="H81" s="37"/>
      <c r="I81" s="37"/>
      <c r="J81" s="159">
        <f>BK81</f>
        <v>0</v>
      </c>
      <c r="K81" s="37"/>
      <c r="L81" s="40"/>
      <c r="M81" s="72"/>
      <c r="N81" s="160"/>
      <c r="O81" s="73"/>
      <c r="P81" s="161">
        <f>P82</f>
        <v>0</v>
      </c>
      <c r="Q81" s="73"/>
      <c r="R81" s="161">
        <f>R82</f>
        <v>0</v>
      </c>
      <c r="S81" s="73"/>
      <c r="T81" s="162">
        <f>T82</f>
        <v>0</v>
      </c>
      <c r="U81" s="35"/>
      <c r="V81" s="35"/>
      <c r="W81" s="35"/>
      <c r="X81" s="35"/>
      <c r="Y81" s="35"/>
      <c r="Z81" s="35"/>
      <c r="AA81" s="35"/>
      <c r="AB81" s="35"/>
      <c r="AC81" s="35"/>
      <c r="AD81" s="35"/>
      <c r="AE81" s="35"/>
      <c r="AT81" s="18" t="s">
        <v>73</v>
      </c>
      <c r="AU81" s="18" t="s">
        <v>224</v>
      </c>
      <c r="BK81" s="163">
        <f>BK82</f>
        <v>0</v>
      </c>
    </row>
    <row r="82" spans="2:63" s="12" customFormat="1" ht="25.95" customHeight="1">
      <c r="B82" s="164"/>
      <c r="C82" s="165"/>
      <c r="D82" s="166" t="s">
        <v>73</v>
      </c>
      <c r="E82" s="167" t="s">
        <v>243</v>
      </c>
      <c r="F82" s="167" t="s">
        <v>244</v>
      </c>
      <c r="G82" s="165"/>
      <c r="H82" s="165"/>
      <c r="I82" s="168"/>
      <c r="J82" s="169">
        <f>BK82</f>
        <v>0</v>
      </c>
      <c r="K82" s="165"/>
      <c r="L82" s="170"/>
      <c r="M82" s="171"/>
      <c r="N82" s="172"/>
      <c r="O82" s="172"/>
      <c r="P82" s="173">
        <f>P83</f>
        <v>0</v>
      </c>
      <c r="Q82" s="172"/>
      <c r="R82" s="173">
        <f>R83</f>
        <v>0</v>
      </c>
      <c r="S82" s="172"/>
      <c r="T82" s="174">
        <f>T83</f>
        <v>0</v>
      </c>
      <c r="AR82" s="175" t="s">
        <v>82</v>
      </c>
      <c r="AT82" s="176" t="s">
        <v>73</v>
      </c>
      <c r="AU82" s="176" t="s">
        <v>74</v>
      </c>
      <c r="AY82" s="175" t="s">
        <v>245</v>
      </c>
      <c r="BK82" s="177">
        <f>BK83</f>
        <v>0</v>
      </c>
    </row>
    <row r="83" spans="2:63" s="12" customFormat="1" ht="22.8" customHeight="1">
      <c r="B83" s="164"/>
      <c r="C83" s="165"/>
      <c r="D83" s="166" t="s">
        <v>73</v>
      </c>
      <c r="E83" s="178" t="s">
        <v>272</v>
      </c>
      <c r="F83" s="178" t="s">
        <v>1834</v>
      </c>
      <c r="G83" s="165"/>
      <c r="H83" s="165"/>
      <c r="I83" s="168"/>
      <c r="J83" s="179">
        <f>BK83</f>
        <v>0</v>
      </c>
      <c r="K83" s="165"/>
      <c r="L83" s="170"/>
      <c r="M83" s="171"/>
      <c r="N83" s="172"/>
      <c r="O83" s="172"/>
      <c r="P83" s="173">
        <f>SUM(P84:P96)</f>
        <v>0</v>
      </c>
      <c r="Q83" s="172"/>
      <c r="R83" s="173">
        <f>SUM(R84:R96)</f>
        <v>0</v>
      </c>
      <c r="S83" s="172"/>
      <c r="T83" s="174">
        <f>SUM(T84:T96)</f>
        <v>0</v>
      </c>
      <c r="AR83" s="175" t="s">
        <v>82</v>
      </c>
      <c r="AT83" s="176" t="s">
        <v>73</v>
      </c>
      <c r="AU83" s="176" t="s">
        <v>82</v>
      </c>
      <c r="AY83" s="175" t="s">
        <v>245</v>
      </c>
      <c r="BK83" s="177">
        <f>SUM(BK84:BK96)</f>
        <v>0</v>
      </c>
    </row>
    <row r="84" spans="1:65" s="2" customFormat="1" ht="16.5" customHeight="1">
      <c r="A84" s="35"/>
      <c r="B84" s="36"/>
      <c r="C84" s="180" t="s">
        <v>82</v>
      </c>
      <c r="D84" s="180" t="s">
        <v>247</v>
      </c>
      <c r="E84" s="181" t="s">
        <v>1835</v>
      </c>
      <c r="F84" s="182" t="s">
        <v>1836</v>
      </c>
      <c r="G84" s="183" t="s">
        <v>260</v>
      </c>
      <c r="H84" s="184">
        <v>632.34</v>
      </c>
      <c r="I84" s="185"/>
      <c r="J84" s="186">
        <f>ROUND(I84*H84,2)</f>
        <v>0</v>
      </c>
      <c r="K84" s="182" t="s">
        <v>19</v>
      </c>
      <c r="L84" s="40"/>
      <c r="M84" s="187" t="s">
        <v>19</v>
      </c>
      <c r="N84" s="188" t="s">
        <v>45</v>
      </c>
      <c r="O84" s="65"/>
      <c r="P84" s="189">
        <f>O84*H84</f>
        <v>0</v>
      </c>
      <c r="Q84" s="189">
        <v>0</v>
      </c>
      <c r="R84" s="189">
        <f>Q84*H84</f>
        <v>0</v>
      </c>
      <c r="S84" s="189">
        <v>0</v>
      </c>
      <c r="T84" s="190">
        <f>S84*H84</f>
        <v>0</v>
      </c>
      <c r="U84" s="35"/>
      <c r="V84" s="35"/>
      <c r="W84" s="35"/>
      <c r="X84" s="35"/>
      <c r="Y84" s="35"/>
      <c r="Z84" s="35"/>
      <c r="AA84" s="35"/>
      <c r="AB84" s="35"/>
      <c r="AC84" s="35"/>
      <c r="AD84" s="35"/>
      <c r="AE84" s="35"/>
      <c r="AR84" s="191" t="s">
        <v>131</v>
      </c>
      <c r="AT84" s="191" t="s">
        <v>247</v>
      </c>
      <c r="AU84" s="191" t="s">
        <v>84</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131</v>
      </c>
      <c r="BM84" s="191" t="s">
        <v>1906</v>
      </c>
    </row>
    <row r="85" spans="1:47" s="2" customFormat="1" ht="38.4">
      <c r="A85" s="35"/>
      <c r="B85" s="36"/>
      <c r="C85" s="37"/>
      <c r="D85" s="200" t="s">
        <v>470</v>
      </c>
      <c r="E85" s="37"/>
      <c r="F85" s="236" t="s">
        <v>1838</v>
      </c>
      <c r="G85" s="37"/>
      <c r="H85" s="37"/>
      <c r="I85" s="195"/>
      <c r="J85" s="37"/>
      <c r="K85" s="37"/>
      <c r="L85" s="40"/>
      <c r="M85" s="196"/>
      <c r="N85" s="197"/>
      <c r="O85" s="65"/>
      <c r="P85" s="65"/>
      <c r="Q85" s="65"/>
      <c r="R85" s="65"/>
      <c r="S85" s="65"/>
      <c r="T85" s="66"/>
      <c r="U85" s="35"/>
      <c r="V85" s="35"/>
      <c r="W85" s="35"/>
      <c r="X85" s="35"/>
      <c r="Y85" s="35"/>
      <c r="Z85" s="35"/>
      <c r="AA85" s="35"/>
      <c r="AB85" s="35"/>
      <c r="AC85" s="35"/>
      <c r="AD85" s="35"/>
      <c r="AE85" s="35"/>
      <c r="AT85" s="18" t="s">
        <v>470</v>
      </c>
      <c r="AU85" s="18" t="s">
        <v>84</v>
      </c>
    </row>
    <row r="86" spans="1:65" s="2" customFormat="1" ht="16.5" customHeight="1">
      <c r="A86" s="35"/>
      <c r="B86" s="36"/>
      <c r="C86" s="180" t="s">
        <v>84</v>
      </c>
      <c r="D86" s="180" t="s">
        <v>247</v>
      </c>
      <c r="E86" s="181" t="s">
        <v>1907</v>
      </c>
      <c r="F86" s="182" t="s">
        <v>1908</v>
      </c>
      <c r="G86" s="183" t="s">
        <v>260</v>
      </c>
      <c r="H86" s="184">
        <v>533.84</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131</v>
      </c>
      <c r="AT86" s="191" t="s">
        <v>247</v>
      </c>
      <c r="AU86" s="191" t="s">
        <v>84</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131</v>
      </c>
      <c r="BM86" s="191" t="s">
        <v>1909</v>
      </c>
    </row>
    <row r="87" spans="1:47" s="2" customFormat="1" ht="38.4">
      <c r="A87" s="35"/>
      <c r="B87" s="36"/>
      <c r="C87" s="37"/>
      <c r="D87" s="200" t="s">
        <v>470</v>
      </c>
      <c r="E87" s="37"/>
      <c r="F87" s="236" t="s">
        <v>1838</v>
      </c>
      <c r="G87" s="37"/>
      <c r="H87" s="37"/>
      <c r="I87" s="195"/>
      <c r="J87" s="37"/>
      <c r="K87" s="37"/>
      <c r="L87" s="40"/>
      <c r="M87" s="196"/>
      <c r="N87" s="197"/>
      <c r="O87" s="65"/>
      <c r="P87" s="65"/>
      <c r="Q87" s="65"/>
      <c r="R87" s="65"/>
      <c r="S87" s="65"/>
      <c r="T87" s="66"/>
      <c r="U87" s="35"/>
      <c r="V87" s="35"/>
      <c r="W87" s="35"/>
      <c r="X87" s="35"/>
      <c r="Y87" s="35"/>
      <c r="Z87" s="35"/>
      <c r="AA87" s="35"/>
      <c r="AB87" s="35"/>
      <c r="AC87" s="35"/>
      <c r="AD87" s="35"/>
      <c r="AE87" s="35"/>
      <c r="AT87" s="18" t="s">
        <v>470</v>
      </c>
      <c r="AU87" s="18" t="s">
        <v>84</v>
      </c>
    </row>
    <row r="88" spans="1:65" s="2" customFormat="1" ht="24.15" customHeight="1">
      <c r="A88" s="35"/>
      <c r="B88" s="36"/>
      <c r="C88" s="180" t="s">
        <v>94</v>
      </c>
      <c r="D88" s="180" t="s">
        <v>247</v>
      </c>
      <c r="E88" s="181" t="s">
        <v>1910</v>
      </c>
      <c r="F88" s="182" t="s">
        <v>1911</v>
      </c>
      <c r="G88" s="183" t="s">
        <v>260</v>
      </c>
      <c r="H88" s="184">
        <v>824.38</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84</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1912</v>
      </c>
    </row>
    <row r="89" spans="1:47" s="2" customFormat="1" ht="38.4">
      <c r="A89" s="35"/>
      <c r="B89" s="36"/>
      <c r="C89" s="37"/>
      <c r="D89" s="200" t="s">
        <v>470</v>
      </c>
      <c r="E89" s="37"/>
      <c r="F89" s="236" t="s">
        <v>1913</v>
      </c>
      <c r="G89" s="37"/>
      <c r="H89" s="37"/>
      <c r="I89" s="195"/>
      <c r="J89" s="37"/>
      <c r="K89" s="37"/>
      <c r="L89" s="40"/>
      <c r="M89" s="196"/>
      <c r="N89" s="197"/>
      <c r="O89" s="65"/>
      <c r="P89" s="65"/>
      <c r="Q89" s="65"/>
      <c r="R89" s="65"/>
      <c r="S89" s="65"/>
      <c r="T89" s="66"/>
      <c r="U89" s="35"/>
      <c r="V89" s="35"/>
      <c r="W89" s="35"/>
      <c r="X89" s="35"/>
      <c r="Y89" s="35"/>
      <c r="Z89" s="35"/>
      <c r="AA89" s="35"/>
      <c r="AB89" s="35"/>
      <c r="AC89" s="35"/>
      <c r="AD89" s="35"/>
      <c r="AE89" s="35"/>
      <c r="AT89" s="18" t="s">
        <v>470</v>
      </c>
      <c r="AU89" s="18" t="s">
        <v>84</v>
      </c>
    </row>
    <row r="90" spans="1:65" s="2" customFormat="1" ht="24.15" customHeight="1">
      <c r="A90" s="35"/>
      <c r="B90" s="36"/>
      <c r="C90" s="180" t="s">
        <v>131</v>
      </c>
      <c r="D90" s="180" t="s">
        <v>247</v>
      </c>
      <c r="E90" s="181" t="s">
        <v>1914</v>
      </c>
      <c r="F90" s="182" t="s">
        <v>1915</v>
      </c>
      <c r="G90" s="183" t="s">
        <v>260</v>
      </c>
      <c r="H90" s="184">
        <v>968.93</v>
      </c>
      <c r="I90" s="185"/>
      <c r="J90" s="186">
        <f>ROUND(I90*H90,2)</f>
        <v>0</v>
      </c>
      <c r="K90" s="182" t="s">
        <v>19</v>
      </c>
      <c r="L90" s="40"/>
      <c r="M90" s="187" t="s">
        <v>19</v>
      </c>
      <c r="N90" s="188" t="s">
        <v>45</v>
      </c>
      <c r="O90" s="65"/>
      <c r="P90" s="189">
        <f>O90*H90</f>
        <v>0</v>
      </c>
      <c r="Q90" s="189">
        <v>0</v>
      </c>
      <c r="R90" s="189">
        <f>Q90*H90</f>
        <v>0</v>
      </c>
      <c r="S90" s="189">
        <v>0</v>
      </c>
      <c r="T90" s="190">
        <f>S90*H90</f>
        <v>0</v>
      </c>
      <c r="U90" s="35"/>
      <c r="V90" s="35"/>
      <c r="W90" s="35"/>
      <c r="X90" s="35"/>
      <c r="Y90" s="35"/>
      <c r="Z90" s="35"/>
      <c r="AA90" s="35"/>
      <c r="AB90" s="35"/>
      <c r="AC90" s="35"/>
      <c r="AD90" s="35"/>
      <c r="AE90" s="35"/>
      <c r="AR90" s="191" t="s">
        <v>131</v>
      </c>
      <c r="AT90" s="191" t="s">
        <v>247</v>
      </c>
      <c r="AU90" s="191" t="s">
        <v>84</v>
      </c>
      <c r="AY90" s="18" t="s">
        <v>245</v>
      </c>
      <c r="BE90" s="192">
        <f>IF(N90="základní",J90,0)</f>
        <v>0</v>
      </c>
      <c r="BF90" s="192">
        <f>IF(N90="snížená",J90,0)</f>
        <v>0</v>
      </c>
      <c r="BG90" s="192">
        <f>IF(N90="zákl. přenesená",J90,0)</f>
        <v>0</v>
      </c>
      <c r="BH90" s="192">
        <f>IF(N90="sníž. přenesená",J90,0)</f>
        <v>0</v>
      </c>
      <c r="BI90" s="192">
        <f>IF(N90="nulová",J90,0)</f>
        <v>0</v>
      </c>
      <c r="BJ90" s="18" t="s">
        <v>82</v>
      </c>
      <c r="BK90" s="192">
        <f>ROUND(I90*H90,2)</f>
        <v>0</v>
      </c>
      <c r="BL90" s="18" t="s">
        <v>131</v>
      </c>
      <c r="BM90" s="191" t="s">
        <v>1916</v>
      </c>
    </row>
    <row r="91" spans="1:47" s="2" customFormat="1" ht="38.4">
      <c r="A91" s="35"/>
      <c r="B91" s="36"/>
      <c r="C91" s="37"/>
      <c r="D91" s="200" t="s">
        <v>470</v>
      </c>
      <c r="E91" s="37"/>
      <c r="F91" s="236" t="s">
        <v>1913</v>
      </c>
      <c r="G91" s="37"/>
      <c r="H91" s="37"/>
      <c r="I91" s="195"/>
      <c r="J91" s="37"/>
      <c r="K91" s="37"/>
      <c r="L91" s="40"/>
      <c r="M91" s="196"/>
      <c r="N91" s="197"/>
      <c r="O91" s="65"/>
      <c r="P91" s="65"/>
      <c r="Q91" s="65"/>
      <c r="R91" s="65"/>
      <c r="S91" s="65"/>
      <c r="T91" s="66"/>
      <c r="U91" s="35"/>
      <c r="V91" s="35"/>
      <c r="W91" s="35"/>
      <c r="X91" s="35"/>
      <c r="Y91" s="35"/>
      <c r="Z91" s="35"/>
      <c r="AA91" s="35"/>
      <c r="AB91" s="35"/>
      <c r="AC91" s="35"/>
      <c r="AD91" s="35"/>
      <c r="AE91" s="35"/>
      <c r="AT91" s="18" t="s">
        <v>470</v>
      </c>
      <c r="AU91" s="18" t="s">
        <v>84</v>
      </c>
    </row>
    <row r="92" spans="1:65" s="2" customFormat="1" ht="16.5" customHeight="1">
      <c r="A92" s="35"/>
      <c r="B92" s="36"/>
      <c r="C92" s="180" t="s">
        <v>272</v>
      </c>
      <c r="D92" s="180" t="s">
        <v>247</v>
      </c>
      <c r="E92" s="181" t="s">
        <v>1917</v>
      </c>
      <c r="F92" s="182" t="s">
        <v>1918</v>
      </c>
      <c r="G92" s="183" t="s">
        <v>260</v>
      </c>
      <c r="H92" s="184">
        <v>349.58</v>
      </c>
      <c r="I92" s="185"/>
      <c r="J92" s="186">
        <f>ROUND(I92*H92,2)</f>
        <v>0</v>
      </c>
      <c r="K92" s="182" t="s">
        <v>19</v>
      </c>
      <c r="L92" s="40"/>
      <c r="M92" s="187" t="s">
        <v>19</v>
      </c>
      <c r="N92" s="188" t="s">
        <v>45</v>
      </c>
      <c r="O92" s="65"/>
      <c r="P92" s="189">
        <f>O92*H92</f>
        <v>0</v>
      </c>
      <c r="Q92" s="189">
        <v>0</v>
      </c>
      <c r="R92" s="189">
        <f>Q92*H92</f>
        <v>0</v>
      </c>
      <c r="S92" s="189">
        <v>0</v>
      </c>
      <c r="T92" s="190">
        <f>S92*H92</f>
        <v>0</v>
      </c>
      <c r="U92" s="35"/>
      <c r="V92" s="35"/>
      <c r="W92" s="35"/>
      <c r="X92" s="35"/>
      <c r="Y92" s="35"/>
      <c r="Z92" s="35"/>
      <c r="AA92" s="35"/>
      <c r="AB92" s="35"/>
      <c r="AC92" s="35"/>
      <c r="AD92" s="35"/>
      <c r="AE92" s="35"/>
      <c r="AR92" s="191" t="s">
        <v>131</v>
      </c>
      <c r="AT92" s="191" t="s">
        <v>247</v>
      </c>
      <c r="AU92" s="191" t="s">
        <v>84</v>
      </c>
      <c r="AY92" s="18" t="s">
        <v>245</v>
      </c>
      <c r="BE92" s="192">
        <f>IF(N92="základní",J92,0)</f>
        <v>0</v>
      </c>
      <c r="BF92" s="192">
        <f>IF(N92="snížená",J92,0)</f>
        <v>0</v>
      </c>
      <c r="BG92" s="192">
        <f>IF(N92="zákl. přenesená",J92,0)</f>
        <v>0</v>
      </c>
      <c r="BH92" s="192">
        <f>IF(N92="sníž. přenesená",J92,0)</f>
        <v>0</v>
      </c>
      <c r="BI92" s="192">
        <f>IF(N92="nulová",J92,0)</f>
        <v>0</v>
      </c>
      <c r="BJ92" s="18" t="s">
        <v>82</v>
      </c>
      <c r="BK92" s="192">
        <f>ROUND(I92*H92,2)</f>
        <v>0</v>
      </c>
      <c r="BL92" s="18" t="s">
        <v>131</v>
      </c>
      <c r="BM92" s="191" t="s">
        <v>1919</v>
      </c>
    </row>
    <row r="93" spans="1:47" s="2" customFormat="1" ht="38.4">
      <c r="A93" s="35"/>
      <c r="B93" s="36"/>
      <c r="C93" s="37"/>
      <c r="D93" s="200" t="s">
        <v>470</v>
      </c>
      <c r="E93" s="37"/>
      <c r="F93" s="236" t="s">
        <v>1838</v>
      </c>
      <c r="G93" s="37"/>
      <c r="H93" s="37"/>
      <c r="I93" s="195"/>
      <c r="J93" s="37"/>
      <c r="K93" s="37"/>
      <c r="L93" s="40"/>
      <c r="M93" s="196"/>
      <c r="N93" s="197"/>
      <c r="O93" s="65"/>
      <c r="P93" s="65"/>
      <c r="Q93" s="65"/>
      <c r="R93" s="65"/>
      <c r="S93" s="65"/>
      <c r="T93" s="66"/>
      <c r="U93" s="35"/>
      <c r="V93" s="35"/>
      <c r="W93" s="35"/>
      <c r="X93" s="35"/>
      <c r="Y93" s="35"/>
      <c r="Z93" s="35"/>
      <c r="AA93" s="35"/>
      <c r="AB93" s="35"/>
      <c r="AC93" s="35"/>
      <c r="AD93" s="35"/>
      <c r="AE93" s="35"/>
      <c r="AT93" s="18" t="s">
        <v>470</v>
      </c>
      <c r="AU93" s="18" t="s">
        <v>84</v>
      </c>
    </row>
    <row r="94" spans="1:65" s="2" customFormat="1" ht="16.5" customHeight="1">
      <c r="A94" s="35"/>
      <c r="B94" s="36"/>
      <c r="C94" s="180" t="s">
        <v>278</v>
      </c>
      <c r="D94" s="180" t="s">
        <v>247</v>
      </c>
      <c r="E94" s="181" t="s">
        <v>1920</v>
      </c>
      <c r="F94" s="182" t="s">
        <v>1921</v>
      </c>
      <c r="G94" s="183" t="s">
        <v>260</v>
      </c>
      <c r="H94" s="184">
        <v>5.71</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84</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1922</v>
      </c>
    </row>
    <row r="95" spans="1:47" s="2" customFormat="1" ht="38.4">
      <c r="A95" s="35"/>
      <c r="B95" s="36"/>
      <c r="C95" s="37"/>
      <c r="D95" s="200" t="s">
        <v>470</v>
      </c>
      <c r="E95" s="37"/>
      <c r="F95" s="236" t="s">
        <v>1838</v>
      </c>
      <c r="G95" s="37"/>
      <c r="H95" s="37"/>
      <c r="I95" s="195"/>
      <c r="J95" s="37"/>
      <c r="K95" s="37"/>
      <c r="L95" s="40"/>
      <c r="M95" s="196"/>
      <c r="N95" s="197"/>
      <c r="O95" s="65"/>
      <c r="P95" s="65"/>
      <c r="Q95" s="65"/>
      <c r="R95" s="65"/>
      <c r="S95" s="65"/>
      <c r="T95" s="66"/>
      <c r="U95" s="35"/>
      <c r="V95" s="35"/>
      <c r="W95" s="35"/>
      <c r="X95" s="35"/>
      <c r="Y95" s="35"/>
      <c r="Z95" s="35"/>
      <c r="AA95" s="35"/>
      <c r="AB95" s="35"/>
      <c r="AC95" s="35"/>
      <c r="AD95" s="35"/>
      <c r="AE95" s="35"/>
      <c r="AT95" s="18" t="s">
        <v>470</v>
      </c>
      <c r="AU95" s="18" t="s">
        <v>84</v>
      </c>
    </row>
    <row r="96" spans="1:65" s="2" customFormat="1" ht="24.15" customHeight="1">
      <c r="A96" s="35"/>
      <c r="B96" s="36"/>
      <c r="C96" s="180" t="s">
        <v>285</v>
      </c>
      <c r="D96" s="180" t="s">
        <v>247</v>
      </c>
      <c r="E96" s="181" t="s">
        <v>1923</v>
      </c>
      <c r="F96" s="182" t="s">
        <v>1924</v>
      </c>
      <c r="G96" s="183" t="s">
        <v>288</v>
      </c>
      <c r="H96" s="184">
        <v>1449.12</v>
      </c>
      <c r="I96" s="185"/>
      <c r="J96" s="186">
        <f>ROUND(I96*H96,2)</f>
        <v>0</v>
      </c>
      <c r="K96" s="182" t="s">
        <v>19</v>
      </c>
      <c r="L96" s="40"/>
      <c r="M96" s="231" t="s">
        <v>19</v>
      </c>
      <c r="N96" s="232" t="s">
        <v>45</v>
      </c>
      <c r="O96" s="233"/>
      <c r="P96" s="234">
        <f>O96*H96</f>
        <v>0</v>
      </c>
      <c r="Q96" s="234">
        <v>0</v>
      </c>
      <c r="R96" s="234">
        <f>Q96*H96</f>
        <v>0</v>
      </c>
      <c r="S96" s="234">
        <v>0</v>
      </c>
      <c r="T96" s="235">
        <f>S96*H96</f>
        <v>0</v>
      </c>
      <c r="U96" s="35"/>
      <c r="V96" s="35"/>
      <c r="W96" s="35"/>
      <c r="X96" s="35"/>
      <c r="Y96" s="35"/>
      <c r="Z96" s="35"/>
      <c r="AA96" s="35"/>
      <c r="AB96" s="35"/>
      <c r="AC96" s="35"/>
      <c r="AD96" s="35"/>
      <c r="AE96" s="35"/>
      <c r="AR96" s="191" t="s">
        <v>131</v>
      </c>
      <c r="AT96" s="191" t="s">
        <v>247</v>
      </c>
      <c r="AU96" s="191" t="s">
        <v>84</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1925</v>
      </c>
    </row>
    <row r="97" spans="1:31" s="2" customFormat="1" ht="6.9" customHeight="1">
      <c r="A97" s="35"/>
      <c r="B97" s="48"/>
      <c r="C97" s="49"/>
      <c r="D97" s="49"/>
      <c r="E97" s="49"/>
      <c r="F97" s="49"/>
      <c r="G97" s="49"/>
      <c r="H97" s="49"/>
      <c r="I97" s="49"/>
      <c r="J97" s="49"/>
      <c r="K97" s="49"/>
      <c r="L97" s="40"/>
      <c r="M97" s="35"/>
      <c r="O97" s="35"/>
      <c r="P97" s="35"/>
      <c r="Q97" s="35"/>
      <c r="R97" s="35"/>
      <c r="S97" s="35"/>
      <c r="T97" s="35"/>
      <c r="U97" s="35"/>
      <c r="V97" s="35"/>
      <c r="W97" s="35"/>
      <c r="X97" s="35"/>
      <c r="Y97" s="35"/>
      <c r="Z97" s="35"/>
      <c r="AA97" s="35"/>
      <c r="AB97" s="35"/>
      <c r="AC97" s="35"/>
      <c r="AD97" s="35"/>
      <c r="AE97" s="35"/>
    </row>
  </sheetData>
  <sheetProtection algorithmName="SHA-512" hashValue="ZI8HA4haSU5A8jBEs7au6FeYYIq7WB0gso6m4H3geq469hk1HTAGL12HOBSfWd8WIrtrq9YkyJK8QCvsn8BEGw==" saltValue="c7mUChaC+VsKfbvIV4wxds3T9me+ySpnAXCAKpZWkKzGVXJ7sIH9+JIu3d3oSe+x4Ch8fBCM2fLRrM7MA0nY9g==" spinCount="100000" sheet="1" objects="1" scenarios="1" formatColumns="0" formatRows="0" autoFilter="0"/>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95</v>
      </c>
      <c r="AZ2" s="109" t="s">
        <v>396</v>
      </c>
      <c r="BA2" s="109" t="s">
        <v>19</v>
      </c>
      <c r="BB2" s="109" t="s">
        <v>19</v>
      </c>
      <c r="BC2" s="109" t="s">
        <v>397</v>
      </c>
      <c r="BD2" s="109" t="s">
        <v>84</v>
      </c>
    </row>
    <row r="3" spans="2:56" s="1" customFormat="1" ht="6.9" customHeight="1">
      <c r="B3" s="110"/>
      <c r="C3" s="111"/>
      <c r="D3" s="111"/>
      <c r="E3" s="111"/>
      <c r="F3" s="111"/>
      <c r="G3" s="111"/>
      <c r="H3" s="111"/>
      <c r="I3" s="111"/>
      <c r="J3" s="111"/>
      <c r="K3" s="111"/>
      <c r="L3" s="21"/>
      <c r="AT3" s="18" t="s">
        <v>84</v>
      </c>
      <c r="AZ3" s="109" t="s">
        <v>398</v>
      </c>
      <c r="BA3" s="109" t="s">
        <v>19</v>
      </c>
      <c r="BB3" s="109" t="s">
        <v>19</v>
      </c>
      <c r="BC3" s="109" t="s">
        <v>399</v>
      </c>
      <c r="BD3" s="109" t="s">
        <v>84</v>
      </c>
    </row>
    <row r="4" spans="2:56" s="1" customFormat="1" ht="24.9" customHeight="1">
      <c r="B4" s="21"/>
      <c r="D4" s="112" t="s">
        <v>216</v>
      </c>
      <c r="L4" s="21"/>
      <c r="M4" s="113" t="s">
        <v>10</v>
      </c>
      <c r="AT4" s="18" t="s">
        <v>4</v>
      </c>
      <c r="AZ4" s="109" t="s">
        <v>400</v>
      </c>
      <c r="BA4" s="109" t="s">
        <v>19</v>
      </c>
      <c r="BB4" s="109" t="s">
        <v>19</v>
      </c>
      <c r="BC4" s="109" t="s">
        <v>401</v>
      </c>
      <c r="BD4" s="109" t="s">
        <v>84</v>
      </c>
    </row>
    <row r="5" spans="2:56" s="1" customFormat="1" ht="6.9" customHeight="1">
      <c r="B5" s="21"/>
      <c r="L5" s="21"/>
      <c r="AZ5" s="109" t="s">
        <v>402</v>
      </c>
      <c r="BA5" s="109" t="s">
        <v>19</v>
      </c>
      <c r="BB5" s="109" t="s">
        <v>19</v>
      </c>
      <c r="BC5" s="109" t="s">
        <v>403</v>
      </c>
      <c r="BD5" s="109" t="s">
        <v>84</v>
      </c>
    </row>
    <row r="6" spans="2:56" s="1" customFormat="1" ht="12" customHeight="1">
      <c r="B6" s="21"/>
      <c r="D6" s="114" t="s">
        <v>16</v>
      </c>
      <c r="L6" s="21"/>
      <c r="AZ6" s="109" t="s">
        <v>404</v>
      </c>
      <c r="BA6" s="109" t="s">
        <v>19</v>
      </c>
      <c r="BB6" s="109" t="s">
        <v>19</v>
      </c>
      <c r="BC6" s="109" t="s">
        <v>405</v>
      </c>
      <c r="BD6" s="109" t="s">
        <v>84</v>
      </c>
    </row>
    <row r="7" spans="2:56" s="1" customFormat="1" ht="16.5" customHeight="1">
      <c r="B7" s="21"/>
      <c r="E7" s="393" t="str">
        <f>'Rekapitulace stavby'!K6</f>
        <v>Novostavba CEPIS (Centre for Entrepreneurship, Professional and International Studies)</v>
      </c>
      <c r="F7" s="394"/>
      <c r="G7" s="394"/>
      <c r="H7" s="394"/>
      <c r="L7" s="21"/>
      <c r="AZ7" s="109" t="s">
        <v>406</v>
      </c>
      <c r="BA7" s="109" t="s">
        <v>19</v>
      </c>
      <c r="BB7" s="109" t="s">
        <v>19</v>
      </c>
      <c r="BC7" s="109" t="s">
        <v>407</v>
      </c>
      <c r="BD7" s="109" t="s">
        <v>84</v>
      </c>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412</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ROUND(J100,2)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ROUND((SUM(BE100:BE246)),2)</f>
        <v>0</v>
      </c>
      <c r="G37" s="35"/>
      <c r="H37" s="35"/>
      <c r="I37" s="126">
        <v>0.21</v>
      </c>
      <c r="J37" s="125">
        <f>ROUND(((SUM(BE100:BE246))*I37),2)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ROUND((SUM(BF100:BF246)),2)</f>
        <v>0</v>
      </c>
      <c r="G38" s="35"/>
      <c r="H38" s="35"/>
      <c r="I38" s="126">
        <v>0.15</v>
      </c>
      <c r="J38" s="125">
        <f>ROUND(((SUM(BF100:BF246))*I38),2)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ROUND((SUM(BG100:BG246)),2)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ROUND((SUM(BH100:BH246)),2)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ROUND((SUM(BI100:BI246)),2)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D.1.1-2.1 - Základové konstukce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J100</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J101</f>
        <v>0</v>
      </c>
      <c r="K68" s="143"/>
      <c r="L68" s="147"/>
    </row>
    <row r="69" spans="2:12" s="10" customFormat="1" ht="19.95" customHeight="1">
      <c r="B69" s="148"/>
      <c r="C69" s="98"/>
      <c r="D69" s="149" t="s">
        <v>226</v>
      </c>
      <c r="E69" s="150"/>
      <c r="F69" s="150"/>
      <c r="G69" s="150"/>
      <c r="H69" s="150"/>
      <c r="I69" s="150"/>
      <c r="J69" s="151">
        <f>J102</f>
        <v>0</v>
      </c>
      <c r="K69" s="98"/>
      <c r="L69" s="152"/>
    </row>
    <row r="70" spans="2:12" s="10" customFormat="1" ht="19.95" customHeight="1">
      <c r="B70" s="148"/>
      <c r="C70" s="98"/>
      <c r="D70" s="149" t="s">
        <v>413</v>
      </c>
      <c r="E70" s="150"/>
      <c r="F70" s="150"/>
      <c r="G70" s="150"/>
      <c r="H70" s="150"/>
      <c r="I70" s="150"/>
      <c r="J70" s="151">
        <f>J159</f>
        <v>0</v>
      </c>
      <c r="K70" s="98"/>
      <c r="L70" s="152"/>
    </row>
    <row r="71" spans="2:12" s="10" customFormat="1" ht="19.95" customHeight="1">
      <c r="B71" s="148"/>
      <c r="C71" s="98"/>
      <c r="D71" s="149" t="s">
        <v>414</v>
      </c>
      <c r="E71" s="150"/>
      <c r="F71" s="150"/>
      <c r="G71" s="150"/>
      <c r="H71" s="150"/>
      <c r="I71" s="150"/>
      <c r="J71" s="151">
        <f>J213</f>
        <v>0</v>
      </c>
      <c r="K71" s="98"/>
      <c r="L71" s="152"/>
    </row>
    <row r="72" spans="2:12" s="10" customFormat="1" ht="19.95" customHeight="1">
      <c r="B72" s="148"/>
      <c r="C72" s="98"/>
      <c r="D72" s="149" t="s">
        <v>227</v>
      </c>
      <c r="E72" s="150"/>
      <c r="F72" s="150"/>
      <c r="G72" s="150"/>
      <c r="H72" s="150"/>
      <c r="I72" s="150"/>
      <c r="J72" s="151">
        <f>J224</f>
        <v>0</v>
      </c>
      <c r="K72" s="98"/>
      <c r="L72" s="152"/>
    </row>
    <row r="73" spans="2:12" s="10" customFormat="1" ht="19.95" customHeight="1">
      <c r="B73" s="148"/>
      <c r="C73" s="98"/>
      <c r="D73" s="149" t="s">
        <v>415</v>
      </c>
      <c r="E73" s="150"/>
      <c r="F73" s="150"/>
      <c r="G73" s="150"/>
      <c r="H73" s="150"/>
      <c r="I73" s="150"/>
      <c r="J73" s="151">
        <f>J227</f>
        <v>0</v>
      </c>
      <c r="K73" s="98"/>
      <c r="L73" s="152"/>
    </row>
    <row r="74" spans="2:12" s="9" customFormat="1" ht="24.9" customHeight="1">
      <c r="B74" s="142"/>
      <c r="C74" s="143"/>
      <c r="D74" s="144" t="s">
        <v>416</v>
      </c>
      <c r="E74" s="145"/>
      <c r="F74" s="145"/>
      <c r="G74" s="145"/>
      <c r="H74" s="145"/>
      <c r="I74" s="145"/>
      <c r="J74" s="146">
        <f>J230</f>
        <v>0</v>
      </c>
      <c r="K74" s="143"/>
      <c r="L74" s="147"/>
    </row>
    <row r="75" spans="2:12" s="10" customFormat="1" ht="19.95" customHeight="1">
      <c r="B75" s="148"/>
      <c r="C75" s="98"/>
      <c r="D75" s="149" t="s">
        <v>417</v>
      </c>
      <c r="E75" s="150"/>
      <c r="F75" s="150"/>
      <c r="G75" s="150"/>
      <c r="H75" s="150"/>
      <c r="I75" s="150"/>
      <c r="J75" s="151">
        <f>J231</f>
        <v>0</v>
      </c>
      <c r="K75" s="98"/>
      <c r="L75" s="152"/>
    </row>
    <row r="76" spans="2:12" s="10" customFormat="1" ht="19.95" customHeight="1">
      <c r="B76" s="148"/>
      <c r="C76" s="98"/>
      <c r="D76" s="149" t="s">
        <v>418</v>
      </c>
      <c r="E76" s="150"/>
      <c r="F76" s="150"/>
      <c r="G76" s="150"/>
      <c r="H76" s="150"/>
      <c r="I76" s="150"/>
      <c r="J76" s="151">
        <f>J240</f>
        <v>0</v>
      </c>
      <c r="K76" s="98"/>
      <c r="L76" s="152"/>
    </row>
    <row r="77" spans="1:31" s="2" customFormat="1" ht="21.75"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48"/>
      <c r="C78" s="49"/>
      <c r="D78" s="49"/>
      <c r="E78" s="49"/>
      <c r="F78" s="49"/>
      <c r="G78" s="49"/>
      <c r="H78" s="49"/>
      <c r="I78" s="49"/>
      <c r="J78" s="49"/>
      <c r="K78" s="49"/>
      <c r="L78" s="115"/>
      <c r="S78" s="35"/>
      <c r="T78" s="35"/>
      <c r="U78" s="35"/>
      <c r="V78" s="35"/>
      <c r="W78" s="35"/>
      <c r="X78" s="35"/>
      <c r="Y78" s="35"/>
      <c r="Z78" s="35"/>
      <c r="AA78" s="35"/>
      <c r="AB78" s="35"/>
      <c r="AC78" s="35"/>
      <c r="AD78" s="35"/>
      <c r="AE78" s="35"/>
    </row>
    <row r="82" spans="1:31" s="2" customFormat="1" ht="6.9" customHeight="1">
      <c r="A82" s="35"/>
      <c r="B82" s="50"/>
      <c r="C82" s="51"/>
      <c r="D82" s="51"/>
      <c r="E82" s="51"/>
      <c r="F82" s="51"/>
      <c r="G82" s="51"/>
      <c r="H82" s="51"/>
      <c r="I82" s="51"/>
      <c r="J82" s="51"/>
      <c r="K82" s="51"/>
      <c r="L82" s="115"/>
      <c r="S82" s="35"/>
      <c r="T82" s="35"/>
      <c r="U82" s="35"/>
      <c r="V82" s="35"/>
      <c r="W82" s="35"/>
      <c r="X82" s="35"/>
      <c r="Y82" s="35"/>
      <c r="Z82" s="35"/>
      <c r="AA82" s="35"/>
      <c r="AB82" s="35"/>
      <c r="AC82" s="35"/>
      <c r="AD82" s="35"/>
      <c r="AE82" s="35"/>
    </row>
    <row r="83" spans="1:31" s="2" customFormat="1" ht="24.9" customHeight="1">
      <c r="A83" s="35"/>
      <c r="B83" s="36"/>
      <c r="C83" s="24" t="s">
        <v>230</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6.9" customHeight="1">
      <c r="A84" s="35"/>
      <c r="B84" s="36"/>
      <c r="C84" s="37"/>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16</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400" t="str">
        <f>E7</f>
        <v>Novostavba CEPIS (Centre for Entrepreneurship, Professional and International Studies)</v>
      </c>
      <c r="F86" s="401"/>
      <c r="G86" s="401"/>
      <c r="H86" s="401"/>
      <c r="I86" s="37"/>
      <c r="J86" s="37"/>
      <c r="K86" s="37"/>
      <c r="L86" s="115"/>
      <c r="S86" s="35"/>
      <c r="T86" s="35"/>
      <c r="U86" s="35"/>
      <c r="V86" s="35"/>
      <c r="W86" s="35"/>
      <c r="X86" s="35"/>
      <c r="Y86" s="35"/>
      <c r="Z86" s="35"/>
      <c r="AA86" s="35"/>
      <c r="AB86" s="35"/>
      <c r="AC86" s="35"/>
      <c r="AD86" s="35"/>
      <c r="AE86" s="35"/>
    </row>
    <row r="87" spans="2:12" s="1" customFormat="1" ht="12" customHeight="1">
      <c r="B87" s="22"/>
      <c r="C87" s="30" t="s">
        <v>219</v>
      </c>
      <c r="D87" s="23"/>
      <c r="E87" s="23"/>
      <c r="F87" s="23"/>
      <c r="G87" s="23"/>
      <c r="H87" s="23"/>
      <c r="I87" s="23"/>
      <c r="J87" s="23"/>
      <c r="K87" s="23"/>
      <c r="L87" s="21"/>
    </row>
    <row r="88" spans="2:12" s="1" customFormat="1" ht="16.5" customHeight="1">
      <c r="B88" s="22"/>
      <c r="C88" s="23"/>
      <c r="D88" s="23"/>
      <c r="E88" s="400" t="s">
        <v>408</v>
      </c>
      <c r="F88" s="352"/>
      <c r="G88" s="352"/>
      <c r="H88" s="352"/>
      <c r="I88" s="23"/>
      <c r="J88" s="23"/>
      <c r="K88" s="23"/>
      <c r="L88" s="21"/>
    </row>
    <row r="89" spans="2:12" s="1" customFormat="1" ht="12" customHeight="1">
      <c r="B89" s="22"/>
      <c r="C89" s="30" t="s">
        <v>409</v>
      </c>
      <c r="D89" s="23"/>
      <c r="E89" s="23"/>
      <c r="F89" s="23"/>
      <c r="G89" s="23"/>
      <c r="H89" s="23"/>
      <c r="I89" s="23"/>
      <c r="J89" s="23"/>
      <c r="K89" s="23"/>
      <c r="L89" s="21"/>
    </row>
    <row r="90" spans="1:31" s="2" customFormat="1" ht="16.5" customHeight="1">
      <c r="A90" s="35"/>
      <c r="B90" s="36"/>
      <c r="C90" s="37"/>
      <c r="D90" s="37"/>
      <c r="E90" s="404" t="s">
        <v>410</v>
      </c>
      <c r="F90" s="402"/>
      <c r="G90" s="402"/>
      <c r="H90" s="402"/>
      <c r="I90" s="37"/>
      <c r="J90" s="37"/>
      <c r="K90" s="37"/>
      <c r="L90" s="115"/>
      <c r="S90" s="35"/>
      <c r="T90" s="35"/>
      <c r="U90" s="35"/>
      <c r="V90" s="35"/>
      <c r="W90" s="35"/>
      <c r="X90" s="35"/>
      <c r="Y90" s="35"/>
      <c r="Z90" s="35"/>
      <c r="AA90" s="35"/>
      <c r="AB90" s="35"/>
      <c r="AC90" s="35"/>
      <c r="AD90" s="35"/>
      <c r="AE90" s="35"/>
    </row>
    <row r="91" spans="1:31" s="2" customFormat="1" ht="12" customHeight="1">
      <c r="A91" s="35"/>
      <c r="B91" s="36"/>
      <c r="C91" s="30" t="s">
        <v>411</v>
      </c>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16.5" customHeight="1">
      <c r="A92" s="35"/>
      <c r="B92" s="36"/>
      <c r="C92" s="37"/>
      <c r="D92" s="37"/>
      <c r="E92" s="374" t="str">
        <f>E13</f>
        <v>D.1.1-2.1 - Základové konstukce</v>
      </c>
      <c r="F92" s="402"/>
      <c r="G92" s="402"/>
      <c r="H92" s="402"/>
      <c r="I92" s="37"/>
      <c r="J92" s="37"/>
      <c r="K92" s="37"/>
      <c r="L92" s="115"/>
      <c r="S92" s="35"/>
      <c r="T92" s="35"/>
      <c r="U92" s="35"/>
      <c r="V92" s="35"/>
      <c r="W92" s="35"/>
      <c r="X92" s="35"/>
      <c r="Y92" s="35"/>
      <c r="Z92" s="35"/>
      <c r="AA92" s="35"/>
      <c r="AB92" s="35"/>
      <c r="AC92" s="35"/>
      <c r="AD92" s="35"/>
      <c r="AE92" s="35"/>
    </row>
    <row r="93" spans="1:31" s="2" customFormat="1" ht="6.9" customHeight="1">
      <c r="A93" s="35"/>
      <c r="B93" s="36"/>
      <c r="C93" s="37"/>
      <c r="D93" s="37"/>
      <c r="E93" s="37"/>
      <c r="F93" s="37"/>
      <c r="G93" s="37"/>
      <c r="H93" s="37"/>
      <c r="I93" s="37"/>
      <c r="J93" s="37"/>
      <c r="K93" s="37"/>
      <c r="L93" s="115"/>
      <c r="S93" s="35"/>
      <c r="T93" s="35"/>
      <c r="U93" s="35"/>
      <c r="V93" s="35"/>
      <c r="W93" s="35"/>
      <c r="X93" s="35"/>
      <c r="Y93" s="35"/>
      <c r="Z93" s="35"/>
      <c r="AA93" s="35"/>
      <c r="AB93" s="35"/>
      <c r="AC93" s="35"/>
      <c r="AD93" s="35"/>
      <c r="AE93" s="35"/>
    </row>
    <row r="94" spans="1:31" s="2" customFormat="1" ht="12" customHeight="1">
      <c r="A94" s="35"/>
      <c r="B94" s="36"/>
      <c r="C94" s="30" t="s">
        <v>21</v>
      </c>
      <c r="D94" s="37"/>
      <c r="E94" s="37"/>
      <c r="F94" s="28" t="str">
        <f>F16</f>
        <v xml:space="preserve"> </v>
      </c>
      <c r="G94" s="37"/>
      <c r="H94" s="37"/>
      <c r="I94" s="30" t="s">
        <v>23</v>
      </c>
      <c r="J94" s="60">
        <f>IF(J16="","",J16)</f>
        <v>0</v>
      </c>
      <c r="K94" s="37"/>
      <c r="L94" s="115"/>
      <c r="S94" s="35"/>
      <c r="T94" s="35"/>
      <c r="U94" s="35"/>
      <c r="V94" s="35"/>
      <c r="W94" s="35"/>
      <c r="X94" s="35"/>
      <c r="Y94" s="35"/>
      <c r="Z94" s="35"/>
      <c r="AA94" s="35"/>
      <c r="AB94" s="35"/>
      <c r="AC94" s="35"/>
      <c r="AD94" s="35"/>
      <c r="AE94" s="35"/>
    </row>
    <row r="95" spans="1:31" s="2" customFormat="1" ht="6.9" customHeight="1">
      <c r="A95" s="35"/>
      <c r="B95" s="36"/>
      <c r="C95" s="37"/>
      <c r="D95" s="37"/>
      <c r="E95" s="37"/>
      <c r="F95" s="37"/>
      <c r="G95" s="37"/>
      <c r="H95" s="37"/>
      <c r="I95" s="37"/>
      <c r="J95" s="37"/>
      <c r="K95" s="37"/>
      <c r="L95" s="115"/>
      <c r="S95" s="35"/>
      <c r="T95" s="35"/>
      <c r="U95" s="35"/>
      <c r="V95" s="35"/>
      <c r="W95" s="35"/>
      <c r="X95" s="35"/>
      <c r="Y95" s="35"/>
      <c r="Z95" s="35"/>
      <c r="AA95" s="35"/>
      <c r="AB95" s="35"/>
      <c r="AC95" s="35"/>
      <c r="AD95" s="35"/>
      <c r="AE95" s="35"/>
    </row>
    <row r="96" spans="1:31" s="2" customFormat="1" ht="25.65" customHeight="1">
      <c r="A96" s="35"/>
      <c r="B96" s="36"/>
      <c r="C96" s="30" t="s">
        <v>24</v>
      </c>
      <c r="D96" s="37"/>
      <c r="E96" s="37"/>
      <c r="F96" s="28" t="str">
        <f>E19</f>
        <v>Slezská univerzita v Opavě</v>
      </c>
      <c r="G96" s="37"/>
      <c r="H96" s="37"/>
      <c r="I96" s="30" t="s">
        <v>32</v>
      </c>
      <c r="J96" s="33" t="str">
        <f>E25</f>
        <v>Ateliér Velehradský, s. r. o.</v>
      </c>
      <c r="K96" s="37"/>
      <c r="L96" s="115"/>
      <c r="S96" s="35"/>
      <c r="T96" s="35"/>
      <c r="U96" s="35"/>
      <c r="V96" s="35"/>
      <c r="W96" s="35"/>
      <c r="X96" s="35"/>
      <c r="Y96" s="35"/>
      <c r="Z96" s="35"/>
      <c r="AA96" s="35"/>
      <c r="AB96" s="35"/>
      <c r="AC96" s="35"/>
      <c r="AD96" s="35"/>
      <c r="AE96" s="35"/>
    </row>
    <row r="97" spans="1:31" s="2" customFormat="1" ht="15.15" customHeight="1">
      <c r="A97" s="35"/>
      <c r="B97" s="36"/>
      <c r="C97" s="30" t="s">
        <v>30</v>
      </c>
      <c r="D97" s="37"/>
      <c r="E97" s="37"/>
      <c r="F97" s="28" t="str">
        <f>IF(E22="","",E22)</f>
        <v>Vyplň údaj</v>
      </c>
      <c r="G97" s="37"/>
      <c r="H97" s="37"/>
      <c r="I97" s="30" t="s">
        <v>37</v>
      </c>
      <c r="J97" s="33" t="str">
        <f>E28</f>
        <v xml:space="preserve"> </v>
      </c>
      <c r="K97" s="37"/>
      <c r="L97" s="115"/>
      <c r="S97" s="35"/>
      <c r="T97" s="35"/>
      <c r="U97" s="35"/>
      <c r="V97" s="35"/>
      <c r="W97" s="35"/>
      <c r="X97" s="35"/>
      <c r="Y97" s="35"/>
      <c r="Z97" s="35"/>
      <c r="AA97" s="35"/>
      <c r="AB97" s="35"/>
      <c r="AC97" s="35"/>
      <c r="AD97" s="35"/>
      <c r="AE97" s="35"/>
    </row>
    <row r="98" spans="1:31" s="2" customFormat="1" ht="10.35" customHeight="1">
      <c r="A98" s="35"/>
      <c r="B98" s="36"/>
      <c r="C98" s="37"/>
      <c r="D98" s="37"/>
      <c r="E98" s="37"/>
      <c r="F98" s="37"/>
      <c r="G98" s="37"/>
      <c r="H98" s="37"/>
      <c r="I98" s="37"/>
      <c r="J98" s="37"/>
      <c r="K98" s="37"/>
      <c r="L98" s="115"/>
      <c r="S98" s="35"/>
      <c r="T98" s="35"/>
      <c r="U98" s="35"/>
      <c r="V98" s="35"/>
      <c r="W98" s="35"/>
      <c r="X98" s="35"/>
      <c r="Y98" s="35"/>
      <c r="Z98" s="35"/>
      <c r="AA98" s="35"/>
      <c r="AB98" s="35"/>
      <c r="AC98" s="35"/>
      <c r="AD98" s="35"/>
      <c r="AE98" s="35"/>
    </row>
    <row r="99" spans="1:31" s="11" customFormat="1" ht="29.25" customHeight="1">
      <c r="A99" s="153"/>
      <c r="B99" s="154"/>
      <c r="C99" s="155" t="s">
        <v>231</v>
      </c>
      <c r="D99" s="156" t="s">
        <v>59</v>
      </c>
      <c r="E99" s="156" t="s">
        <v>55</v>
      </c>
      <c r="F99" s="156" t="s">
        <v>56</v>
      </c>
      <c r="G99" s="156" t="s">
        <v>232</v>
      </c>
      <c r="H99" s="156" t="s">
        <v>233</v>
      </c>
      <c r="I99" s="156" t="s">
        <v>234</v>
      </c>
      <c r="J99" s="156" t="s">
        <v>223</v>
      </c>
      <c r="K99" s="157" t="s">
        <v>235</v>
      </c>
      <c r="L99" s="158"/>
      <c r="M99" s="69" t="s">
        <v>19</v>
      </c>
      <c r="N99" s="70" t="s">
        <v>44</v>
      </c>
      <c r="O99" s="70" t="s">
        <v>236</v>
      </c>
      <c r="P99" s="70" t="s">
        <v>237</v>
      </c>
      <c r="Q99" s="70" t="s">
        <v>238</v>
      </c>
      <c r="R99" s="70" t="s">
        <v>239</v>
      </c>
      <c r="S99" s="70" t="s">
        <v>240</v>
      </c>
      <c r="T99" s="71" t="s">
        <v>241</v>
      </c>
      <c r="U99" s="153"/>
      <c r="V99" s="153"/>
      <c r="W99" s="153"/>
      <c r="X99" s="153"/>
      <c r="Y99" s="153"/>
      <c r="Z99" s="153"/>
      <c r="AA99" s="153"/>
      <c r="AB99" s="153"/>
      <c r="AC99" s="153"/>
      <c r="AD99" s="153"/>
      <c r="AE99" s="153"/>
    </row>
    <row r="100" spans="1:63" s="2" customFormat="1" ht="22.8" customHeight="1">
      <c r="A100" s="35"/>
      <c r="B100" s="36"/>
      <c r="C100" s="76" t="s">
        <v>242</v>
      </c>
      <c r="D100" s="37"/>
      <c r="E100" s="37"/>
      <c r="F100" s="37"/>
      <c r="G100" s="37"/>
      <c r="H100" s="37"/>
      <c r="I100" s="37"/>
      <c r="J100" s="159">
        <f>BK100</f>
        <v>0</v>
      </c>
      <c r="K100" s="37"/>
      <c r="L100" s="40"/>
      <c r="M100" s="72"/>
      <c r="N100" s="160"/>
      <c r="O100" s="73"/>
      <c r="P100" s="161">
        <f>P101+P230</f>
        <v>0</v>
      </c>
      <c r="Q100" s="73"/>
      <c r="R100" s="161">
        <f>R101+R230</f>
        <v>4123.61384894</v>
      </c>
      <c r="S100" s="73"/>
      <c r="T100" s="162">
        <f>T101+T230</f>
        <v>0</v>
      </c>
      <c r="U100" s="35"/>
      <c r="V100" s="35"/>
      <c r="W100" s="35"/>
      <c r="X100" s="35"/>
      <c r="Y100" s="35"/>
      <c r="Z100" s="35"/>
      <c r="AA100" s="35"/>
      <c r="AB100" s="35"/>
      <c r="AC100" s="35"/>
      <c r="AD100" s="35"/>
      <c r="AE100" s="35"/>
      <c r="AT100" s="18" t="s">
        <v>73</v>
      </c>
      <c r="AU100" s="18" t="s">
        <v>224</v>
      </c>
      <c r="BK100" s="163">
        <f>BK101+BK230</f>
        <v>0</v>
      </c>
    </row>
    <row r="101" spans="2:63" s="12" customFormat="1" ht="25.95" customHeight="1">
      <c r="B101" s="164"/>
      <c r="C101" s="165"/>
      <c r="D101" s="166" t="s">
        <v>73</v>
      </c>
      <c r="E101" s="167" t="s">
        <v>243</v>
      </c>
      <c r="F101" s="167" t="s">
        <v>244</v>
      </c>
      <c r="G101" s="165"/>
      <c r="H101" s="165"/>
      <c r="I101" s="168"/>
      <c r="J101" s="169">
        <f>BK101</f>
        <v>0</v>
      </c>
      <c r="K101" s="165"/>
      <c r="L101" s="170"/>
      <c r="M101" s="171"/>
      <c r="N101" s="172"/>
      <c r="O101" s="172"/>
      <c r="P101" s="173">
        <f>P102+P159+P213+P224+P227</f>
        <v>0</v>
      </c>
      <c r="Q101" s="172"/>
      <c r="R101" s="173">
        <f>R102+R159+R213+R224+R227</f>
        <v>4123.61384894</v>
      </c>
      <c r="S101" s="172"/>
      <c r="T101" s="174">
        <f>T102+T159+T213+T224+T227</f>
        <v>0</v>
      </c>
      <c r="AR101" s="175" t="s">
        <v>82</v>
      </c>
      <c r="AT101" s="176" t="s">
        <v>73</v>
      </c>
      <c r="AU101" s="176" t="s">
        <v>74</v>
      </c>
      <c r="AY101" s="175" t="s">
        <v>245</v>
      </c>
      <c r="BK101" s="177">
        <f>BK102+BK159+BK213+BK224+BK227</f>
        <v>0</v>
      </c>
    </row>
    <row r="102" spans="2:63" s="12" customFormat="1" ht="22.8" customHeight="1">
      <c r="B102" s="164"/>
      <c r="C102" s="165"/>
      <c r="D102" s="166" t="s">
        <v>73</v>
      </c>
      <c r="E102" s="178" t="s">
        <v>82</v>
      </c>
      <c r="F102" s="178" t="s">
        <v>246</v>
      </c>
      <c r="G102" s="165"/>
      <c r="H102" s="165"/>
      <c r="I102" s="168"/>
      <c r="J102" s="179">
        <f>BK102</f>
        <v>0</v>
      </c>
      <c r="K102" s="165"/>
      <c r="L102" s="170"/>
      <c r="M102" s="171"/>
      <c r="N102" s="172"/>
      <c r="O102" s="172"/>
      <c r="P102" s="173">
        <f>SUM(P103:P158)</f>
        <v>0</v>
      </c>
      <c r="Q102" s="172"/>
      <c r="R102" s="173">
        <f>SUM(R103:R158)</f>
        <v>0</v>
      </c>
      <c r="S102" s="172"/>
      <c r="T102" s="174">
        <f>SUM(T103:T158)</f>
        <v>0</v>
      </c>
      <c r="AR102" s="175" t="s">
        <v>82</v>
      </c>
      <c r="AT102" s="176" t="s">
        <v>73</v>
      </c>
      <c r="AU102" s="176" t="s">
        <v>82</v>
      </c>
      <c r="AY102" s="175" t="s">
        <v>245</v>
      </c>
      <c r="BK102" s="177">
        <f>SUM(BK103:BK158)</f>
        <v>0</v>
      </c>
    </row>
    <row r="103" spans="1:65" s="2" customFormat="1" ht="21.75" customHeight="1">
      <c r="A103" s="35"/>
      <c r="B103" s="36"/>
      <c r="C103" s="180" t="s">
        <v>82</v>
      </c>
      <c r="D103" s="180" t="s">
        <v>247</v>
      </c>
      <c r="E103" s="181" t="s">
        <v>419</v>
      </c>
      <c r="F103" s="182" t="s">
        <v>420</v>
      </c>
      <c r="G103" s="183" t="s">
        <v>308</v>
      </c>
      <c r="H103" s="184">
        <v>1264.882</v>
      </c>
      <c r="I103" s="185"/>
      <c r="J103" s="186">
        <f>ROUND(I103*H103,2)</f>
        <v>0</v>
      </c>
      <c r="K103" s="182" t="s">
        <v>261</v>
      </c>
      <c r="L103" s="40"/>
      <c r="M103" s="187" t="s">
        <v>19</v>
      </c>
      <c r="N103" s="188" t="s">
        <v>45</v>
      </c>
      <c r="O103" s="65"/>
      <c r="P103" s="189">
        <f>O103*H103</f>
        <v>0</v>
      </c>
      <c r="Q103" s="189">
        <v>0</v>
      </c>
      <c r="R103" s="189">
        <f>Q103*H103</f>
        <v>0</v>
      </c>
      <c r="S103" s="189">
        <v>0</v>
      </c>
      <c r="T103" s="190">
        <f>S103*H103</f>
        <v>0</v>
      </c>
      <c r="U103" s="35"/>
      <c r="V103" s="35"/>
      <c r="W103" s="35"/>
      <c r="X103" s="35"/>
      <c r="Y103" s="35"/>
      <c r="Z103" s="35"/>
      <c r="AA103" s="35"/>
      <c r="AB103" s="35"/>
      <c r="AC103" s="35"/>
      <c r="AD103" s="35"/>
      <c r="AE103" s="35"/>
      <c r="AR103" s="191" t="s">
        <v>131</v>
      </c>
      <c r="AT103" s="191" t="s">
        <v>247</v>
      </c>
      <c r="AU103" s="191" t="s">
        <v>84</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131</v>
      </c>
      <c r="BM103" s="191" t="s">
        <v>421</v>
      </c>
    </row>
    <row r="104" spans="1:47" s="2" customFormat="1" ht="10.2">
      <c r="A104" s="35"/>
      <c r="B104" s="36"/>
      <c r="C104" s="37"/>
      <c r="D104" s="193" t="s">
        <v>263</v>
      </c>
      <c r="E104" s="37"/>
      <c r="F104" s="194" t="s">
        <v>422</v>
      </c>
      <c r="G104" s="37"/>
      <c r="H104" s="37"/>
      <c r="I104" s="195"/>
      <c r="J104" s="37"/>
      <c r="K104" s="37"/>
      <c r="L104" s="40"/>
      <c r="M104" s="196"/>
      <c r="N104" s="197"/>
      <c r="O104" s="65"/>
      <c r="P104" s="65"/>
      <c r="Q104" s="65"/>
      <c r="R104" s="65"/>
      <c r="S104" s="65"/>
      <c r="T104" s="66"/>
      <c r="U104" s="35"/>
      <c r="V104" s="35"/>
      <c r="W104" s="35"/>
      <c r="X104" s="35"/>
      <c r="Y104" s="35"/>
      <c r="Z104" s="35"/>
      <c r="AA104" s="35"/>
      <c r="AB104" s="35"/>
      <c r="AC104" s="35"/>
      <c r="AD104" s="35"/>
      <c r="AE104" s="35"/>
      <c r="AT104" s="18" t="s">
        <v>263</v>
      </c>
      <c r="AU104" s="18" t="s">
        <v>84</v>
      </c>
    </row>
    <row r="105" spans="2:51" s="13" customFormat="1" ht="10.2">
      <c r="B105" s="198"/>
      <c r="C105" s="199"/>
      <c r="D105" s="200" t="s">
        <v>265</v>
      </c>
      <c r="E105" s="201" t="s">
        <v>19</v>
      </c>
      <c r="F105" s="202" t="s">
        <v>423</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3" customFormat="1" ht="10.2">
      <c r="B106" s="198"/>
      <c r="C106" s="199"/>
      <c r="D106" s="200" t="s">
        <v>265</v>
      </c>
      <c r="E106" s="201" t="s">
        <v>19</v>
      </c>
      <c r="F106" s="202" t="s">
        <v>424</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4" customFormat="1" ht="10.2">
      <c r="B107" s="209"/>
      <c r="C107" s="210"/>
      <c r="D107" s="200" t="s">
        <v>265</v>
      </c>
      <c r="E107" s="211" t="s">
        <v>19</v>
      </c>
      <c r="F107" s="212" t="s">
        <v>425</v>
      </c>
      <c r="G107" s="210"/>
      <c r="H107" s="213">
        <v>1264.882</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5" customFormat="1" ht="10.2">
      <c r="B108" s="220"/>
      <c r="C108" s="221"/>
      <c r="D108" s="200" t="s">
        <v>265</v>
      </c>
      <c r="E108" s="222" t="s">
        <v>402</v>
      </c>
      <c r="F108" s="223" t="s">
        <v>271</v>
      </c>
      <c r="G108" s="221"/>
      <c r="H108" s="224">
        <v>1264.882</v>
      </c>
      <c r="I108" s="225"/>
      <c r="J108" s="221"/>
      <c r="K108" s="221"/>
      <c r="L108" s="226"/>
      <c r="M108" s="227"/>
      <c r="N108" s="228"/>
      <c r="O108" s="228"/>
      <c r="P108" s="228"/>
      <c r="Q108" s="228"/>
      <c r="R108" s="228"/>
      <c r="S108" s="228"/>
      <c r="T108" s="229"/>
      <c r="AT108" s="230" t="s">
        <v>265</v>
      </c>
      <c r="AU108" s="230" t="s">
        <v>84</v>
      </c>
      <c r="AV108" s="15" t="s">
        <v>131</v>
      </c>
      <c r="AW108" s="15" t="s">
        <v>36</v>
      </c>
      <c r="AX108" s="15" t="s">
        <v>82</v>
      </c>
      <c r="AY108" s="230" t="s">
        <v>245</v>
      </c>
    </row>
    <row r="109" spans="1:65" s="2" customFormat="1" ht="24.15" customHeight="1">
      <c r="A109" s="35"/>
      <c r="B109" s="36"/>
      <c r="C109" s="180" t="s">
        <v>84</v>
      </c>
      <c r="D109" s="180" t="s">
        <v>247</v>
      </c>
      <c r="E109" s="181" t="s">
        <v>426</v>
      </c>
      <c r="F109" s="182" t="s">
        <v>427</v>
      </c>
      <c r="G109" s="183" t="s">
        <v>308</v>
      </c>
      <c r="H109" s="184">
        <v>3122.295</v>
      </c>
      <c r="I109" s="185"/>
      <c r="J109" s="186">
        <f>ROUND(I109*H109,2)</f>
        <v>0</v>
      </c>
      <c r="K109" s="182" t="s">
        <v>261</v>
      </c>
      <c r="L109" s="40"/>
      <c r="M109" s="187" t="s">
        <v>19</v>
      </c>
      <c r="N109" s="188" t="s">
        <v>45</v>
      </c>
      <c r="O109" s="65"/>
      <c r="P109" s="189">
        <f>O109*H109</f>
        <v>0</v>
      </c>
      <c r="Q109" s="189">
        <v>0</v>
      </c>
      <c r="R109" s="189">
        <f>Q109*H109</f>
        <v>0</v>
      </c>
      <c r="S109" s="189">
        <v>0</v>
      </c>
      <c r="T109" s="190">
        <f>S109*H109</f>
        <v>0</v>
      </c>
      <c r="U109" s="35"/>
      <c r="V109" s="35"/>
      <c r="W109" s="35"/>
      <c r="X109" s="35"/>
      <c r="Y109" s="35"/>
      <c r="Z109" s="35"/>
      <c r="AA109" s="35"/>
      <c r="AB109" s="35"/>
      <c r="AC109" s="35"/>
      <c r="AD109" s="35"/>
      <c r="AE109" s="35"/>
      <c r="AR109" s="191" t="s">
        <v>131</v>
      </c>
      <c r="AT109" s="191" t="s">
        <v>247</v>
      </c>
      <c r="AU109" s="191" t="s">
        <v>84</v>
      </c>
      <c r="AY109" s="18" t="s">
        <v>245</v>
      </c>
      <c r="BE109" s="192">
        <f>IF(N109="základní",J109,0)</f>
        <v>0</v>
      </c>
      <c r="BF109" s="192">
        <f>IF(N109="snížená",J109,0)</f>
        <v>0</v>
      </c>
      <c r="BG109" s="192">
        <f>IF(N109="zákl. přenesená",J109,0)</f>
        <v>0</v>
      </c>
      <c r="BH109" s="192">
        <f>IF(N109="sníž. přenesená",J109,0)</f>
        <v>0</v>
      </c>
      <c r="BI109" s="192">
        <f>IF(N109="nulová",J109,0)</f>
        <v>0</v>
      </c>
      <c r="BJ109" s="18" t="s">
        <v>82</v>
      </c>
      <c r="BK109" s="192">
        <f>ROUND(I109*H109,2)</f>
        <v>0</v>
      </c>
      <c r="BL109" s="18" t="s">
        <v>131</v>
      </c>
      <c r="BM109" s="191" t="s">
        <v>428</v>
      </c>
    </row>
    <row r="110" spans="1:47" s="2" customFormat="1" ht="10.2">
      <c r="A110" s="35"/>
      <c r="B110" s="36"/>
      <c r="C110" s="37"/>
      <c r="D110" s="193" t="s">
        <v>263</v>
      </c>
      <c r="E110" s="37"/>
      <c r="F110" s="194" t="s">
        <v>429</v>
      </c>
      <c r="G110" s="37"/>
      <c r="H110" s="37"/>
      <c r="I110" s="195"/>
      <c r="J110" s="37"/>
      <c r="K110" s="37"/>
      <c r="L110" s="40"/>
      <c r="M110" s="196"/>
      <c r="N110" s="197"/>
      <c r="O110" s="65"/>
      <c r="P110" s="65"/>
      <c r="Q110" s="65"/>
      <c r="R110" s="65"/>
      <c r="S110" s="65"/>
      <c r="T110" s="66"/>
      <c r="U110" s="35"/>
      <c r="V110" s="35"/>
      <c r="W110" s="35"/>
      <c r="X110" s="35"/>
      <c r="Y110" s="35"/>
      <c r="Z110" s="35"/>
      <c r="AA110" s="35"/>
      <c r="AB110" s="35"/>
      <c r="AC110" s="35"/>
      <c r="AD110" s="35"/>
      <c r="AE110" s="35"/>
      <c r="AT110" s="18" t="s">
        <v>263</v>
      </c>
      <c r="AU110" s="18" t="s">
        <v>84</v>
      </c>
    </row>
    <row r="111" spans="2:51" s="13" customFormat="1" ht="10.2">
      <c r="B111" s="198"/>
      <c r="C111" s="199"/>
      <c r="D111" s="200" t="s">
        <v>265</v>
      </c>
      <c r="E111" s="201" t="s">
        <v>19</v>
      </c>
      <c r="F111" s="202" t="s">
        <v>430</v>
      </c>
      <c r="G111" s="199"/>
      <c r="H111" s="201" t="s">
        <v>19</v>
      </c>
      <c r="I111" s="203"/>
      <c r="J111" s="199"/>
      <c r="K111" s="199"/>
      <c r="L111" s="204"/>
      <c r="M111" s="205"/>
      <c r="N111" s="206"/>
      <c r="O111" s="206"/>
      <c r="P111" s="206"/>
      <c r="Q111" s="206"/>
      <c r="R111" s="206"/>
      <c r="S111" s="206"/>
      <c r="T111" s="207"/>
      <c r="AT111" s="208" t="s">
        <v>265</v>
      </c>
      <c r="AU111" s="208" t="s">
        <v>84</v>
      </c>
      <c r="AV111" s="13" t="s">
        <v>82</v>
      </c>
      <c r="AW111" s="13" t="s">
        <v>36</v>
      </c>
      <c r="AX111" s="13" t="s">
        <v>74</v>
      </c>
      <c r="AY111" s="208" t="s">
        <v>245</v>
      </c>
    </row>
    <row r="112" spans="2:51" s="13" customFormat="1" ht="10.2">
      <c r="B112" s="198"/>
      <c r="C112" s="199"/>
      <c r="D112" s="200" t="s">
        <v>265</v>
      </c>
      <c r="E112" s="201" t="s">
        <v>19</v>
      </c>
      <c r="F112" s="202" t="s">
        <v>424</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4" customFormat="1" ht="10.2">
      <c r="B113" s="209"/>
      <c r="C113" s="210"/>
      <c r="D113" s="200" t="s">
        <v>265</v>
      </c>
      <c r="E113" s="211" t="s">
        <v>19</v>
      </c>
      <c r="F113" s="212" t="s">
        <v>431</v>
      </c>
      <c r="G113" s="210"/>
      <c r="H113" s="213">
        <v>1349.417</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4" customFormat="1" ht="10.2">
      <c r="B114" s="209"/>
      <c r="C114" s="210"/>
      <c r="D114" s="200" t="s">
        <v>265</v>
      </c>
      <c r="E114" s="211" t="s">
        <v>19</v>
      </c>
      <c r="F114" s="212" t="s">
        <v>432</v>
      </c>
      <c r="G114" s="210"/>
      <c r="H114" s="213">
        <v>968.616</v>
      </c>
      <c r="I114" s="214"/>
      <c r="J114" s="210"/>
      <c r="K114" s="210"/>
      <c r="L114" s="215"/>
      <c r="M114" s="216"/>
      <c r="N114" s="217"/>
      <c r="O114" s="217"/>
      <c r="P114" s="217"/>
      <c r="Q114" s="217"/>
      <c r="R114" s="217"/>
      <c r="S114" s="217"/>
      <c r="T114" s="218"/>
      <c r="AT114" s="219" t="s">
        <v>265</v>
      </c>
      <c r="AU114" s="219" t="s">
        <v>84</v>
      </c>
      <c r="AV114" s="14" t="s">
        <v>84</v>
      </c>
      <c r="AW114" s="14" t="s">
        <v>36</v>
      </c>
      <c r="AX114" s="14" t="s">
        <v>74</v>
      </c>
      <c r="AY114" s="219" t="s">
        <v>245</v>
      </c>
    </row>
    <row r="115" spans="2:51" s="13" customFormat="1" ht="10.2">
      <c r="B115" s="198"/>
      <c r="C115" s="199"/>
      <c r="D115" s="200" t="s">
        <v>265</v>
      </c>
      <c r="E115" s="201" t="s">
        <v>19</v>
      </c>
      <c r="F115" s="202" t="s">
        <v>433</v>
      </c>
      <c r="G115" s="199"/>
      <c r="H115" s="201" t="s">
        <v>19</v>
      </c>
      <c r="I115" s="203"/>
      <c r="J115" s="199"/>
      <c r="K115" s="199"/>
      <c r="L115" s="204"/>
      <c r="M115" s="205"/>
      <c r="N115" s="206"/>
      <c r="O115" s="206"/>
      <c r="P115" s="206"/>
      <c r="Q115" s="206"/>
      <c r="R115" s="206"/>
      <c r="S115" s="206"/>
      <c r="T115" s="207"/>
      <c r="AT115" s="208" t="s">
        <v>265</v>
      </c>
      <c r="AU115" s="208" t="s">
        <v>84</v>
      </c>
      <c r="AV115" s="13" t="s">
        <v>82</v>
      </c>
      <c r="AW115" s="13" t="s">
        <v>36</v>
      </c>
      <c r="AX115" s="13" t="s">
        <v>74</v>
      </c>
      <c r="AY115" s="208" t="s">
        <v>245</v>
      </c>
    </row>
    <row r="116" spans="2:51" s="13" customFormat="1" ht="10.2">
      <c r="B116" s="198"/>
      <c r="C116" s="199"/>
      <c r="D116" s="200" t="s">
        <v>265</v>
      </c>
      <c r="E116" s="201" t="s">
        <v>19</v>
      </c>
      <c r="F116" s="202" t="s">
        <v>434</v>
      </c>
      <c r="G116" s="199"/>
      <c r="H116" s="201" t="s">
        <v>19</v>
      </c>
      <c r="I116" s="203"/>
      <c r="J116" s="199"/>
      <c r="K116" s="199"/>
      <c r="L116" s="204"/>
      <c r="M116" s="205"/>
      <c r="N116" s="206"/>
      <c r="O116" s="206"/>
      <c r="P116" s="206"/>
      <c r="Q116" s="206"/>
      <c r="R116" s="206"/>
      <c r="S116" s="206"/>
      <c r="T116" s="207"/>
      <c r="AT116" s="208" t="s">
        <v>265</v>
      </c>
      <c r="AU116" s="208" t="s">
        <v>84</v>
      </c>
      <c r="AV116" s="13" t="s">
        <v>82</v>
      </c>
      <c r="AW116" s="13" t="s">
        <v>36</v>
      </c>
      <c r="AX116" s="13" t="s">
        <v>74</v>
      </c>
      <c r="AY116" s="208" t="s">
        <v>245</v>
      </c>
    </row>
    <row r="117" spans="2:51" s="14" customFormat="1" ht="10.2">
      <c r="B117" s="209"/>
      <c r="C117" s="210"/>
      <c r="D117" s="200" t="s">
        <v>265</v>
      </c>
      <c r="E117" s="211" t="s">
        <v>19</v>
      </c>
      <c r="F117" s="212" t="s">
        <v>435</v>
      </c>
      <c r="G117" s="210"/>
      <c r="H117" s="213">
        <v>519.005</v>
      </c>
      <c r="I117" s="214"/>
      <c r="J117" s="210"/>
      <c r="K117" s="210"/>
      <c r="L117" s="215"/>
      <c r="M117" s="216"/>
      <c r="N117" s="217"/>
      <c r="O117" s="217"/>
      <c r="P117" s="217"/>
      <c r="Q117" s="217"/>
      <c r="R117" s="217"/>
      <c r="S117" s="217"/>
      <c r="T117" s="218"/>
      <c r="AT117" s="219" t="s">
        <v>265</v>
      </c>
      <c r="AU117" s="219" t="s">
        <v>84</v>
      </c>
      <c r="AV117" s="14" t="s">
        <v>84</v>
      </c>
      <c r="AW117" s="14" t="s">
        <v>36</v>
      </c>
      <c r="AX117" s="14" t="s">
        <v>74</v>
      </c>
      <c r="AY117" s="219" t="s">
        <v>245</v>
      </c>
    </row>
    <row r="118" spans="2:51" s="14" customFormat="1" ht="10.2">
      <c r="B118" s="209"/>
      <c r="C118" s="210"/>
      <c r="D118" s="200" t="s">
        <v>265</v>
      </c>
      <c r="E118" s="211" t="s">
        <v>19</v>
      </c>
      <c r="F118" s="212" t="s">
        <v>436</v>
      </c>
      <c r="G118" s="210"/>
      <c r="H118" s="213">
        <v>22.971</v>
      </c>
      <c r="I118" s="214"/>
      <c r="J118" s="210"/>
      <c r="K118" s="210"/>
      <c r="L118" s="215"/>
      <c r="M118" s="216"/>
      <c r="N118" s="217"/>
      <c r="O118" s="217"/>
      <c r="P118" s="217"/>
      <c r="Q118" s="217"/>
      <c r="R118" s="217"/>
      <c r="S118" s="217"/>
      <c r="T118" s="218"/>
      <c r="AT118" s="219" t="s">
        <v>265</v>
      </c>
      <c r="AU118" s="219" t="s">
        <v>84</v>
      </c>
      <c r="AV118" s="14" t="s">
        <v>84</v>
      </c>
      <c r="AW118" s="14" t="s">
        <v>36</v>
      </c>
      <c r="AX118" s="14" t="s">
        <v>74</v>
      </c>
      <c r="AY118" s="219" t="s">
        <v>245</v>
      </c>
    </row>
    <row r="119" spans="2:51" s="14" customFormat="1" ht="10.2">
      <c r="B119" s="209"/>
      <c r="C119" s="210"/>
      <c r="D119" s="200" t="s">
        <v>265</v>
      </c>
      <c r="E119" s="211" t="s">
        <v>19</v>
      </c>
      <c r="F119" s="212" t="s">
        <v>437</v>
      </c>
      <c r="G119" s="210"/>
      <c r="H119" s="213">
        <v>262.286</v>
      </c>
      <c r="I119" s="214"/>
      <c r="J119" s="210"/>
      <c r="K119" s="210"/>
      <c r="L119" s="215"/>
      <c r="M119" s="216"/>
      <c r="N119" s="217"/>
      <c r="O119" s="217"/>
      <c r="P119" s="217"/>
      <c r="Q119" s="217"/>
      <c r="R119" s="217"/>
      <c r="S119" s="217"/>
      <c r="T119" s="218"/>
      <c r="AT119" s="219" t="s">
        <v>265</v>
      </c>
      <c r="AU119" s="219" t="s">
        <v>84</v>
      </c>
      <c r="AV119" s="14" t="s">
        <v>84</v>
      </c>
      <c r="AW119" s="14" t="s">
        <v>36</v>
      </c>
      <c r="AX119" s="14" t="s">
        <v>74</v>
      </c>
      <c r="AY119" s="219" t="s">
        <v>245</v>
      </c>
    </row>
    <row r="120" spans="2:51" s="15" customFormat="1" ht="10.2">
      <c r="B120" s="220"/>
      <c r="C120" s="221"/>
      <c r="D120" s="200" t="s">
        <v>265</v>
      </c>
      <c r="E120" s="222" t="s">
        <v>404</v>
      </c>
      <c r="F120" s="223" t="s">
        <v>271</v>
      </c>
      <c r="G120" s="221"/>
      <c r="H120" s="224">
        <v>3122.295</v>
      </c>
      <c r="I120" s="225"/>
      <c r="J120" s="221"/>
      <c r="K120" s="221"/>
      <c r="L120" s="226"/>
      <c r="M120" s="227"/>
      <c r="N120" s="228"/>
      <c r="O120" s="228"/>
      <c r="P120" s="228"/>
      <c r="Q120" s="228"/>
      <c r="R120" s="228"/>
      <c r="S120" s="228"/>
      <c r="T120" s="229"/>
      <c r="AT120" s="230" t="s">
        <v>265</v>
      </c>
      <c r="AU120" s="230" t="s">
        <v>84</v>
      </c>
      <c r="AV120" s="15" t="s">
        <v>131</v>
      </c>
      <c r="AW120" s="15" t="s">
        <v>36</v>
      </c>
      <c r="AX120" s="15" t="s">
        <v>82</v>
      </c>
      <c r="AY120" s="230" t="s">
        <v>245</v>
      </c>
    </row>
    <row r="121" spans="1:65" s="2" customFormat="1" ht="37.8" customHeight="1">
      <c r="A121" s="35"/>
      <c r="B121" s="36"/>
      <c r="C121" s="180" t="s">
        <v>94</v>
      </c>
      <c r="D121" s="180" t="s">
        <v>247</v>
      </c>
      <c r="E121" s="181" t="s">
        <v>438</v>
      </c>
      <c r="F121" s="182" t="s">
        <v>439</v>
      </c>
      <c r="G121" s="183" t="s">
        <v>308</v>
      </c>
      <c r="H121" s="184">
        <v>5191.439</v>
      </c>
      <c r="I121" s="185"/>
      <c r="J121" s="186">
        <f>ROUND(I121*H121,2)</f>
        <v>0</v>
      </c>
      <c r="K121" s="182" t="s">
        <v>261</v>
      </c>
      <c r="L121" s="40"/>
      <c r="M121" s="187" t="s">
        <v>19</v>
      </c>
      <c r="N121" s="188" t="s">
        <v>45</v>
      </c>
      <c r="O121" s="65"/>
      <c r="P121" s="189">
        <f>O121*H121</f>
        <v>0</v>
      </c>
      <c r="Q121" s="189">
        <v>0</v>
      </c>
      <c r="R121" s="189">
        <f>Q121*H121</f>
        <v>0</v>
      </c>
      <c r="S121" s="189">
        <v>0</v>
      </c>
      <c r="T121" s="190">
        <f>S121*H121</f>
        <v>0</v>
      </c>
      <c r="U121" s="35"/>
      <c r="V121" s="35"/>
      <c r="W121" s="35"/>
      <c r="X121" s="35"/>
      <c r="Y121" s="35"/>
      <c r="Z121" s="35"/>
      <c r="AA121" s="35"/>
      <c r="AB121" s="35"/>
      <c r="AC121" s="35"/>
      <c r="AD121" s="35"/>
      <c r="AE121" s="35"/>
      <c r="AR121" s="191" t="s">
        <v>131</v>
      </c>
      <c r="AT121" s="191" t="s">
        <v>247</v>
      </c>
      <c r="AU121" s="191" t="s">
        <v>84</v>
      </c>
      <c r="AY121" s="18" t="s">
        <v>245</v>
      </c>
      <c r="BE121" s="192">
        <f>IF(N121="základní",J121,0)</f>
        <v>0</v>
      </c>
      <c r="BF121" s="192">
        <f>IF(N121="snížená",J121,0)</f>
        <v>0</v>
      </c>
      <c r="BG121" s="192">
        <f>IF(N121="zákl. přenesená",J121,0)</f>
        <v>0</v>
      </c>
      <c r="BH121" s="192">
        <f>IF(N121="sníž. přenesená",J121,0)</f>
        <v>0</v>
      </c>
      <c r="BI121" s="192">
        <f>IF(N121="nulová",J121,0)</f>
        <v>0</v>
      </c>
      <c r="BJ121" s="18" t="s">
        <v>82</v>
      </c>
      <c r="BK121" s="192">
        <f>ROUND(I121*H121,2)</f>
        <v>0</v>
      </c>
      <c r="BL121" s="18" t="s">
        <v>131</v>
      </c>
      <c r="BM121" s="191" t="s">
        <v>440</v>
      </c>
    </row>
    <row r="122" spans="1:47" s="2" customFormat="1" ht="10.2">
      <c r="A122" s="35"/>
      <c r="B122" s="36"/>
      <c r="C122" s="37"/>
      <c r="D122" s="193" t="s">
        <v>263</v>
      </c>
      <c r="E122" s="37"/>
      <c r="F122" s="194" t="s">
        <v>441</v>
      </c>
      <c r="G122" s="37"/>
      <c r="H122" s="37"/>
      <c r="I122" s="195"/>
      <c r="J122" s="37"/>
      <c r="K122" s="37"/>
      <c r="L122" s="40"/>
      <c r="M122" s="196"/>
      <c r="N122" s="197"/>
      <c r="O122" s="65"/>
      <c r="P122" s="65"/>
      <c r="Q122" s="65"/>
      <c r="R122" s="65"/>
      <c r="S122" s="65"/>
      <c r="T122" s="66"/>
      <c r="U122" s="35"/>
      <c r="V122" s="35"/>
      <c r="W122" s="35"/>
      <c r="X122" s="35"/>
      <c r="Y122" s="35"/>
      <c r="Z122" s="35"/>
      <c r="AA122" s="35"/>
      <c r="AB122" s="35"/>
      <c r="AC122" s="35"/>
      <c r="AD122" s="35"/>
      <c r="AE122" s="35"/>
      <c r="AT122" s="18" t="s">
        <v>263</v>
      </c>
      <c r="AU122" s="18" t="s">
        <v>84</v>
      </c>
    </row>
    <row r="123" spans="2:51" s="13" customFormat="1" ht="10.2">
      <c r="B123" s="198"/>
      <c r="C123" s="199"/>
      <c r="D123" s="200" t="s">
        <v>265</v>
      </c>
      <c r="E123" s="201" t="s">
        <v>19</v>
      </c>
      <c r="F123" s="202" t="s">
        <v>442</v>
      </c>
      <c r="G123" s="199"/>
      <c r="H123" s="201" t="s">
        <v>19</v>
      </c>
      <c r="I123" s="203"/>
      <c r="J123" s="199"/>
      <c r="K123" s="199"/>
      <c r="L123" s="204"/>
      <c r="M123" s="205"/>
      <c r="N123" s="206"/>
      <c r="O123" s="206"/>
      <c r="P123" s="206"/>
      <c r="Q123" s="206"/>
      <c r="R123" s="206"/>
      <c r="S123" s="206"/>
      <c r="T123" s="207"/>
      <c r="AT123" s="208" t="s">
        <v>265</v>
      </c>
      <c r="AU123" s="208" t="s">
        <v>84</v>
      </c>
      <c r="AV123" s="13" t="s">
        <v>82</v>
      </c>
      <c r="AW123" s="13" t="s">
        <v>36</v>
      </c>
      <c r="AX123" s="13" t="s">
        <v>74</v>
      </c>
      <c r="AY123" s="208" t="s">
        <v>245</v>
      </c>
    </row>
    <row r="124" spans="2:51" s="14" customFormat="1" ht="10.2">
      <c r="B124" s="209"/>
      <c r="C124" s="210"/>
      <c r="D124" s="200" t="s">
        <v>265</v>
      </c>
      <c r="E124" s="211" t="s">
        <v>19</v>
      </c>
      <c r="F124" s="212" t="s">
        <v>402</v>
      </c>
      <c r="G124" s="210"/>
      <c r="H124" s="213">
        <v>1264.882</v>
      </c>
      <c r="I124" s="214"/>
      <c r="J124" s="210"/>
      <c r="K124" s="210"/>
      <c r="L124" s="215"/>
      <c r="M124" s="216"/>
      <c r="N124" s="217"/>
      <c r="O124" s="217"/>
      <c r="P124" s="217"/>
      <c r="Q124" s="217"/>
      <c r="R124" s="217"/>
      <c r="S124" s="217"/>
      <c r="T124" s="218"/>
      <c r="AT124" s="219" t="s">
        <v>265</v>
      </c>
      <c r="AU124" s="219" t="s">
        <v>84</v>
      </c>
      <c r="AV124" s="14" t="s">
        <v>84</v>
      </c>
      <c r="AW124" s="14" t="s">
        <v>36</v>
      </c>
      <c r="AX124" s="14" t="s">
        <v>74</v>
      </c>
      <c r="AY124" s="219" t="s">
        <v>245</v>
      </c>
    </row>
    <row r="125" spans="2:51" s="14" customFormat="1" ht="10.2">
      <c r="B125" s="209"/>
      <c r="C125" s="210"/>
      <c r="D125" s="200" t="s">
        <v>265</v>
      </c>
      <c r="E125" s="211" t="s">
        <v>19</v>
      </c>
      <c r="F125" s="212" t="s">
        <v>404</v>
      </c>
      <c r="G125" s="210"/>
      <c r="H125" s="213">
        <v>3122.295</v>
      </c>
      <c r="I125" s="214"/>
      <c r="J125" s="210"/>
      <c r="K125" s="210"/>
      <c r="L125" s="215"/>
      <c r="M125" s="216"/>
      <c r="N125" s="217"/>
      <c r="O125" s="217"/>
      <c r="P125" s="217"/>
      <c r="Q125" s="217"/>
      <c r="R125" s="217"/>
      <c r="S125" s="217"/>
      <c r="T125" s="218"/>
      <c r="AT125" s="219" t="s">
        <v>265</v>
      </c>
      <c r="AU125" s="219" t="s">
        <v>84</v>
      </c>
      <c r="AV125" s="14" t="s">
        <v>84</v>
      </c>
      <c r="AW125" s="14" t="s">
        <v>36</v>
      </c>
      <c r="AX125" s="14" t="s">
        <v>74</v>
      </c>
      <c r="AY125" s="219" t="s">
        <v>245</v>
      </c>
    </row>
    <row r="126" spans="2:51" s="14" customFormat="1" ht="10.2">
      <c r="B126" s="209"/>
      <c r="C126" s="210"/>
      <c r="D126" s="200" t="s">
        <v>265</v>
      </c>
      <c r="E126" s="211" t="s">
        <v>19</v>
      </c>
      <c r="F126" s="212" t="s">
        <v>406</v>
      </c>
      <c r="G126" s="210"/>
      <c r="H126" s="213">
        <v>804.262</v>
      </c>
      <c r="I126" s="214"/>
      <c r="J126" s="210"/>
      <c r="K126" s="210"/>
      <c r="L126" s="215"/>
      <c r="M126" s="216"/>
      <c r="N126" s="217"/>
      <c r="O126" s="217"/>
      <c r="P126" s="217"/>
      <c r="Q126" s="217"/>
      <c r="R126" s="217"/>
      <c r="S126" s="217"/>
      <c r="T126" s="218"/>
      <c r="AT126" s="219" t="s">
        <v>265</v>
      </c>
      <c r="AU126" s="219" t="s">
        <v>84</v>
      </c>
      <c r="AV126" s="14" t="s">
        <v>84</v>
      </c>
      <c r="AW126" s="14" t="s">
        <v>36</v>
      </c>
      <c r="AX126" s="14" t="s">
        <v>74</v>
      </c>
      <c r="AY126" s="219" t="s">
        <v>245</v>
      </c>
    </row>
    <row r="127" spans="2:51" s="15" customFormat="1" ht="10.2">
      <c r="B127" s="220"/>
      <c r="C127" s="221"/>
      <c r="D127" s="200" t="s">
        <v>265</v>
      </c>
      <c r="E127" s="222" t="s">
        <v>19</v>
      </c>
      <c r="F127" s="223" t="s">
        <v>271</v>
      </c>
      <c r="G127" s="221"/>
      <c r="H127" s="224">
        <v>5191.439</v>
      </c>
      <c r="I127" s="225"/>
      <c r="J127" s="221"/>
      <c r="K127" s="221"/>
      <c r="L127" s="226"/>
      <c r="M127" s="227"/>
      <c r="N127" s="228"/>
      <c r="O127" s="228"/>
      <c r="P127" s="228"/>
      <c r="Q127" s="228"/>
      <c r="R127" s="228"/>
      <c r="S127" s="228"/>
      <c r="T127" s="229"/>
      <c r="AT127" s="230" t="s">
        <v>265</v>
      </c>
      <c r="AU127" s="230" t="s">
        <v>84</v>
      </c>
      <c r="AV127" s="15" t="s">
        <v>131</v>
      </c>
      <c r="AW127" s="15" t="s">
        <v>36</v>
      </c>
      <c r="AX127" s="15" t="s">
        <v>82</v>
      </c>
      <c r="AY127" s="230" t="s">
        <v>245</v>
      </c>
    </row>
    <row r="128" spans="1:65" s="2" customFormat="1" ht="24.15" customHeight="1">
      <c r="A128" s="35"/>
      <c r="B128" s="36"/>
      <c r="C128" s="180" t="s">
        <v>131</v>
      </c>
      <c r="D128" s="180" t="s">
        <v>247</v>
      </c>
      <c r="E128" s="181" t="s">
        <v>443</v>
      </c>
      <c r="F128" s="182" t="s">
        <v>444</v>
      </c>
      <c r="G128" s="183" t="s">
        <v>308</v>
      </c>
      <c r="H128" s="184">
        <v>4387.177</v>
      </c>
      <c r="I128" s="185"/>
      <c r="J128" s="186">
        <f>ROUND(I128*H128,2)</f>
        <v>0</v>
      </c>
      <c r="K128" s="182" t="s">
        <v>261</v>
      </c>
      <c r="L128" s="40"/>
      <c r="M128" s="187" t="s">
        <v>19</v>
      </c>
      <c r="N128" s="188" t="s">
        <v>45</v>
      </c>
      <c r="O128" s="65"/>
      <c r="P128" s="189">
        <f>O128*H128</f>
        <v>0</v>
      </c>
      <c r="Q128" s="189">
        <v>0</v>
      </c>
      <c r="R128" s="189">
        <f>Q128*H128</f>
        <v>0</v>
      </c>
      <c r="S128" s="189">
        <v>0</v>
      </c>
      <c r="T128" s="190">
        <f>S128*H128</f>
        <v>0</v>
      </c>
      <c r="U128" s="35"/>
      <c r="V128" s="35"/>
      <c r="W128" s="35"/>
      <c r="X128" s="35"/>
      <c r="Y128" s="35"/>
      <c r="Z128" s="35"/>
      <c r="AA128" s="35"/>
      <c r="AB128" s="35"/>
      <c r="AC128" s="35"/>
      <c r="AD128" s="35"/>
      <c r="AE128" s="35"/>
      <c r="AR128" s="191" t="s">
        <v>131</v>
      </c>
      <c r="AT128" s="191" t="s">
        <v>247</v>
      </c>
      <c r="AU128" s="191" t="s">
        <v>84</v>
      </c>
      <c r="AY128" s="18" t="s">
        <v>245</v>
      </c>
      <c r="BE128" s="192">
        <f>IF(N128="základní",J128,0)</f>
        <v>0</v>
      </c>
      <c r="BF128" s="192">
        <f>IF(N128="snížená",J128,0)</f>
        <v>0</v>
      </c>
      <c r="BG128" s="192">
        <f>IF(N128="zákl. přenesená",J128,0)</f>
        <v>0</v>
      </c>
      <c r="BH128" s="192">
        <f>IF(N128="sníž. přenesená",J128,0)</f>
        <v>0</v>
      </c>
      <c r="BI128" s="192">
        <f>IF(N128="nulová",J128,0)</f>
        <v>0</v>
      </c>
      <c r="BJ128" s="18" t="s">
        <v>82</v>
      </c>
      <c r="BK128" s="192">
        <f>ROUND(I128*H128,2)</f>
        <v>0</v>
      </c>
      <c r="BL128" s="18" t="s">
        <v>131</v>
      </c>
      <c r="BM128" s="191" t="s">
        <v>445</v>
      </c>
    </row>
    <row r="129" spans="1:47" s="2" customFormat="1" ht="10.2">
      <c r="A129" s="35"/>
      <c r="B129" s="36"/>
      <c r="C129" s="37"/>
      <c r="D129" s="193" t="s">
        <v>263</v>
      </c>
      <c r="E129" s="37"/>
      <c r="F129" s="194" t="s">
        <v>446</v>
      </c>
      <c r="G129" s="37"/>
      <c r="H129" s="37"/>
      <c r="I129" s="195"/>
      <c r="J129" s="37"/>
      <c r="K129" s="37"/>
      <c r="L129" s="40"/>
      <c r="M129" s="196"/>
      <c r="N129" s="197"/>
      <c r="O129" s="65"/>
      <c r="P129" s="65"/>
      <c r="Q129" s="65"/>
      <c r="R129" s="65"/>
      <c r="S129" s="65"/>
      <c r="T129" s="66"/>
      <c r="U129" s="35"/>
      <c r="V129" s="35"/>
      <c r="W129" s="35"/>
      <c r="X129" s="35"/>
      <c r="Y129" s="35"/>
      <c r="Z129" s="35"/>
      <c r="AA129" s="35"/>
      <c r="AB129" s="35"/>
      <c r="AC129" s="35"/>
      <c r="AD129" s="35"/>
      <c r="AE129" s="35"/>
      <c r="AT129" s="18" t="s">
        <v>263</v>
      </c>
      <c r="AU129" s="18" t="s">
        <v>84</v>
      </c>
    </row>
    <row r="130" spans="2:51" s="13" customFormat="1" ht="10.2">
      <c r="B130" s="198"/>
      <c r="C130" s="199"/>
      <c r="D130" s="200" t="s">
        <v>265</v>
      </c>
      <c r="E130" s="201" t="s">
        <v>19</v>
      </c>
      <c r="F130" s="202" t="s">
        <v>447</v>
      </c>
      <c r="G130" s="199"/>
      <c r="H130" s="201" t="s">
        <v>19</v>
      </c>
      <c r="I130" s="203"/>
      <c r="J130" s="199"/>
      <c r="K130" s="199"/>
      <c r="L130" s="204"/>
      <c r="M130" s="205"/>
      <c r="N130" s="206"/>
      <c r="O130" s="206"/>
      <c r="P130" s="206"/>
      <c r="Q130" s="206"/>
      <c r="R130" s="206"/>
      <c r="S130" s="206"/>
      <c r="T130" s="207"/>
      <c r="AT130" s="208" t="s">
        <v>265</v>
      </c>
      <c r="AU130" s="208" t="s">
        <v>84</v>
      </c>
      <c r="AV130" s="13" t="s">
        <v>82</v>
      </c>
      <c r="AW130" s="13" t="s">
        <v>36</v>
      </c>
      <c r="AX130" s="13" t="s">
        <v>74</v>
      </c>
      <c r="AY130" s="208" t="s">
        <v>245</v>
      </c>
    </row>
    <row r="131" spans="2:51" s="14" customFormat="1" ht="10.2">
      <c r="B131" s="209"/>
      <c r="C131" s="210"/>
      <c r="D131" s="200" t="s">
        <v>265</v>
      </c>
      <c r="E131" s="211" t="s">
        <v>19</v>
      </c>
      <c r="F131" s="212" t="s">
        <v>402</v>
      </c>
      <c r="G131" s="210"/>
      <c r="H131" s="213">
        <v>1264.882</v>
      </c>
      <c r="I131" s="214"/>
      <c r="J131" s="210"/>
      <c r="K131" s="210"/>
      <c r="L131" s="215"/>
      <c r="M131" s="216"/>
      <c r="N131" s="217"/>
      <c r="O131" s="217"/>
      <c r="P131" s="217"/>
      <c r="Q131" s="217"/>
      <c r="R131" s="217"/>
      <c r="S131" s="217"/>
      <c r="T131" s="218"/>
      <c r="AT131" s="219" t="s">
        <v>265</v>
      </c>
      <c r="AU131" s="219" t="s">
        <v>84</v>
      </c>
      <c r="AV131" s="14" t="s">
        <v>84</v>
      </c>
      <c r="AW131" s="14" t="s">
        <v>36</v>
      </c>
      <c r="AX131" s="14" t="s">
        <v>74</v>
      </c>
      <c r="AY131" s="219" t="s">
        <v>245</v>
      </c>
    </row>
    <row r="132" spans="2:51" s="14" customFormat="1" ht="10.2">
      <c r="B132" s="209"/>
      <c r="C132" s="210"/>
      <c r="D132" s="200" t="s">
        <v>265</v>
      </c>
      <c r="E132" s="211" t="s">
        <v>19</v>
      </c>
      <c r="F132" s="212" t="s">
        <v>404</v>
      </c>
      <c r="G132" s="210"/>
      <c r="H132" s="213">
        <v>3122.295</v>
      </c>
      <c r="I132" s="214"/>
      <c r="J132" s="210"/>
      <c r="K132" s="210"/>
      <c r="L132" s="215"/>
      <c r="M132" s="216"/>
      <c r="N132" s="217"/>
      <c r="O132" s="217"/>
      <c r="P132" s="217"/>
      <c r="Q132" s="217"/>
      <c r="R132" s="217"/>
      <c r="S132" s="217"/>
      <c r="T132" s="218"/>
      <c r="AT132" s="219" t="s">
        <v>265</v>
      </c>
      <c r="AU132" s="219" t="s">
        <v>84</v>
      </c>
      <c r="AV132" s="14" t="s">
        <v>84</v>
      </c>
      <c r="AW132" s="14" t="s">
        <v>36</v>
      </c>
      <c r="AX132" s="14" t="s">
        <v>74</v>
      </c>
      <c r="AY132" s="219" t="s">
        <v>245</v>
      </c>
    </row>
    <row r="133" spans="2:51" s="15" customFormat="1" ht="10.2">
      <c r="B133" s="220"/>
      <c r="C133" s="221"/>
      <c r="D133" s="200" t="s">
        <v>265</v>
      </c>
      <c r="E133" s="222" t="s">
        <v>19</v>
      </c>
      <c r="F133" s="223" t="s">
        <v>271</v>
      </c>
      <c r="G133" s="221"/>
      <c r="H133" s="224">
        <v>4387.177</v>
      </c>
      <c r="I133" s="225"/>
      <c r="J133" s="221"/>
      <c r="K133" s="221"/>
      <c r="L133" s="226"/>
      <c r="M133" s="227"/>
      <c r="N133" s="228"/>
      <c r="O133" s="228"/>
      <c r="P133" s="228"/>
      <c r="Q133" s="228"/>
      <c r="R133" s="228"/>
      <c r="S133" s="228"/>
      <c r="T133" s="229"/>
      <c r="AT133" s="230" t="s">
        <v>265</v>
      </c>
      <c r="AU133" s="230" t="s">
        <v>84</v>
      </c>
      <c r="AV133" s="15" t="s">
        <v>131</v>
      </c>
      <c r="AW133" s="15" t="s">
        <v>36</v>
      </c>
      <c r="AX133" s="15" t="s">
        <v>82</v>
      </c>
      <c r="AY133" s="230" t="s">
        <v>245</v>
      </c>
    </row>
    <row r="134" spans="1:65" s="2" customFormat="1" ht="24.15" customHeight="1">
      <c r="A134" s="35"/>
      <c r="B134" s="36"/>
      <c r="C134" s="180" t="s">
        <v>272</v>
      </c>
      <c r="D134" s="180" t="s">
        <v>247</v>
      </c>
      <c r="E134" s="181" t="s">
        <v>448</v>
      </c>
      <c r="F134" s="182" t="s">
        <v>449</v>
      </c>
      <c r="G134" s="183" t="s">
        <v>308</v>
      </c>
      <c r="H134" s="184">
        <v>4387.177</v>
      </c>
      <c r="I134" s="185"/>
      <c r="J134" s="186">
        <f>ROUND(I134*H134,2)</f>
        <v>0</v>
      </c>
      <c r="K134" s="182" t="s">
        <v>261</v>
      </c>
      <c r="L134" s="40"/>
      <c r="M134" s="187" t="s">
        <v>19</v>
      </c>
      <c r="N134" s="188" t="s">
        <v>45</v>
      </c>
      <c r="O134" s="65"/>
      <c r="P134" s="189">
        <f>O134*H134</f>
        <v>0</v>
      </c>
      <c r="Q134" s="189">
        <v>0</v>
      </c>
      <c r="R134" s="189">
        <f>Q134*H134</f>
        <v>0</v>
      </c>
      <c r="S134" s="189">
        <v>0</v>
      </c>
      <c r="T134" s="190">
        <f>S134*H134</f>
        <v>0</v>
      </c>
      <c r="U134" s="35"/>
      <c r="V134" s="35"/>
      <c r="W134" s="35"/>
      <c r="X134" s="35"/>
      <c r="Y134" s="35"/>
      <c r="Z134" s="35"/>
      <c r="AA134" s="35"/>
      <c r="AB134" s="35"/>
      <c r="AC134" s="35"/>
      <c r="AD134" s="35"/>
      <c r="AE134" s="35"/>
      <c r="AR134" s="191" t="s">
        <v>131</v>
      </c>
      <c r="AT134" s="191" t="s">
        <v>247</v>
      </c>
      <c r="AU134" s="191" t="s">
        <v>84</v>
      </c>
      <c r="AY134" s="18" t="s">
        <v>245</v>
      </c>
      <c r="BE134" s="192">
        <f>IF(N134="základní",J134,0)</f>
        <v>0</v>
      </c>
      <c r="BF134" s="192">
        <f>IF(N134="snížená",J134,0)</f>
        <v>0</v>
      </c>
      <c r="BG134" s="192">
        <f>IF(N134="zákl. přenesená",J134,0)</f>
        <v>0</v>
      </c>
      <c r="BH134" s="192">
        <f>IF(N134="sníž. přenesená",J134,0)</f>
        <v>0</v>
      </c>
      <c r="BI134" s="192">
        <f>IF(N134="nulová",J134,0)</f>
        <v>0</v>
      </c>
      <c r="BJ134" s="18" t="s">
        <v>82</v>
      </c>
      <c r="BK134" s="192">
        <f>ROUND(I134*H134,2)</f>
        <v>0</v>
      </c>
      <c r="BL134" s="18" t="s">
        <v>131</v>
      </c>
      <c r="BM134" s="191" t="s">
        <v>450</v>
      </c>
    </row>
    <row r="135" spans="1:47" s="2" customFormat="1" ht="10.2">
      <c r="A135" s="35"/>
      <c r="B135" s="36"/>
      <c r="C135" s="37"/>
      <c r="D135" s="193" t="s">
        <v>263</v>
      </c>
      <c r="E135" s="37"/>
      <c r="F135" s="194" t="s">
        <v>451</v>
      </c>
      <c r="G135" s="37"/>
      <c r="H135" s="37"/>
      <c r="I135" s="195"/>
      <c r="J135" s="37"/>
      <c r="K135" s="37"/>
      <c r="L135" s="40"/>
      <c r="M135" s="196"/>
      <c r="N135" s="197"/>
      <c r="O135" s="65"/>
      <c r="P135" s="65"/>
      <c r="Q135" s="65"/>
      <c r="R135" s="65"/>
      <c r="S135" s="65"/>
      <c r="T135" s="66"/>
      <c r="U135" s="35"/>
      <c r="V135" s="35"/>
      <c r="W135" s="35"/>
      <c r="X135" s="35"/>
      <c r="Y135" s="35"/>
      <c r="Z135" s="35"/>
      <c r="AA135" s="35"/>
      <c r="AB135" s="35"/>
      <c r="AC135" s="35"/>
      <c r="AD135" s="35"/>
      <c r="AE135" s="35"/>
      <c r="AT135" s="18" t="s">
        <v>263</v>
      </c>
      <c r="AU135" s="18" t="s">
        <v>84</v>
      </c>
    </row>
    <row r="136" spans="2:51" s="13" customFormat="1" ht="10.2">
      <c r="B136" s="198"/>
      <c r="C136" s="199"/>
      <c r="D136" s="200" t="s">
        <v>265</v>
      </c>
      <c r="E136" s="201" t="s">
        <v>19</v>
      </c>
      <c r="F136" s="202" t="s">
        <v>452</v>
      </c>
      <c r="G136" s="199"/>
      <c r="H136" s="201" t="s">
        <v>19</v>
      </c>
      <c r="I136" s="203"/>
      <c r="J136" s="199"/>
      <c r="K136" s="199"/>
      <c r="L136" s="204"/>
      <c r="M136" s="205"/>
      <c r="N136" s="206"/>
      <c r="O136" s="206"/>
      <c r="P136" s="206"/>
      <c r="Q136" s="206"/>
      <c r="R136" s="206"/>
      <c r="S136" s="206"/>
      <c r="T136" s="207"/>
      <c r="AT136" s="208" t="s">
        <v>265</v>
      </c>
      <c r="AU136" s="208" t="s">
        <v>84</v>
      </c>
      <c r="AV136" s="13" t="s">
        <v>82</v>
      </c>
      <c r="AW136" s="13" t="s">
        <v>36</v>
      </c>
      <c r="AX136" s="13" t="s">
        <v>74</v>
      </c>
      <c r="AY136" s="208" t="s">
        <v>245</v>
      </c>
    </row>
    <row r="137" spans="2:51" s="14" customFormat="1" ht="10.2">
      <c r="B137" s="209"/>
      <c r="C137" s="210"/>
      <c r="D137" s="200" t="s">
        <v>265</v>
      </c>
      <c r="E137" s="211" t="s">
        <v>19</v>
      </c>
      <c r="F137" s="212" t="s">
        <v>402</v>
      </c>
      <c r="G137" s="210"/>
      <c r="H137" s="213">
        <v>1264.882</v>
      </c>
      <c r="I137" s="214"/>
      <c r="J137" s="210"/>
      <c r="K137" s="210"/>
      <c r="L137" s="215"/>
      <c r="M137" s="216"/>
      <c r="N137" s="217"/>
      <c r="O137" s="217"/>
      <c r="P137" s="217"/>
      <c r="Q137" s="217"/>
      <c r="R137" s="217"/>
      <c r="S137" s="217"/>
      <c r="T137" s="218"/>
      <c r="AT137" s="219" t="s">
        <v>265</v>
      </c>
      <c r="AU137" s="219" t="s">
        <v>84</v>
      </c>
      <c r="AV137" s="14" t="s">
        <v>84</v>
      </c>
      <c r="AW137" s="14" t="s">
        <v>36</v>
      </c>
      <c r="AX137" s="14" t="s">
        <v>74</v>
      </c>
      <c r="AY137" s="219" t="s">
        <v>245</v>
      </c>
    </row>
    <row r="138" spans="2:51" s="14" customFormat="1" ht="10.2">
      <c r="B138" s="209"/>
      <c r="C138" s="210"/>
      <c r="D138" s="200" t="s">
        <v>265</v>
      </c>
      <c r="E138" s="211" t="s">
        <v>19</v>
      </c>
      <c r="F138" s="212" t="s">
        <v>404</v>
      </c>
      <c r="G138" s="210"/>
      <c r="H138" s="213">
        <v>3122.295</v>
      </c>
      <c r="I138" s="214"/>
      <c r="J138" s="210"/>
      <c r="K138" s="210"/>
      <c r="L138" s="215"/>
      <c r="M138" s="216"/>
      <c r="N138" s="217"/>
      <c r="O138" s="217"/>
      <c r="P138" s="217"/>
      <c r="Q138" s="217"/>
      <c r="R138" s="217"/>
      <c r="S138" s="217"/>
      <c r="T138" s="218"/>
      <c r="AT138" s="219" t="s">
        <v>265</v>
      </c>
      <c r="AU138" s="219" t="s">
        <v>84</v>
      </c>
      <c r="AV138" s="14" t="s">
        <v>84</v>
      </c>
      <c r="AW138" s="14" t="s">
        <v>36</v>
      </c>
      <c r="AX138" s="14" t="s">
        <v>74</v>
      </c>
      <c r="AY138" s="219" t="s">
        <v>245</v>
      </c>
    </row>
    <row r="139" spans="2:51" s="15" customFormat="1" ht="10.2">
      <c r="B139" s="220"/>
      <c r="C139" s="221"/>
      <c r="D139" s="200" t="s">
        <v>265</v>
      </c>
      <c r="E139" s="222" t="s">
        <v>19</v>
      </c>
      <c r="F139" s="223" t="s">
        <v>271</v>
      </c>
      <c r="G139" s="221"/>
      <c r="H139" s="224">
        <v>4387.177</v>
      </c>
      <c r="I139" s="225"/>
      <c r="J139" s="221"/>
      <c r="K139" s="221"/>
      <c r="L139" s="226"/>
      <c r="M139" s="227"/>
      <c r="N139" s="228"/>
      <c r="O139" s="228"/>
      <c r="P139" s="228"/>
      <c r="Q139" s="228"/>
      <c r="R139" s="228"/>
      <c r="S139" s="228"/>
      <c r="T139" s="229"/>
      <c r="AT139" s="230" t="s">
        <v>265</v>
      </c>
      <c r="AU139" s="230" t="s">
        <v>84</v>
      </c>
      <c r="AV139" s="15" t="s">
        <v>131</v>
      </c>
      <c r="AW139" s="15" t="s">
        <v>36</v>
      </c>
      <c r="AX139" s="15" t="s">
        <v>82</v>
      </c>
      <c r="AY139" s="230" t="s">
        <v>245</v>
      </c>
    </row>
    <row r="140" spans="1:65" s="2" customFormat="1" ht="24.15" customHeight="1">
      <c r="A140" s="35"/>
      <c r="B140" s="36"/>
      <c r="C140" s="180" t="s">
        <v>278</v>
      </c>
      <c r="D140" s="180" t="s">
        <v>247</v>
      </c>
      <c r="E140" s="181" t="s">
        <v>453</v>
      </c>
      <c r="F140" s="182" t="s">
        <v>454</v>
      </c>
      <c r="G140" s="183" t="s">
        <v>308</v>
      </c>
      <c r="H140" s="184">
        <v>804.262</v>
      </c>
      <c r="I140" s="185"/>
      <c r="J140" s="186">
        <f>ROUND(I140*H140,2)</f>
        <v>0</v>
      </c>
      <c r="K140" s="182" t="s">
        <v>261</v>
      </c>
      <c r="L140" s="40"/>
      <c r="M140" s="187" t="s">
        <v>19</v>
      </c>
      <c r="N140" s="188" t="s">
        <v>45</v>
      </c>
      <c r="O140" s="65"/>
      <c r="P140" s="189">
        <f>O140*H140</f>
        <v>0</v>
      </c>
      <c r="Q140" s="189">
        <v>0</v>
      </c>
      <c r="R140" s="189">
        <f>Q140*H140</f>
        <v>0</v>
      </c>
      <c r="S140" s="189">
        <v>0</v>
      </c>
      <c r="T140" s="190">
        <f>S140*H140</f>
        <v>0</v>
      </c>
      <c r="U140" s="35"/>
      <c r="V140" s="35"/>
      <c r="W140" s="35"/>
      <c r="X140" s="35"/>
      <c r="Y140" s="35"/>
      <c r="Z140" s="35"/>
      <c r="AA140" s="35"/>
      <c r="AB140" s="35"/>
      <c r="AC140" s="35"/>
      <c r="AD140" s="35"/>
      <c r="AE140" s="35"/>
      <c r="AR140" s="191" t="s">
        <v>131</v>
      </c>
      <c r="AT140" s="191" t="s">
        <v>247</v>
      </c>
      <c r="AU140" s="191" t="s">
        <v>84</v>
      </c>
      <c r="AY140" s="18" t="s">
        <v>245</v>
      </c>
      <c r="BE140" s="192">
        <f>IF(N140="základní",J140,0)</f>
        <v>0</v>
      </c>
      <c r="BF140" s="192">
        <f>IF(N140="snížená",J140,0)</f>
        <v>0</v>
      </c>
      <c r="BG140" s="192">
        <f>IF(N140="zákl. přenesená",J140,0)</f>
        <v>0</v>
      </c>
      <c r="BH140" s="192">
        <f>IF(N140="sníž. přenesená",J140,0)</f>
        <v>0</v>
      </c>
      <c r="BI140" s="192">
        <f>IF(N140="nulová",J140,0)</f>
        <v>0</v>
      </c>
      <c r="BJ140" s="18" t="s">
        <v>82</v>
      </c>
      <c r="BK140" s="192">
        <f>ROUND(I140*H140,2)</f>
        <v>0</v>
      </c>
      <c r="BL140" s="18" t="s">
        <v>131</v>
      </c>
      <c r="BM140" s="191" t="s">
        <v>455</v>
      </c>
    </row>
    <row r="141" spans="1:47" s="2" customFormat="1" ht="10.2">
      <c r="A141" s="35"/>
      <c r="B141" s="36"/>
      <c r="C141" s="37"/>
      <c r="D141" s="193" t="s">
        <v>263</v>
      </c>
      <c r="E141" s="37"/>
      <c r="F141" s="194" t="s">
        <v>456</v>
      </c>
      <c r="G141" s="37"/>
      <c r="H141" s="37"/>
      <c r="I141" s="195"/>
      <c r="J141" s="37"/>
      <c r="K141" s="37"/>
      <c r="L141" s="40"/>
      <c r="M141" s="196"/>
      <c r="N141" s="197"/>
      <c r="O141" s="65"/>
      <c r="P141" s="65"/>
      <c r="Q141" s="65"/>
      <c r="R141" s="65"/>
      <c r="S141" s="65"/>
      <c r="T141" s="66"/>
      <c r="U141" s="35"/>
      <c r="V141" s="35"/>
      <c r="W141" s="35"/>
      <c r="X141" s="35"/>
      <c r="Y141" s="35"/>
      <c r="Z141" s="35"/>
      <c r="AA141" s="35"/>
      <c r="AB141" s="35"/>
      <c r="AC141" s="35"/>
      <c r="AD141" s="35"/>
      <c r="AE141" s="35"/>
      <c r="AT141" s="18" t="s">
        <v>263</v>
      </c>
      <c r="AU141" s="18" t="s">
        <v>84</v>
      </c>
    </row>
    <row r="142" spans="2:51" s="13" customFormat="1" ht="10.2">
      <c r="B142" s="198"/>
      <c r="C142" s="199"/>
      <c r="D142" s="200" t="s">
        <v>265</v>
      </c>
      <c r="E142" s="201" t="s">
        <v>19</v>
      </c>
      <c r="F142" s="202" t="s">
        <v>457</v>
      </c>
      <c r="G142" s="199"/>
      <c r="H142" s="201" t="s">
        <v>19</v>
      </c>
      <c r="I142" s="203"/>
      <c r="J142" s="199"/>
      <c r="K142" s="199"/>
      <c r="L142" s="204"/>
      <c r="M142" s="205"/>
      <c r="N142" s="206"/>
      <c r="O142" s="206"/>
      <c r="P142" s="206"/>
      <c r="Q142" s="206"/>
      <c r="R142" s="206"/>
      <c r="S142" s="206"/>
      <c r="T142" s="207"/>
      <c r="AT142" s="208" t="s">
        <v>265</v>
      </c>
      <c r="AU142" s="208" t="s">
        <v>84</v>
      </c>
      <c r="AV142" s="13" t="s">
        <v>82</v>
      </c>
      <c r="AW142" s="13" t="s">
        <v>36</v>
      </c>
      <c r="AX142" s="13" t="s">
        <v>74</v>
      </c>
      <c r="AY142" s="208" t="s">
        <v>245</v>
      </c>
    </row>
    <row r="143" spans="2:51" s="13" customFormat="1" ht="10.2">
      <c r="B143" s="198"/>
      <c r="C143" s="199"/>
      <c r="D143" s="200" t="s">
        <v>265</v>
      </c>
      <c r="E143" s="201" t="s">
        <v>19</v>
      </c>
      <c r="F143" s="202" t="s">
        <v>433</v>
      </c>
      <c r="G143" s="199"/>
      <c r="H143" s="201" t="s">
        <v>19</v>
      </c>
      <c r="I143" s="203"/>
      <c r="J143" s="199"/>
      <c r="K143" s="199"/>
      <c r="L143" s="204"/>
      <c r="M143" s="205"/>
      <c r="N143" s="206"/>
      <c r="O143" s="206"/>
      <c r="P143" s="206"/>
      <c r="Q143" s="206"/>
      <c r="R143" s="206"/>
      <c r="S143" s="206"/>
      <c r="T143" s="207"/>
      <c r="AT143" s="208" t="s">
        <v>265</v>
      </c>
      <c r="AU143" s="208" t="s">
        <v>84</v>
      </c>
      <c r="AV143" s="13" t="s">
        <v>82</v>
      </c>
      <c r="AW143" s="13" t="s">
        <v>36</v>
      </c>
      <c r="AX143" s="13" t="s">
        <v>74</v>
      </c>
      <c r="AY143" s="208" t="s">
        <v>245</v>
      </c>
    </row>
    <row r="144" spans="2:51" s="13" customFormat="1" ht="10.2">
      <c r="B144" s="198"/>
      <c r="C144" s="199"/>
      <c r="D144" s="200" t="s">
        <v>265</v>
      </c>
      <c r="E144" s="201" t="s">
        <v>19</v>
      </c>
      <c r="F144" s="202" t="s">
        <v>434</v>
      </c>
      <c r="G144" s="199"/>
      <c r="H144" s="201" t="s">
        <v>19</v>
      </c>
      <c r="I144" s="203"/>
      <c r="J144" s="199"/>
      <c r="K144" s="199"/>
      <c r="L144" s="204"/>
      <c r="M144" s="205"/>
      <c r="N144" s="206"/>
      <c r="O144" s="206"/>
      <c r="P144" s="206"/>
      <c r="Q144" s="206"/>
      <c r="R144" s="206"/>
      <c r="S144" s="206"/>
      <c r="T144" s="207"/>
      <c r="AT144" s="208" t="s">
        <v>265</v>
      </c>
      <c r="AU144" s="208" t="s">
        <v>84</v>
      </c>
      <c r="AV144" s="13" t="s">
        <v>82</v>
      </c>
      <c r="AW144" s="13" t="s">
        <v>36</v>
      </c>
      <c r="AX144" s="13" t="s">
        <v>74</v>
      </c>
      <c r="AY144" s="208" t="s">
        <v>245</v>
      </c>
    </row>
    <row r="145" spans="2:51" s="14" customFormat="1" ht="10.2">
      <c r="B145" s="209"/>
      <c r="C145" s="210"/>
      <c r="D145" s="200" t="s">
        <v>265</v>
      </c>
      <c r="E145" s="211" t="s">
        <v>19</v>
      </c>
      <c r="F145" s="212" t="s">
        <v>435</v>
      </c>
      <c r="G145" s="210"/>
      <c r="H145" s="213">
        <v>519.005</v>
      </c>
      <c r="I145" s="214"/>
      <c r="J145" s="210"/>
      <c r="K145" s="210"/>
      <c r="L145" s="215"/>
      <c r="M145" s="216"/>
      <c r="N145" s="217"/>
      <c r="O145" s="217"/>
      <c r="P145" s="217"/>
      <c r="Q145" s="217"/>
      <c r="R145" s="217"/>
      <c r="S145" s="217"/>
      <c r="T145" s="218"/>
      <c r="AT145" s="219" t="s">
        <v>265</v>
      </c>
      <c r="AU145" s="219" t="s">
        <v>84</v>
      </c>
      <c r="AV145" s="14" t="s">
        <v>84</v>
      </c>
      <c r="AW145" s="14" t="s">
        <v>36</v>
      </c>
      <c r="AX145" s="14" t="s">
        <v>74</v>
      </c>
      <c r="AY145" s="219" t="s">
        <v>245</v>
      </c>
    </row>
    <row r="146" spans="2:51" s="14" customFormat="1" ht="10.2">
      <c r="B146" s="209"/>
      <c r="C146" s="210"/>
      <c r="D146" s="200" t="s">
        <v>265</v>
      </c>
      <c r="E146" s="211" t="s">
        <v>19</v>
      </c>
      <c r="F146" s="212" t="s">
        <v>436</v>
      </c>
      <c r="G146" s="210"/>
      <c r="H146" s="213">
        <v>22.971</v>
      </c>
      <c r="I146" s="214"/>
      <c r="J146" s="210"/>
      <c r="K146" s="210"/>
      <c r="L146" s="215"/>
      <c r="M146" s="216"/>
      <c r="N146" s="217"/>
      <c r="O146" s="217"/>
      <c r="P146" s="217"/>
      <c r="Q146" s="217"/>
      <c r="R146" s="217"/>
      <c r="S146" s="217"/>
      <c r="T146" s="218"/>
      <c r="AT146" s="219" t="s">
        <v>265</v>
      </c>
      <c r="AU146" s="219" t="s">
        <v>84</v>
      </c>
      <c r="AV146" s="14" t="s">
        <v>84</v>
      </c>
      <c r="AW146" s="14" t="s">
        <v>36</v>
      </c>
      <c r="AX146" s="14" t="s">
        <v>74</v>
      </c>
      <c r="AY146" s="219" t="s">
        <v>245</v>
      </c>
    </row>
    <row r="147" spans="2:51" s="14" customFormat="1" ht="10.2">
      <c r="B147" s="209"/>
      <c r="C147" s="210"/>
      <c r="D147" s="200" t="s">
        <v>265</v>
      </c>
      <c r="E147" s="211" t="s">
        <v>19</v>
      </c>
      <c r="F147" s="212" t="s">
        <v>437</v>
      </c>
      <c r="G147" s="210"/>
      <c r="H147" s="213">
        <v>262.286</v>
      </c>
      <c r="I147" s="214"/>
      <c r="J147" s="210"/>
      <c r="K147" s="210"/>
      <c r="L147" s="215"/>
      <c r="M147" s="216"/>
      <c r="N147" s="217"/>
      <c r="O147" s="217"/>
      <c r="P147" s="217"/>
      <c r="Q147" s="217"/>
      <c r="R147" s="217"/>
      <c r="S147" s="217"/>
      <c r="T147" s="218"/>
      <c r="AT147" s="219" t="s">
        <v>265</v>
      </c>
      <c r="AU147" s="219" t="s">
        <v>84</v>
      </c>
      <c r="AV147" s="14" t="s">
        <v>84</v>
      </c>
      <c r="AW147" s="14" t="s">
        <v>36</v>
      </c>
      <c r="AX147" s="14" t="s">
        <v>74</v>
      </c>
      <c r="AY147" s="219" t="s">
        <v>245</v>
      </c>
    </row>
    <row r="148" spans="2:51" s="15" customFormat="1" ht="10.2">
      <c r="B148" s="220"/>
      <c r="C148" s="221"/>
      <c r="D148" s="200" t="s">
        <v>265</v>
      </c>
      <c r="E148" s="222" t="s">
        <v>406</v>
      </c>
      <c r="F148" s="223" t="s">
        <v>271</v>
      </c>
      <c r="G148" s="221"/>
      <c r="H148" s="224">
        <v>804.262</v>
      </c>
      <c r="I148" s="225"/>
      <c r="J148" s="221"/>
      <c r="K148" s="221"/>
      <c r="L148" s="226"/>
      <c r="M148" s="227"/>
      <c r="N148" s="228"/>
      <c r="O148" s="228"/>
      <c r="P148" s="228"/>
      <c r="Q148" s="228"/>
      <c r="R148" s="228"/>
      <c r="S148" s="228"/>
      <c r="T148" s="229"/>
      <c r="AT148" s="230" t="s">
        <v>265</v>
      </c>
      <c r="AU148" s="230" t="s">
        <v>84</v>
      </c>
      <c r="AV148" s="15" t="s">
        <v>131</v>
      </c>
      <c r="AW148" s="15" t="s">
        <v>36</v>
      </c>
      <c r="AX148" s="15" t="s">
        <v>82</v>
      </c>
      <c r="AY148" s="230" t="s">
        <v>245</v>
      </c>
    </row>
    <row r="149" spans="1:65" s="2" customFormat="1" ht="37.8" customHeight="1">
      <c r="A149" s="35"/>
      <c r="B149" s="36"/>
      <c r="C149" s="180" t="s">
        <v>285</v>
      </c>
      <c r="D149" s="180" t="s">
        <v>247</v>
      </c>
      <c r="E149" s="181" t="s">
        <v>458</v>
      </c>
      <c r="F149" s="182" t="s">
        <v>459</v>
      </c>
      <c r="G149" s="183" t="s">
        <v>308</v>
      </c>
      <c r="H149" s="184">
        <v>3582.915</v>
      </c>
      <c r="I149" s="185"/>
      <c r="J149" s="186">
        <f>ROUND(I149*H149,2)</f>
        <v>0</v>
      </c>
      <c r="K149" s="182" t="s">
        <v>261</v>
      </c>
      <c r="L149" s="40"/>
      <c r="M149" s="187" t="s">
        <v>19</v>
      </c>
      <c r="N149" s="188" t="s">
        <v>45</v>
      </c>
      <c r="O149" s="65"/>
      <c r="P149" s="189">
        <f>O149*H149</f>
        <v>0</v>
      </c>
      <c r="Q149" s="189">
        <v>0</v>
      </c>
      <c r="R149" s="189">
        <f>Q149*H149</f>
        <v>0</v>
      </c>
      <c r="S149" s="189">
        <v>0</v>
      </c>
      <c r="T149" s="190">
        <f>S149*H149</f>
        <v>0</v>
      </c>
      <c r="U149" s="35"/>
      <c r="V149" s="35"/>
      <c r="W149" s="35"/>
      <c r="X149" s="35"/>
      <c r="Y149" s="35"/>
      <c r="Z149" s="35"/>
      <c r="AA149" s="35"/>
      <c r="AB149" s="35"/>
      <c r="AC149" s="35"/>
      <c r="AD149" s="35"/>
      <c r="AE149" s="35"/>
      <c r="AR149" s="191" t="s">
        <v>131</v>
      </c>
      <c r="AT149" s="191" t="s">
        <v>247</v>
      </c>
      <c r="AU149" s="191" t="s">
        <v>84</v>
      </c>
      <c r="AY149" s="18" t="s">
        <v>245</v>
      </c>
      <c r="BE149" s="192">
        <f>IF(N149="základní",J149,0)</f>
        <v>0</v>
      </c>
      <c r="BF149" s="192">
        <f>IF(N149="snížená",J149,0)</f>
        <v>0</v>
      </c>
      <c r="BG149" s="192">
        <f>IF(N149="zákl. přenesená",J149,0)</f>
        <v>0</v>
      </c>
      <c r="BH149" s="192">
        <f>IF(N149="sníž. přenesená",J149,0)</f>
        <v>0</v>
      </c>
      <c r="BI149" s="192">
        <f>IF(N149="nulová",J149,0)</f>
        <v>0</v>
      </c>
      <c r="BJ149" s="18" t="s">
        <v>82</v>
      </c>
      <c r="BK149" s="192">
        <f>ROUND(I149*H149,2)</f>
        <v>0</v>
      </c>
      <c r="BL149" s="18" t="s">
        <v>131</v>
      </c>
      <c r="BM149" s="191" t="s">
        <v>460</v>
      </c>
    </row>
    <row r="150" spans="1:47" s="2" customFormat="1" ht="10.2">
      <c r="A150" s="35"/>
      <c r="B150" s="36"/>
      <c r="C150" s="37"/>
      <c r="D150" s="193" t="s">
        <v>263</v>
      </c>
      <c r="E150" s="37"/>
      <c r="F150" s="194" t="s">
        <v>461</v>
      </c>
      <c r="G150" s="37"/>
      <c r="H150" s="37"/>
      <c r="I150" s="195"/>
      <c r="J150" s="37"/>
      <c r="K150" s="37"/>
      <c r="L150" s="40"/>
      <c r="M150" s="196"/>
      <c r="N150" s="197"/>
      <c r="O150" s="65"/>
      <c r="P150" s="65"/>
      <c r="Q150" s="65"/>
      <c r="R150" s="65"/>
      <c r="S150" s="65"/>
      <c r="T150" s="66"/>
      <c r="U150" s="35"/>
      <c r="V150" s="35"/>
      <c r="W150" s="35"/>
      <c r="X150" s="35"/>
      <c r="Y150" s="35"/>
      <c r="Z150" s="35"/>
      <c r="AA150" s="35"/>
      <c r="AB150" s="35"/>
      <c r="AC150" s="35"/>
      <c r="AD150" s="35"/>
      <c r="AE150" s="35"/>
      <c r="AT150" s="18" t="s">
        <v>263</v>
      </c>
      <c r="AU150" s="18" t="s">
        <v>84</v>
      </c>
    </row>
    <row r="151" spans="2:51" s="13" customFormat="1" ht="10.2">
      <c r="B151" s="198"/>
      <c r="C151" s="199"/>
      <c r="D151" s="200" t="s">
        <v>265</v>
      </c>
      <c r="E151" s="201" t="s">
        <v>19</v>
      </c>
      <c r="F151" s="202" t="s">
        <v>462</v>
      </c>
      <c r="G151" s="199"/>
      <c r="H151" s="201" t="s">
        <v>19</v>
      </c>
      <c r="I151" s="203"/>
      <c r="J151" s="199"/>
      <c r="K151" s="199"/>
      <c r="L151" s="204"/>
      <c r="M151" s="205"/>
      <c r="N151" s="206"/>
      <c r="O151" s="206"/>
      <c r="P151" s="206"/>
      <c r="Q151" s="206"/>
      <c r="R151" s="206"/>
      <c r="S151" s="206"/>
      <c r="T151" s="207"/>
      <c r="AT151" s="208" t="s">
        <v>265</v>
      </c>
      <c r="AU151" s="208" t="s">
        <v>84</v>
      </c>
      <c r="AV151" s="13" t="s">
        <v>82</v>
      </c>
      <c r="AW151" s="13" t="s">
        <v>36</v>
      </c>
      <c r="AX151" s="13" t="s">
        <v>74</v>
      </c>
      <c r="AY151" s="208" t="s">
        <v>245</v>
      </c>
    </row>
    <row r="152" spans="2:51" s="14" customFormat="1" ht="10.2">
      <c r="B152" s="209"/>
      <c r="C152" s="210"/>
      <c r="D152" s="200" t="s">
        <v>265</v>
      </c>
      <c r="E152" s="211" t="s">
        <v>19</v>
      </c>
      <c r="F152" s="212" t="s">
        <v>402</v>
      </c>
      <c r="G152" s="210"/>
      <c r="H152" s="213">
        <v>1264.882</v>
      </c>
      <c r="I152" s="214"/>
      <c r="J152" s="210"/>
      <c r="K152" s="210"/>
      <c r="L152" s="215"/>
      <c r="M152" s="216"/>
      <c r="N152" s="217"/>
      <c r="O152" s="217"/>
      <c r="P152" s="217"/>
      <c r="Q152" s="217"/>
      <c r="R152" s="217"/>
      <c r="S152" s="217"/>
      <c r="T152" s="218"/>
      <c r="AT152" s="219" t="s">
        <v>265</v>
      </c>
      <c r="AU152" s="219" t="s">
        <v>84</v>
      </c>
      <c r="AV152" s="14" t="s">
        <v>84</v>
      </c>
      <c r="AW152" s="14" t="s">
        <v>36</v>
      </c>
      <c r="AX152" s="14" t="s">
        <v>74</v>
      </c>
      <c r="AY152" s="219" t="s">
        <v>245</v>
      </c>
    </row>
    <row r="153" spans="2:51" s="14" customFormat="1" ht="10.2">
      <c r="B153" s="209"/>
      <c r="C153" s="210"/>
      <c r="D153" s="200" t="s">
        <v>265</v>
      </c>
      <c r="E153" s="211" t="s">
        <v>19</v>
      </c>
      <c r="F153" s="212" t="s">
        <v>404</v>
      </c>
      <c r="G153" s="210"/>
      <c r="H153" s="213">
        <v>3122.295</v>
      </c>
      <c r="I153" s="214"/>
      <c r="J153" s="210"/>
      <c r="K153" s="210"/>
      <c r="L153" s="215"/>
      <c r="M153" s="216"/>
      <c r="N153" s="217"/>
      <c r="O153" s="217"/>
      <c r="P153" s="217"/>
      <c r="Q153" s="217"/>
      <c r="R153" s="217"/>
      <c r="S153" s="217"/>
      <c r="T153" s="218"/>
      <c r="AT153" s="219" t="s">
        <v>265</v>
      </c>
      <c r="AU153" s="219" t="s">
        <v>84</v>
      </c>
      <c r="AV153" s="14" t="s">
        <v>84</v>
      </c>
      <c r="AW153" s="14" t="s">
        <v>36</v>
      </c>
      <c r="AX153" s="14" t="s">
        <v>74</v>
      </c>
      <c r="AY153" s="219" t="s">
        <v>245</v>
      </c>
    </row>
    <row r="154" spans="2:51" s="14" customFormat="1" ht="10.2">
      <c r="B154" s="209"/>
      <c r="C154" s="210"/>
      <c r="D154" s="200" t="s">
        <v>265</v>
      </c>
      <c r="E154" s="211" t="s">
        <v>19</v>
      </c>
      <c r="F154" s="212" t="s">
        <v>463</v>
      </c>
      <c r="G154" s="210"/>
      <c r="H154" s="213">
        <v>-804.262</v>
      </c>
      <c r="I154" s="214"/>
      <c r="J154" s="210"/>
      <c r="K154" s="210"/>
      <c r="L154" s="215"/>
      <c r="M154" s="216"/>
      <c r="N154" s="217"/>
      <c r="O154" s="217"/>
      <c r="P154" s="217"/>
      <c r="Q154" s="217"/>
      <c r="R154" s="217"/>
      <c r="S154" s="217"/>
      <c r="T154" s="218"/>
      <c r="AT154" s="219" t="s">
        <v>265</v>
      </c>
      <c r="AU154" s="219" t="s">
        <v>84</v>
      </c>
      <c r="AV154" s="14" t="s">
        <v>84</v>
      </c>
      <c r="AW154" s="14" t="s">
        <v>36</v>
      </c>
      <c r="AX154" s="14" t="s">
        <v>74</v>
      </c>
      <c r="AY154" s="219" t="s">
        <v>245</v>
      </c>
    </row>
    <row r="155" spans="2:51" s="15" customFormat="1" ht="10.2">
      <c r="B155" s="220"/>
      <c r="C155" s="221"/>
      <c r="D155" s="200" t="s">
        <v>265</v>
      </c>
      <c r="E155" s="222" t="s">
        <v>19</v>
      </c>
      <c r="F155" s="223" t="s">
        <v>271</v>
      </c>
      <c r="G155" s="221"/>
      <c r="H155" s="224">
        <v>3582.915</v>
      </c>
      <c r="I155" s="225"/>
      <c r="J155" s="221"/>
      <c r="K155" s="221"/>
      <c r="L155" s="226"/>
      <c r="M155" s="227"/>
      <c r="N155" s="228"/>
      <c r="O155" s="228"/>
      <c r="P155" s="228"/>
      <c r="Q155" s="228"/>
      <c r="R155" s="228"/>
      <c r="S155" s="228"/>
      <c r="T155" s="229"/>
      <c r="AT155" s="230" t="s">
        <v>265</v>
      </c>
      <c r="AU155" s="230" t="s">
        <v>84</v>
      </c>
      <c r="AV155" s="15" t="s">
        <v>131</v>
      </c>
      <c r="AW155" s="15" t="s">
        <v>36</v>
      </c>
      <c r="AX155" s="15" t="s">
        <v>82</v>
      </c>
      <c r="AY155" s="230" t="s">
        <v>245</v>
      </c>
    </row>
    <row r="156" spans="1:65" s="2" customFormat="1" ht="24.15" customHeight="1">
      <c r="A156" s="35"/>
      <c r="B156" s="36"/>
      <c r="C156" s="180" t="s">
        <v>297</v>
      </c>
      <c r="D156" s="180" t="s">
        <v>247</v>
      </c>
      <c r="E156" s="181" t="s">
        <v>321</v>
      </c>
      <c r="F156" s="182" t="s">
        <v>322</v>
      </c>
      <c r="G156" s="183" t="s">
        <v>323</v>
      </c>
      <c r="H156" s="184">
        <v>7165.83</v>
      </c>
      <c r="I156" s="185"/>
      <c r="J156" s="186">
        <f>ROUND(I156*H156,2)</f>
        <v>0</v>
      </c>
      <c r="K156" s="182" t="s">
        <v>261</v>
      </c>
      <c r="L156" s="40"/>
      <c r="M156" s="187" t="s">
        <v>19</v>
      </c>
      <c r="N156" s="188" t="s">
        <v>45</v>
      </c>
      <c r="O156" s="65"/>
      <c r="P156" s="189">
        <f>O156*H156</f>
        <v>0</v>
      </c>
      <c r="Q156" s="189">
        <v>0</v>
      </c>
      <c r="R156" s="189">
        <f>Q156*H156</f>
        <v>0</v>
      </c>
      <c r="S156" s="189">
        <v>0</v>
      </c>
      <c r="T156" s="190">
        <f>S156*H156</f>
        <v>0</v>
      </c>
      <c r="U156" s="35"/>
      <c r="V156" s="35"/>
      <c r="W156" s="35"/>
      <c r="X156" s="35"/>
      <c r="Y156" s="35"/>
      <c r="Z156" s="35"/>
      <c r="AA156" s="35"/>
      <c r="AB156" s="35"/>
      <c r="AC156" s="35"/>
      <c r="AD156" s="35"/>
      <c r="AE156" s="35"/>
      <c r="AR156" s="191" t="s">
        <v>131</v>
      </c>
      <c r="AT156" s="191" t="s">
        <v>247</v>
      </c>
      <c r="AU156" s="191" t="s">
        <v>84</v>
      </c>
      <c r="AY156" s="18" t="s">
        <v>245</v>
      </c>
      <c r="BE156" s="192">
        <f>IF(N156="základní",J156,0)</f>
        <v>0</v>
      </c>
      <c r="BF156" s="192">
        <f>IF(N156="snížená",J156,0)</f>
        <v>0</v>
      </c>
      <c r="BG156" s="192">
        <f>IF(N156="zákl. přenesená",J156,0)</f>
        <v>0</v>
      </c>
      <c r="BH156" s="192">
        <f>IF(N156="sníž. přenesená",J156,0)</f>
        <v>0</v>
      </c>
      <c r="BI156" s="192">
        <f>IF(N156="nulová",J156,0)</f>
        <v>0</v>
      </c>
      <c r="BJ156" s="18" t="s">
        <v>82</v>
      </c>
      <c r="BK156" s="192">
        <f>ROUND(I156*H156,2)</f>
        <v>0</v>
      </c>
      <c r="BL156" s="18" t="s">
        <v>131</v>
      </c>
      <c r="BM156" s="191" t="s">
        <v>464</v>
      </c>
    </row>
    <row r="157" spans="1:47" s="2" customFormat="1" ht="10.2">
      <c r="A157" s="35"/>
      <c r="B157" s="36"/>
      <c r="C157" s="37"/>
      <c r="D157" s="193" t="s">
        <v>263</v>
      </c>
      <c r="E157" s="37"/>
      <c r="F157" s="194" t="s">
        <v>325</v>
      </c>
      <c r="G157" s="37"/>
      <c r="H157" s="37"/>
      <c r="I157" s="195"/>
      <c r="J157" s="37"/>
      <c r="K157" s="37"/>
      <c r="L157" s="40"/>
      <c r="M157" s="196"/>
      <c r="N157" s="197"/>
      <c r="O157" s="65"/>
      <c r="P157" s="65"/>
      <c r="Q157" s="65"/>
      <c r="R157" s="65"/>
      <c r="S157" s="65"/>
      <c r="T157" s="66"/>
      <c r="U157" s="35"/>
      <c r="V157" s="35"/>
      <c r="W157" s="35"/>
      <c r="X157" s="35"/>
      <c r="Y157" s="35"/>
      <c r="Z157" s="35"/>
      <c r="AA157" s="35"/>
      <c r="AB157" s="35"/>
      <c r="AC157" s="35"/>
      <c r="AD157" s="35"/>
      <c r="AE157" s="35"/>
      <c r="AT157" s="18" t="s">
        <v>263</v>
      </c>
      <c r="AU157" s="18" t="s">
        <v>84</v>
      </c>
    </row>
    <row r="158" spans="2:51" s="14" customFormat="1" ht="10.2">
      <c r="B158" s="209"/>
      <c r="C158" s="210"/>
      <c r="D158" s="200" t="s">
        <v>265</v>
      </c>
      <c r="E158" s="210"/>
      <c r="F158" s="212" t="s">
        <v>465</v>
      </c>
      <c r="G158" s="210"/>
      <c r="H158" s="213">
        <v>7165.83</v>
      </c>
      <c r="I158" s="214"/>
      <c r="J158" s="210"/>
      <c r="K158" s="210"/>
      <c r="L158" s="215"/>
      <c r="M158" s="216"/>
      <c r="N158" s="217"/>
      <c r="O158" s="217"/>
      <c r="P158" s="217"/>
      <c r="Q158" s="217"/>
      <c r="R158" s="217"/>
      <c r="S158" s="217"/>
      <c r="T158" s="218"/>
      <c r="AT158" s="219" t="s">
        <v>265</v>
      </c>
      <c r="AU158" s="219" t="s">
        <v>84</v>
      </c>
      <c r="AV158" s="14" t="s">
        <v>84</v>
      </c>
      <c r="AW158" s="14" t="s">
        <v>4</v>
      </c>
      <c r="AX158" s="14" t="s">
        <v>82</v>
      </c>
      <c r="AY158" s="219" t="s">
        <v>245</v>
      </c>
    </row>
    <row r="159" spans="2:63" s="12" customFormat="1" ht="22.8" customHeight="1">
      <c r="B159" s="164"/>
      <c r="C159" s="165"/>
      <c r="D159" s="166" t="s">
        <v>73</v>
      </c>
      <c r="E159" s="178" t="s">
        <v>84</v>
      </c>
      <c r="F159" s="178" t="s">
        <v>466</v>
      </c>
      <c r="G159" s="165"/>
      <c r="H159" s="165"/>
      <c r="I159" s="168"/>
      <c r="J159" s="179">
        <f>BK159</f>
        <v>0</v>
      </c>
      <c r="K159" s="165"/>
      <c r="L159" s="170"/>
      <c r="M159" s="171"/>
      <c r="N159" s="172"/>
      <c r="O159" s="172"/>
      <c r="P159" s="173">
        <f>SUM(P160:P212)</f>
        <v>0</v>
      </c>
      <c r="Q159" s="172"/>
      <c r="R159" s="173">
        <f>SUM(R160:R212)</f>
        <v>4123.61384894</v>
      </c>
      <c r="S159" s="172"/>
      <c r="T159" s="174">
        <f>SUM(T160:T212)</f>
        <v>0</v>
      </c>
      <c r="AR159" s="175" t="s">
        <v>82</v>
      </c>
      <c r="AT159" s="176" t="s">
        <v>73</v>
      </c>
      <c r="AU159" s="176" t="s">
        <v>82</v>
      </c>
      <c r="AY159" s="175" t="s">
        <v>245</v>
      </c>
      <c r="BK159" s="177">
        <f>SUM(BK160:BK212)</f>
        <v>0</v>
      </c>
    </row>
    <row r="160" spans="1:65" s="2" customFormat="1" ht="16.5" customHeight="1">
      <c r="A160" s="35"/>
      <c r="B160" s="36"/>
      <c r="C160" s="180" t="s">
        <v>305</v>
      </c>
      <c r="D160" s="180" t="s">
        <v>247</v>
      </c>
      <c r="E160" s="181" t="s">
        <v>467</v>
      </c>
      <c r="F160" s="182" t="s">
        <v>468</v>
      </c>
      <c r="G160" s="183" t="s">
        <v>260</v>
      </c>
      <c r="H160" s="184">
        <v>2688.75</v>
      </c>
      <c r="I160" s="185"/>
      <c r="J160" s="186">
        <f>ROUND(I160*H160,2)</f>
        <v>0</v>
      </c>
      <c r="K160" s="182" t="s">
        <v>19</v>
      </c>
      <c r="L160" s="40"/>
      <c r="M160" s="187" t="s">
        <v>19</v>
      </c>
      <c r="N160" s="188" t="s">
        <v>45</v>
      </c>
      <c r="O160" s="65"/>
      <c r="P160" s="189">
        <f>O160*H160</f>
        <v>0</v>
      </c>
      <c r="Q160" s="189">
        <v>0</v>
      </c>
      <c r="R160" s="189">
        <f>Q160*H160</f>
        <v>0</v>
      </c>
      <c r="S160" s="189">
        <v>0</v>
      </c>
      <c r="T160" s="190">
        <f>S160*H160</f>
        <v>0</v>
      </c>
      <c r="U160" s="35"/>
      <c r="V160" s="35"/>
      <c r="W160" s="35"/>
      <c r="X160" s="35"/>
      <c r="Y160" s="35"/>
      <c r="Z160" s="35"/>
      <c r="AA160" s="35"/>
      <c r="AB160" s="35"/>
      <c r="AC160" s="35"/>
      <c r="AD160" s="35"/>
      <c r="AE160" s="35"/>
      <c r="AR160" s="191" t="s">
        <v>131</v>
      </c>
      <c r="AT160" s="191" t="s">
        <v>247</v>
      </c>
      <c r="AU160" s="191" t="s">
        <v>84</v>
      </c>
      <c r="AY160" s="18" t="s">
        <v>245</v>
      </c>
      <c r="BE160" s="192">
        <f>IF(N160="základní",J160,0)</f>
        <v>0</v>
      </c>
      <c r="BF160" s="192">
        <f>IF(N160="snížená",J160,0)</f>
        <v>0</v>
      </c>
      <c r="BG160" s="192">
        <f>IF(N160="zákl. přenesená",J160,0)</f>
        <v>0</v>
      </c>
      <c r="BH160" s="192">
        <f>IF(N160="sníž. přenesená",J160,0)</f>
        <v>0</v>
      </c>
      <c r="BI160" s="192">
        <f>IF(N160="nulová",J160,0)</f>
        <v>0</v>
      </c>
      <c r="BJ160" s="18" t="s">
        <v>82</v>
      </c>
      <c r="BK160" s="192">
        <f>ROUND(I160*H160,2)</f>
        <v>0</v>
      </c>
      <c r="BL160" s="18" t="s">
        <v>131</v>
      </c>
      <c r="BM160" s="191" t="s">
        <v>469</v>
      </c>
    </row>
    <row r="161" spans="1:47" s="2" customFormat="1" ht="19.2">
      <c r="A161" s="35"/>
      <c r="B161" s="36"/>
      <c r="C161" s="37"/>
      <c r="D161" s="200" t="s">
        <v>470</v>
      </c>
      <c r="E161" s="37"/>
      <c r="F161" s="236" t="s">
        <v>471</v>
      </c>
      <c r="G161" s="37"/>
      <c r="H161" s="37"/>
      <c r="I161" s="195"/>
      <c r="J161" s="37"/>
      <c r="K161" s="37"/>
      <c r="L161" s="40"/>
      <c r="M161" s="196"/>
      <c r="N161" s="197"/>
      <c r="O161" s="65"/>
      <c r="P161" s="65"/>
      <c r="Q161" s="65"/>
      <c r="R161" s="65"/>
      <c r="S161" s="65"/>
      <c r="T161" s="66"/>
      <c r="U161" s="35"/>
      <c r="V161" s="35"/>
      <c r="W161" s="35"/>
      <c r="X161" s="35"/>
      <c r="Y161" s="35"/>
      <c r="Z161" s="35"/>
      <c r="AA161" s="35"/>
      <c r="AB161" s="35"/>
      <c r="AC161" s="35"/>
      <c r="AD161" s="35"/>
      <c r="AE161" s="35"/>
      <c r="AT161" s="18" t="s">
        <v>470</v>
      </c>
      <c r="AU161" s="18" t="s">
        <v>84</v>
      </c>
    </row>
    <row r="162" spans="2:51" s="13" customFormat="1" ht="10.2">
      <c r="B162" s="198"/>
      <c r="C162" s="199"/>
      <c r="D162" s="200" t="s">
        <v>265</v>
      </c>
      <c r="E162" s="201" t="s">
        <v>19</v>
      </c>
      <c r="F162" s="202" t="s">
        <v>472</v>
      </c>
      <c r="G162" s="199"/>
      <c r="H162" s="201" t="s">
        <v>19</v>
      </c>
      <c r="I162" s="203"/>
      <c r="J162" s="199"/>
      <c r="K162" s="199"/>
      <c r="L162" s="204"/>
      <c r="M162" s="205"/>
      <c r="N162" s="206"/>
      <c r="O162" s="206"/>
      <c r="P162" s="206"/>
      <c r="Q162" s="206"/>
      <c r="R162" s="206"/>
      <c r="S162" s="206"/>
      <c r="T162" s="207"/>
      <c r="AT162" s="208" t="s">
        <v>265</v>
      </c>
      <c r="AU162" s="208" t="s">
        <v>84</v>
      </c>
      <c r="AV162" s="13" t="s">
        <v>82</v>
      </c>
      <c r="AW162" s="13" t="s">
        <v>36</v>
      </c>
      <c r="AX162" s="13" t="s">
        <v>74</v>
      </c>
      <c r="AY162" s="208" t="s">
        <v>245</v>
      </c>
    </row>
    <row r="163" spans="2:51" s="13" customFormat="1" ht="10.2">
      <c r="B163" s="198"/>
      <c r="C163" s="199"/>
      <c r="D163" s="200" t="s">
        <v>265</v>
      </c>
      <c r="E163" s="201" t="s">
        <v>19</v>
      </c>
      <c r="F163" s="202" t="s">
        <v>424</v>
      </c>
      <c r="G163" s="199"/>
      <c r="H163" s="201" t="s">
        <v>19</v>
      </c>
      <c r="I163" s="203"/>
      <c r="J163" s="199"/>
      <c r="K163" s="199"/>
      <c r="L163" s="204"/>
      <c r="M163" s="205"/>
      <c r="N163" s="206"/>
      <c r="O163" s="206"/>
      <c r="P163" s="206"/>
      <c r="Q163" s="206"/>
      <c r="R163" s="206"/>
      <c r="S163" s="206"/>
      <c r="T163" s="207"/>
      <c r="AT163" s="208" t="s">
        <v>265</v>
      </c>
      <c r="AU163" s="208" t="s">
        <v>84</v>
      </c>
      <c r="AV163" s="13" t="s">
        <v>82</v>
      </c>
      <c r="AW163" s="13" t="s">
        <v>36</v>
      </c>
      <c r="AX163" s="13" t="s">
        <v>74</v>
      </c>
      <c r="AY163" s="208" t="s">
        <v>245</v>
      </c>
    </row>
    <row r="164" spans="2:51" s="14" customFormat="1" ht="10.2">
      <c r="B164" s="209"/>
      <c r="C164" s="210"/>
      <c r="D164" s="200" t="s">
        <v>265</v>
      </c>
      <c r="E164" s="211" t="s">
        <v>19</v>
      </c>
      <c r="F164" s="212" t="s">
        <v>473</v>
      </c>
      <c r="G164" s="210"/>
      <c r="H164" s="213">
        <v>2688.75</v>
      </c>
      <c r="I164" s="214"/>
      <c r="J164" s="210"/>
      <c r="K164" s="210"/>
      <c r="L164" s="215"/>
      <c r="M164" s="216"/>
      <c r="N164" s="217"/>
      <c r="O164" s="217"/>
      <c r="P164" s="217"/>
      <c r="Q164" s="217"/>
      <c r="R164" s="217"/>
      <c r="S164" s="217"/>
      <c r="T164" s="218"/>
      <c r="AT164" s="219" t="s">
        <v>265</v>
      </c>
      <c r="AU164" s="219" t="s">
        <v>84</v>
      </c>
      <c r="AV164" s="14" t="s">
        <v>84</v>
      </c>
      <c r="AW164" s="14" t="s">
        <v>36</v>
      </c>
      <c r="AX164" s="14" t="s">
        <v>74</v>
      </c>
      <c r="AY164" s="219" t="s">
        <v>245</v>
      </c>
    </row>
    <row r="165" spans="2:51" s="15" customFormat="1" ht="10.2">
      <c r="B165" s="220"/>
      <c r="C165" s="221"/>
      <c r="D165" s="200" t="s">
        <v>265</v>
      </c>
      <c r="E165" s="222" t="s">
        <v>19</v>
      </c>
      <c r="F165" s="223" t="s">
        <v>271</v>
      </c>
      <c r="G165" s="221"/>
      <c r="H165" s="224">
        <v>2688.75</v>
      </c>
      <c r="I165" s="225"/>
      <c r="J165" s="221"/>
      <c r="K165" s="221"/>
      <c r="L165" s="226"/>
      <c r="M165" s="227"/>
      <c r="N165" s="228"/>
      <c r="O165" s="228"/>
      <c r="P165" s="228"/>
      <c r="Q165" s="228"/>
      <c r="R165" s="228"/>
      <c r="S165" s="228"/>
      <c r="T165" s="229"/>
      <c r="AT165" s="230" t="s">
        <v>265</v>
      </c>
      <c r="AU165" s="230" t="s">
        <v>84</v>
      </c>
      <c r="AV165" s="15" t="s">
        <v>131</v>
      </c>
      <c r="AW165" s="15" t="s">
        <v>36</v>
      </c>
      <c r="AX165" s="15" t="s">
        <v>82</v>
      </c>
      <c r="AY165" s="230" t="s">
        <v>245</v>
      </c>
    </row>
    <row r="166" spans="1:65" s="2" customFormat="1" ht="16.5" customHeight="1">
      <c r="A166" s="35"/>
      <c r="B166" s="36"/>
      <c r="C166" s="180" t="s">
        <v>315</v>
      </c>
      <c r="D166" s="180" t="s">
        <v>247</v>
      </c>
      <c r="E166" s="181" t="s">
        <v>474</v>
      </c>
      <c r="F166" s="182" t="s">
        <v>475</v>
      </c>
      <c r="G166" s="183" t="s">
        <v>308</v>
      </c>
      <c r="H166" s="184">
        <v>1344.38</v>
      </c>
      <c r="I166" s="185"/>
      <c r="J166" s="186">
        <f>ROUND(I166*H166,2)</f>
        <v>0</v>
      </c>
      <c r="K166" s="182" t="s">
        <v>261</v>
      </c>
      <c r="L166" s="40"/>
      <c r="M166" s="187" t="s">
        <v>19</v>
      </c>
      <c r="N166" s="188" t="s">
        <v>45</v>
      </c>
      <c r="O166" s="65"/>
      <c r="P166" s="189">
        <f>O166*H166</f>
        <v>0</v>
      </c>
      <c r="Q166" s="189">
        <v>2.52361</v>
      </c>
      <c r="R166" s="189">
        <f>Q166*H166</f>
        <v>3392.6908118000006</v>
      </c>
      <c r="S166" s="189">
        <v>0</v>
      </c>
      <c r="T166" s="190">
        <f>S166*H166</f>
        <v>0</v>
      </c>
      <c r="U166" s="35"/>
      <c r="V166" s="35"/>
      <c r="W166" s="35"/>
      <c r="X166" s="35"/>
      <c r="Y166" s="35"/>
      <c r="Z166" s="35"/>
      <c r="AA166" s="35"/>
      <c r="AB166" s="35"/>
      <c r="AC166" s="35"/>
      <c r="AD166" s="35"/>
      <c r="AE166" s="35"/>
      <c r="AR166" s="191" t="s">
        <v>131</v>
      </c>
      <c r="AT166" s="191" t="s">
        <v>247</v>
      </c>
      <c r="AU166" s="191" t="s">
        <v>84</v>
      </c>
      <c r="AY166" s="18" t="s">
        <v>245</v>
      </c>
      <c r="BE166" s="192">
        <f>IF(N166="základní",J166,0)</f>
        <v>0</v>
      </c>
      <c r="BF166" s="192">
        <f>IF(N166="snížená",J166,0)</f>
        <v>0</v>
      </c>
      <c r="BG166" s="192">
        <f>IF(N166="zákl. přenesená",J166,0)</f>
        <v>0</v>
      </c>
      <c r="BH166" s="192">
        <f>IF(N166="sníž. přenesená",J166,0)</f>
        <v>0</v>
      </c>
      <c r="BI166" s="192">
        <f>IF(N166="nulová",J166,0)</f>
        <v>0</v>
      </c>
      <c r="BJ166" s="18" t="s">
        <v>82</v>
      </c>
      <c r="BK166" s="192">
        <f>ROUND(I166*H166,2)</f>
        <v>0</v>
      </c>
      <c r="BL166" s="18" t="s">
        <v>131</v>
      </c>
      <c r="BM166" s="191" t="s">
        <v>476</v>
      </c>
    </row>
    <row r="167" spans="1:47" s="2" customFormat="1" ht="10.2">
      <c r="A167" s="35"/>
      <c r="B167" s="36"/>
      <c r="C167" s="37"/>
      <c r="D167" s="193" t="s">
        <v>263</v>
      </c>
      <c r="E167" s="37"/>
      <c r="F167" s="194" t="s">
        <v>477</v>
      </c>
      <c r="G167" s="37"/>
      <c r="H167" s="37"/>
      <c r="I167" s="195"/>
      <c r="J167" s="37"/>
      <c r="K167" s="37"/>
      <c r="L167" s="40"/>
      <c r="M167" s="196"/>
      <c r="N167" s="197"/>
      <c r="O167" s="65"/>
      <c r="P167" s="65"/>
      <c r="Q167" s="65"/>
      <c r="R167" s="65"/>
      <c r="S167" s="65"/>
      <c r="T167" s="66"/>
      <c r="U167" s="35"/>
      <c r="V167" s="35"/>
      <c r="W167" s="35"/>
      <c r="X167" s="35"/>
      <c r="Y167" s="35"/>
      <c r="Z167" s="35"/>
      <c r="AA167" s="35"/>
      <c r="AB167" s="35"/>
      <c r="AC167" s="35"/>
      <c r="AD167" s="35"/>
      <c r="AE167" s="35"/>
      <c r="AT167" s="18" t="s">
        <v>263</v>
      </c>
      <c r="AU167" s="18" t="s">
        <v>84</v>
      </c>
    </row>
    <row r="168" spans="2:51" s="13" customFormat="1" ht="10.2">
      <c r="B168" s="198"/>
      <c r="C168" s="199"/>
      <c r="D168" s="200" t="s">
        <v>265</v>
      </c>
      <c r="E168" s="201" t="s">
        <v>19</v>
      </c>
      <c r="F168" s="202" t="s">
        <v>478</v>
      </c>
      <c r="G168" s="199"/>
      <c r="H168" s="201" t="s">
        <v>19</v>
      </c>
      <c r="I168" s="203"/>
      <c r="J168" s="199"/>
      <c r="K168" s="199"/>
      <c r="L168" s="204"/>
      <c r="M168" s="205"/>
      <c r="N168" s="206"/>
      <c r="O168" s="206"/>
      <c r="P168" s="206"/>
      <c r="Q168" s="206"/>
      <c r="R168" s="206"/>
      <c r="S168" s="206"/>
      <c r="T168" s="207"/>
      <c r="AT168" s="208" t="s">
        <v>265</v>
      </c>
      <c r="AU168" s="208" t="s">
        <v>84</v>
      </c>
      <c r="AV168" s="13" t="s">
        <v>82</v>
      </c>
      <c r="AW168" s="13" t="s">
        <v>36</v>
      </c>
      <c r="AX168" s="13" t="s">
        <v>74</v>
      </c>
      <c r="AY168" s="208" t="s">
        <v>245</v>
      </c>
    </row>
    <row r="169" spans="2:51" s="13" customFormat="1" ht="10.2">
      <c r="B169" s="198"/>
      <c r="C169" s="199"/>
      <c r="D169" s="200" t="s">
        <v>265</v>
      </c>
      <c r="E169" s="201" t="s">
        <v>19</v>
      </c>
      <c r="F169" s="202" t="s">
        <v>424</v>
      </c>
      <c r="G169" s="199"/>
      <c r="H169" s="201" t="s">
        <v>19</v>
      </c>
      <c r="I169" s="203"/>
      <c r="J169" s="199"/>
      <c r="K169" s="199"/>
      <c r="L169" s="204"/>
      <c r="M169" s="205"/>
      <c r="N169" s="206"/>
      <c r="O169" s="206"/>
      <c r="P169" s="206"/>
      <c r="Q169" s="206"/>
      <c r="R169" s="206"/>
      <c r="S169" s="206"/>
      <c r="T169" s="207"/>
      <c r="AT169" s="208" t="s">
        <v>265</v>
      </c>
      <c r="AU169" s="208" t="s">
        <v>84</v>
      </c>
      <c r="AV169" s="13" t="s">
        <v>82</v>
      </c>
      <c r="AW169" s="13" t="s">
        <v>36</v>
      </c>
      <c r="AX169" s="13" t="s">
        <v>74</v>
      </c>
      <c r="AY169" s="208" t="s">
        <v>245</v>
      </c>
    </row>
    <row r="170" spans="2:51" s="14" customFormat="1" ht="10.2">
      <c r="B170" s="209"/>
      <c r="C170" s="210"/>
      <c r="D170" s="200" t="s">
        <v>265</v>
      </c>
      <c r="E170" s="211" t="s">
        <v>19</v>
      </c>
      <c r="F170" s="212" t="s">
        <v>397</v>
      </c>
      <c r="G170" s="210"/>
      <c r="H170" s="213">
        <v>1344.38</v>
      </c>
      <c r="I170" s="214"/>
      <c r="J170" s="210"/>
      <c r="K170" s="210"/>
      <c r="L170" s="215"/>
      <c r="M170" s="216"/>
      <c r="N170" s="217"/>
      <c r="O170" s="217"/>
      <c r="P170" s="217"/>
      <c r="Q170" s="217"/>
      <c r="R170" s="217"/>
      <c r="S170" s="217"/>
      <c r="T170" s="218"/>
      <c r="AT170" s="219" t="s">
        <v>265</v>
      </c>
      <c r="AU170" s="219" t="s">
        <v>84</v>
      </c>
      <c r="AV170" s="14" t="s">
        <v>84</v>
      </c>
      <c r="AW170" s="14" t="s">
        <v>36</v>
      </c>
      <c r="AX170" s="14" t="s">
        <v>74</v>
      </c>
      <c r="AY170" s="219" t="s">
        <v>245</v>
      </c>
    </row>
    <row r="171" spans="2:51" s="15" customFormat="1" ht="10.2">
      <c r="B171" s="220"/>
      <c r="C171" s="221"/>
      <c r="D171" s="200" t="s">
        <v>265</v>
      </c>
      <c r="E171" s="222" t="s">
        <v>396</v>
      </c>
      <c r="F171" s="223" t="s">
        <v>271</v>
      </c>
      <c r="G171" s="221"/>
      <c r="H171" s="224">
        <v>1344.38</v>
      </c>
      <c r="I171" s="225"/>
      <c r="J171" s="221"/>
      <c r="K171" s="221"/>
      <c r="L171" s="226"/>
      <c r="M171" s="227"/>
      <c r="N171" s="228"/>
      <c r="O171" s="228"/>
      <c r="P171" s="228"/>
      <c r="Q171" s="228"/>
      <c r="R171" s="228"/>
      <c r="S171" s="228"/>
      <c r="T171" s="229"/>
      <c r="AT171" s="230" t="s">
        <v>265</v>
      </c>
      <c r="AU171" s="230" t="s">
        <v>84</v>
      </c>
      <c r="AV171" s="15" t="s">
        <v>131</v>
      </c>
      <c r="AW171" s="15" t="s">
        <v>36</v>
      </c>
      <c r="AX171" s="15" t="s">
        <v>82</v>
      </c>
      <c r="AY171" s="230" t="s">
        <v>245</v>
      </c>
    </row>
    <row r="172" spans="1:65" s="2" customFormat="1" ht="16.5" customHeight="1">
      <c r="A172" s="35"/>
      <c r="B172" s="36"/>
      <c r="C172" s="180" t="s">
        <v>320</v>
      </c>
      <c r="D172" s="180" t="s">
        <v>247</v>
      </c>
      <c r="E172" s="181" t="s">
        <v>479</v>
      </c>
      <c r="F172" s="182" t="s">
        <v>480</v>
      </c>
      <c r="G172" s="183" t="s">
        <v>260</v>
      </c>
      <c r="H172" s="184">
        <v>246.89</v>
      </c>
      <c r="I172" s="185"/>
      <c r="J172" s="186">
        <f>ROUND(I172*H172,2)</f>
        <v>0</v>
      </c>
      <c r="K172" s="182" t="s">
        <v>261</v>
      </c>
      <c r="L172" s="40"/>
      <c r="M172" s="187" t="s">
        <v>19</v>
      </c>
      <c r="N172" s="188" t="s">
        <v>45</v>
      </c>
      <c r="O172" s="65"/>
      <c r="P172" s="189">
        <f>O172*H172</f>
        <v>0</v>
      </c>
      <c r="Q172" s="189">
        <v>0.00247</v>
      </c>
      <c r="R172" s="189">
        <f>Q172*H172</f>
        <v>0.6098182999999999</v>
      </c>
      <c r="S172" s="189">
        <v>0</v>
      </c>
      <c r="T172" s="190">
        <f>S172*H172</f>
        <v>0</v>
      </c>
      <c r="U172" s="35"/>
      <c r="V172" s="35"/>
      <c r="W172" s="35"/>
      <c r="X172" s="35"/>
      <c r="Y172" s="35"/>
      <c r="Z172" s="35"/>
      <c r="AA172" s="35"/>
      <c r="AB172" s="35"/>
      <c r="AC172" s="35"/>
      <c r="AD172" s="35"/>
      <c r="AE172" s="35"/>
      <c r="AR172" s="191" t="s">
        <v>131</v>
      </c>
      <c r="AT172" s="191" t="s">
        <v>247</v>
      </c>
      <c r="AU172" s="191" t="s">
        <v>84</v>
      </c>
      <c r="AY172" s="18" t="s">
        <v>245</v>
      </c>
      <c r="BE172" s="192">
        <f>IF(N172="základní",J172,0)</f>
        <v>0</v>
      </c>
      <c r="BF172" s="192">
        <f>IF(N172="snížená",J172,0)</f>
        <v>0</v>
      </c>
      <c r="BG172" s="192">
        <f>IF(N172="zákl. přenesená",J172,0)</f>
        <v>0</v>
      </c>
      <c r="BH172" s="192">
        <f>IF(N172="sníž. přenesená",J172,0)</f>
        <v>0</v>
      </c>
      <c r="BI172" s="192">
        <f>IF(N172="nulová",J172,0)</f>
        <v>0</v>
      </c>
      <c r="BJ172" s="18" t="s">
        <v>82</v>
      </c>
      <c r="BK172" s="192">
        <f>ROUND(I172*H172,2)</f>
        <v>0</v>
      </c>
      <c r="BL172" s="18" t="s">
        <v>131</v>
      </c>
      <c r="BM172" s="191" t="s">
        <v>481</v>
      </c>
    </row>
    <row r="173" spans="1:47" s="2" customFormat="1" ht="10.2">
      <c r="A173" s="35"/>
      <c r="B173" s="36"/>
      <c r="C173" s="37"/>
      <c r="D173" s="193" t="s">
        <v>263</v>
      </c>
      <c r="E173" s="37"/>
      <c r="F173" s="194" t="s">
        <v>482</v>
      </c>
      <c r="G173" s="37"/>
      <c r="H173" s="37"/>
      <c r="I173" s="195"/>
      <c r="J173" s="37"/>
      <c r="K173" s="37"/>
      <c r="L173" s="40"/>
      <c r="M173" s="196"/>
      <c r="N173" s="197"/>
      <c r="O173" s="65"/>
      <c r="P173" s="65"/>
      <c r="Q173" s="65"/>
      <c r="R173" s="65"/>
      <c r="S173" s="65"/>
      <c r="T173" s="66"/>
      <c r="U173" s="35"/>
      <c r="V173" s="35"/>
      <c r="W173" s="35"/>
      <c r="X173" s="35"/>
      <c r="Y173" s="35"/>
      <c r="Z173" s="35"/>
      <c r="AA173" s="35"/>
      <c r="AB173" s="35"/>
      <c r="AC173" s="35"/>
      <c r="AD173" s="35"/>
      <c r="AE173" s="35"/>
      <c r="AT173" s="18" t="s">
        <v>263</v>
      </c>
      <c r="AU173" s="18" t="s">
        <v>84</v>
      </c>
    </row>
    <row r="174" spans="2:51" s="13" customFormat="1" ht="10.2">
      <c r="B174" s="198"/>
      <c r="C174" s="199"/>
      <c r="D174" s="200" t="s">
        <v>265</v>
      </c>
      <c r="E174" s="201" t="s">
        <v>19</v>
      </c>
      <c r="F174" s="202" t="s">
        <v>483</v>
      </c>
      <c r="G174" s="199"/>
      <c r="H174" s="201" t="s">
        <v>19</v>
      </c>
      <c r="I174" s="203"/>
      <c r="J174" s="199"/>
      <c r="K174" s="199"/>
      <c r="L174" s="204"/>
      <c r="M174" s="205"/>
      <c r="N174" s="206"/>
      <c r="O174" s="206"/>
      <c r="P174" s="206"/>
      <c r="Q174" s="206"/>
      <c r="R174" s="206"/>
      <c r="S174" s="206"/>
      <c r="T174" s="207"/>
      <c r="AT174" s="208" t="s">
        <v>265</v>
      </c>
      <c r="AU174" s="208" t="s">
        <v>84</v>
      </c>
      <c r="AV174" s="13" t="s">
        <v>82</v>
      </c>
      <c r="AW174" s="13" t="s">
        <v>36</v>
      </c>
      <c r="AX174" s="13" t="s">
        <v>74</v>
      </c>
      <c r="AY174" s="208" t="s">
        <v>245</v>
      </c>
    </row>
    <row r="175" spans="2:51" s="13" customFormat="1" ht="10.2">
      <c r="B175" s="198"/>
      <c r="C175" s="199"/>
      <c r="D175" s="200" t="s">
        <v>265</v>
      </c>
      <c r="E175" s="201" t="s">
        <v>19</v>
      </c>
      <c r="F175" s="202" t="s">
        <v>424</v>
      </c>
      <c r="G175" s="199"/>
      <c r="H175" s="201" t="s">
        <v>19</v>
      </c>
      <c r="I175" s="203"/>
      <c r="J175" s="199"/>
      <c r="K175" s="199"/>
      <c r="L175" s="204"/>
      <c r="M175" s="205"/>
      <c r="N175" s="206"/>
      <c r="O175" s="206"/>
      <c r="P175" s="206"/>
      <c r="Q175" s="206"/>
      <c r="R175" s="206"/>
      <c r="S175" s="206"/>
      <c r="T175" s="207"/>
      <c r="AT175" s="208" t="s">
        <v>265</v>
      </c>
      <c r="AU175" s="208" t="s">
        <v>84</v>
      </c>
      <c r="AV175" s="13" t="s">
        <v>82</v>
      </c>
      <c r="AW175" s="13" t="s">
        <v>36</v>
      </c>
      <c r="AX175" s="13" t="s">
        <v>74</v>
      </c>
      <c r="AY175" s="208" t="s">
        <v>245</v>
      </c>
    </row>
    <row r="176" spans="2:51" s="14" customFormat="1" ht="10.2">
      <c r="B176" s="209"/>
      <c r="C176" s="210"/>
      <c r="D176" s="200" t="s">
        <v>265</v>
      </c>
      <c r="E176" s="211" t="s">
        <v>19</v>
      </c>
      <c r="F176" s="212" t="s">
        <v>484</v>
      </c>
      <c r="G176" s="210"/>
      <c r="H176" s="213">
        <v>246.89</v>
      </c>
      <c r="I176" s="214"/>
      <c r="J176" s="210"/>
      <c r="K176" s="210"/>
      <c r="L176" s="215"/>
      <c r="M176" s="216"/>
      <c r="N176" s="217"/>
      <c r="O176" s="217"/>
      <c r="P176" s="217"/>
      <c r="Q176" s="217"/>
      <c r="R176" s="217"/>
      <c r="S176" s="217"/>
      <c r="T176" s="218"/>
      <c r="AT176" s="219" t="s">
        <v>265</v>
      </c>
      <c r="AU176" s="219" t="s">
        <v>84</v>
      </c>
      <c r="AV176" s="14" t="s">
        <v>84</v>
      </c>
      <c r="AW176" s="14" t="s">
        <v>36</v>
      </c>
      <c r="AX176" s="14" t="s">
        <v>74</v>
      </c>
      <c r="AY176" s="219" t="s">
        <v>245</v>
      </c>
    </row>
    <row r="177" spans="2:51" s="15" customFormat="1" ht="10.2">
      <c r="B177" s="220"/>
      <c r="C177" s="221"/>
      <c r="D177" s="200" t="s">
        <v>265</v>
      </c>
      <c r="E177" s="222" t="s">
        <v>19</v>
      </c>
      <c r="F177" s="223" t="s">
        <v>271</v>
      </c>
      <c r="G177" s="221"/>
      <c r="H177" s="224">
        <v>246.89</v>
      </c>
      <c r="I177" s="225"/>
      <c r="J177" s="221"/>
      <c r="K177" s="221"/>
      <c r="L177" s="226"/>
      <c r="M177" s="227"/>
      <c r="N177" s="228"/>
      <c r="O177" s="228"/>
      <c r="P177" s="228"/>
      <c r="Q177" s="228"/>
      <c r="R177" s="228"/>
      <c r="S177" s="228"/>
      <c r="T177" s="229"/>
      <c r="AT177" s="230" t="s">
        <v>265</v>
      </c>
      <c r="AU177" s="230" t="s">
        <v>84</v>
      </c>
      <c r="AV177" s="15" t="s">
        <v>131</v>
      </c>
      <c r="AW177" s="15" t="s">
        <v>36</v>
      </c>
      <c r="AX177" s="15" t="s">
        <v>82</v>
      </c>
      <c r="AY177" s="230" t="s">
        <v>245</v>
      </c>
    </row>
    <row r="178" spans="1:65" s="2" customFormat="1" ht="16.5" customHeight="1">
      <c r="A178" s="35"/>
      <c r="B178" s="36"/>
      <c r="C178" s="180" t="s">
        <v>328</v>
      </c>
      <c r="D178" s="180" t="s">
        <v>247</v>
      </c>
      <c r="E178" s="181" t="s">
        <v>485</v>
      </c>
      <c r="F178" s="182" t="s">
        <v>486</v>
      </c>
      <c r="G178" s="183" t="s">
        <v>260</v>
      </c>
      <c r="H178" s="184">
        <v>246.89</v>
      </c>
      <c r="I178" s="185"/>
      <c r="J178" s="186">
        <f>ROUND(I178*H178,2)</f>
        <v>0</v>
      </c>
      <c r="K178" s="182" t="s">
        <v>261</v>
      </c>
      <c r="L178" s="40"/>
      <c r="M178" s="187" t="s">
        <v>19</v>
      </c>
      <c r="N178" s="188" t="s">
        <v>45</v>
      </c>
      <c r="O178" s="65"/>
      <c r="P178" s="189">
        <f>O178*H178</f>
        <v>0</v>
      </c>
      <c r="Q178" s="189">
        <v>0</v>
      </c>
      <c r="R178" s="189">
        <f>Q178*H178</f>
        <v>0</v>
      </c>
      <c r="S178" s="189">
        <v>0</v>
      </c>
      <c r="T178" s="190">
        <f>S178*H178</f>
        <v>0</v>
      </c>
      <c r="U178" s="35"/>
      <c r="V178" s="35"/>
      <c r="W178" s="35"/>
      <c r="X178" s="35"/>
      <c r="Y178" s="35"/>
      <c r="Z178" s="35"/>
      <c r="AA178" s="35"/>
      <c r="AB178" s="35"/>
      <c r="AC178" s="35"/>
      <c r="AD178" s="35"/>
      <c r="AE178" s="35"/>
      <c r="AR178" s="191" t="s">
        <v>131</v>
      </c>
      <c r="AT178" s="191" t="s">
        <v>247</v>
      </c>
      <c r="AU178" s="191" t="s">
        <v>84</v>
      </c>
      <c r="AY178" s="18" t="s">
        <v>245</v>
      </c>
      <c r="BE178" s="192">
        <f>IF(N178="základní",J178,0)</f>
        <v>0</v>
      </c>
      <c r="BF178" s="192">
        <f>IF(N178="snížená",J178,0)</f>
        <v>0</v>
      </c>
      <c r="BG178" s="192">
        <f>IF(N178="zákl. přenesená",J178,0)</f>
        <v>0</v>
      </c>
      <c r="BH178" s="192">
        <f>IF(N178="sníž. přenesená",J178,0)</f>
        <v>0</v>
      </c>
      <c r="BI178" s="192">
        <f>IF(N178="nulová",J178,0)</f>
        <v>0</v>
      </c>
      <c r="BJ178" s="18" t="s">
        <v>82</v>
      </c>
      <c r="BK178" s="192">
        <f>ROUND(I178*H178,2)</f>
        <v>0</v>
      </c>
      <c r="BL178" s="18" t="s">
        <v>131</v>
      </c>
      <c r="BM178" s="191" t="s">
        <v>487</v>
      </c>
    </row>
    <row r="179" spans="1:47" s="2" customFormat="1" ht="10.2">
      <c r="A179" s="35"/>
      <c r="B179" s="36"/>
      <c r="C179" s="37"/>
      <c r="D179" s="193" t="s">
        <v>263</v>
      </c>
      <c r="E179" s="37"/>
      <c r="F179" s="194" t="s">
        <v>488</v>
      </c>
      <c r="G179" s="37"/>
      <c r="H179" s="37"/>
      <c r="I179" s="195"/>
      <c r="J179" s="37"/>
      <c r="K179" s="37"/>
      <c r="L179" s="40"/>
      <c r="M179" s="196"/>
      <c r="N179" s="197"/>
      <c r="O179" s="65"/>
      <c r="P179" s="65"/>
      <c r="Q179" s="65"/>
      <c r="R179" s="65"/>
      <c r="S179" s="65"/>
      <c r="T179" s="66"/>
      <c r="U179" s="35"/>
      <c r="V179" s="35"/>
      <c r="W179" s="35"/>
      <c r="X179" s="35"/>
      <c r="Y179" s="35"/>
      <c r="Z179" s="35"/>
      <c r="AA179" s="35"/>
      <c r="AB179" s="35"/>
      <c r="AC179" s="35"/>
      <c r="AD179" s="35"/>
      <c r="AE179" s="35"/>
      <c r="AT179" s="18" t="s">
        <v>263</v>
      </c>
      <c r="AU179" s="18" t="s">
        <v>84</v>
      </c>
    </row>
    <row r="180" spans="1:65" s="2" customFormat="1" ht="16.5" customHeight="1">
      <c r="A180" s="35"/>
      <c r="B180" s="36"/>
      <c r="C180" s="180" t="s">
        <v>336</v>
      </c>
      <c r="D180" s="180" t="s">
        <v>247</v>
      </c>
      <c r="E180" s="181" t="s">
        <v>489</v>
      </c>
      <c r="F180" s="182" t="s">
        <v>490</v>
      </c>
      <c r="G180" s="183" t="s">
        <v>323</v>
      </c>
      <c r="H180" s="184">
        <v>201.657</v>
      </c>
      <c r="I180" s="185"/>
      <c r="J180" s="186">
        <f>ROUND(I180*H180,2)</f>
        <v>0</v>
      </c>
      <c r="K180" s="182" t="s">
        <v>261</v>
      </c>
      <c r="L180" s="40"/>
      <c r="M180" s="187" t="s">
        <v>19</v>
      </c>
      <c r="N180" s="188" t="s">
        <v>45</v>
      </c>
      <c r="O180" s="65"/>
      <c r="P180" s="189">
        <f>O180*H180</f>
        <v>0</v>
      </c>
      <c r="Q180" s="189">
        <v>1.06062</v>
      </c>
      <c r="R180" s="189">
        <f>Q180*H180</f>
        <v>213.88144734</v>
      </c>
      <c r="S180" s="189">
        <v>0</v>
      </c>
      <c r="T180" s="190">
        <f>S180*H180</f>
        <v>0</v>
      </c>
      <c r="U180" s="35"/>
      <c r="V180" s="35"/>
      <c r="W180" s="35"/>
      <c r="X180" s="35"/>
      <c r="Y180" s="35"/>
      <c r="Z180" s="35"/>
      <c r="AA180" s="35"/>
      <c r="AB180" s="35"/>
      <c r="AC180" s="35"/>
      <c r="AD180" s="35"/>
      <c r="AE180" s="35"/>
      <c r="AR180" s="191" t="s">
        <v>131</v>
      </c>
      <c r="AT180" s="191" t="s">
        <v>247</v>
      </c>
      <c r="AU180" s="191" t="s">
        <v>84</v>
      </c>
      <c r="AY180" s="18" t="s">
        <v>245</v>
      </c>
      <c r="BE180" s="192">
        <f>IF(N180="základní",J180,0)</f>
        <v>0</v>
      </c>
      <c r="BF180" s="192">
        <f>IF(N180="snížená",J180,0)</f>
        <v>0</v>
      </c>
      <c r="BG180" s="192">
        <f>IF(N180="zákl. přenesená",J180,0)</f>
        <v>0</v>
      </c>
      <c r="BH180" s="192">
        <f>IF(N180="sníž. přenesená",J180,0)</f>
        <v>0</v>
      </c>
      <c r="BI180" s="192">
        <f>IF(N180="nulová",J180,0)</f>
        <v>0</v>
      </c>
      <c r="BJ180" s="18" t="s">
        <v>82</v>
      </c>
      <c r="BK180" s="192">
        <f>ROUND(I180*H180,2)</f>
        <v>0</v>
      </c>
      <c r="BL180" s="18" t="s">
        <v>131</v>
      </c>
      <c r="BM180" s="191" t="s">
        <v>491</v>
      </c>
    </row>
    <row r="181" spans="1:47" s="2" customFormat="1" ht="10.2">
      <c r="A181" s="35"/>
      <c r="B181" s="36"/>
      <c r="C181" s="37"/>
      <c r="D181" s="193" t="s">
        <v>263</v>
      </c>
      <c r="E181" s="37"/>
      <c r="F181" s="194" t="s">
        <v>492</v>
      </c>
      <c r="G181" s="37"/>
      <c r="H181" s="37"/>
      <c r="I181" s="195"/>
      <c r="J181" s="37"/>
      <c r="K181" s="37"/>
      <c r="L181" s="40"/>
      <c r="M181" s="196"/>
      <c r="N181" s="197"/>
      <c r="O181" s="65"/>
      <c r="P181" s="65"/>
      <c r="Q181" s="65"/>
      <c r="R181" s="65"/>
      <c r="S181" s="65"/>
      <c r="T181" s="66"/>
      <c r="U181" s="35"/>
      <c r="V181" s="35"/>
      <c r="W181" s="35"/>
      <c r="X181" s="35"/>
      <c r="Y181" s="35"/>
      <c r="Z181" s="35"/>
      <c r="AA181" s="35"/>
      <c r="AB181" s="35"/>
      <c r="AC181" s="35"/>
      <c r="AD181" s="35"/>
      <c r="AE181" s="35"/>
      <c r="AT181" s="18" t="s">
        <v>263</v>
      </c>
      <c r="AU181" s="18" t="s">
        <v>84</v>
      </c>
    </row>
    <row r="182" spans="2:51" s="13" customFormat="1" ht="10.2">
      <c r="B182" s="198"/>
      <c r="C182" s="199"/>
      <c r="D182" s="200" t="s">
        <v>265</v>
      </c>
      <c r="E182" s="201" t="s">
        <v>19</v>
      </c>
      <c r="F182" s="202" t="s">
        <v>493</v>
      </c>
      <c r="G182" s="199"/>
      <c r="H182" s="201" t="s">
        <v>19</v>
      </c>
      <c r="I182" s="203"/>
      <c r="J182" s="199"/>
      <c r="K182" s="199"/>
      <c r="L182" s="204"/>
      <c r="M182" s="205"/>
      <c r="N182" s="206"/>
      <c r="O182" s="206"/>
      <c r="P182" s="206"/>
      <c r="Q182" s="206"/>
      <c r="R182" s="206"/>
      <c r="S182" s="206"/>
      <c r="T182" s="207"/>
      <c r="AT182" s="208" t="s">
        <v>265</v>
      </c>
      <c r="AU182" s="208" t="s">
        <v>84</v>
      </c>
      <c r="AV182" s="13" t="s">
        <v>82</v>
      </c>
      <c r="AW182" s="13" t="s">
        <v>36</v>
      </c>
      <c r="AX182" s="13" t="s">
        <v>74</v>
      </c>
      <c r="AY182" s="208" t="s">
        <v>245</v>
      </c>
    </row>
    <row r="183" spans="2:51" s="14" customFormat="1" ht="10.2">
      <c r="B183" s="209"/>
      <c r="C183" s="210"/>
      <c r="D183" s="200" t="s">
        <v>265</v>
      </c>
      <c r="E183" s="211" t="s">
        <v>19</v>
      </c>
      <c r="F183" s="212" t="s">
        <v>494</v>
      </c>
      <c r="G183" s="210"/>
      <c r="H183" s="213">
        <v>201.657</v>
      </c>
      <c r="I183" s="214"/>
      <c r="J183" s="210"/>
      <c r="K183" s="210"/>
      <c r="L183" s="215"/>
      <c r="M183" s="216"/>
      <c r="N183" s="217"/>
      <c r="O183" s="217"/>
      <c r="P183" s="217"/>
      <c r="Q183" s="217"/>
      <c r="R183" s="217"/>
      <c r="S183" s="217"/>
      <c r="T183" s="218"/>
      <c r="AT183" s="219" t="s">
        <v>265</v>
      </c>
      <c r="AU183" s="219" t="s">
        <v>84</v>
      </c>
      <c r="AV183" s="14" t="s">
        <v>84</v>
      </c>
      <c r="AW183" s="14" t="s">
        <v>36</v>
      </c>
      <c r="AX183" s="14" t="s">
        <v>74</v>
      </c>
      <c r="AY183" s="219" t="s">
        <v>245</v>
      </c>
    </row>
    <row r="184" spans="2:51" s="15" customFormat="1" ht="10.2">
      <c r="B184" s="220"/>
      <c r="C184" s="221"/>
      <c r="D184" s="200" t="s">
        <v>265</v>
      </c>
      <c r="E184" s="222" t="s">
        <v>19</v>
      </c>
      <c r="F184" s="223" t="s">
        <v>271</v>
      </c>
      <c r="G184" s="221"/>
      <c r="H184" s="224">
        <v>201.657</v>
      </c>
      <c r="I184" s="225"/>
      <c r="J184" s="221"/>
      <c r="K184" s="221"/>
      <c r="L184" s="226"/>
      <c r="M184" s="227"/>
      <c r="N184" s="228"/>
      <c r="O184" s="228"/>
      <c r="P184" s="228"/>
      <c r="Q184" s="228"/>
      <c r="R184" s="228"/>
      <c r="S184" s="228"/>
      <c r="T184" s="229"/>
      <c r="AT184" s="230" t="s">
        <v>265</v>
      </c>
      <c r="AU184" s="230" t="s">
        <v>84</v>
      </c>
      <c r="AV184" s="15" t="s">
        <v>131</v>
      </c>
      <c r="AW184" s="15" t="s">
        <v>36</v>
      </c>
      <c r="AX184" s="15" t="s">
        <v>82</v>
      </c>
      <c r="AY184" s="230" t="s">
        <v>245</v>
      </c>
    </row>
    <row r="185" spans="1:65" s="2" customFormat="1" ht="16.5" customHeight="1">
      <c r="A185" s="35"/>
      <c r="B185" s="36"/>
      <c r="C185" s="180" t="s">
        <v>343</v>
      </c>
      <c r="D185" s="180" t="s">
        <v>247</v>
      </c>
      <c r="E185" s="181" t="s">
        <v>495</v>
      </c>
      <c r="F185" s="182" t="s">
        <v>496</v>
      </c>
      <c r="G185" s="183" t="s">
        <v>308</v>
      </c>
      <c r="H185" s="184">
        <v>84.91</v>
      </c>
      <c r="I185" s="185"/>
      <c r="J185" s="186">
        <f>ROUND(I185*H185,2)</f>
        <v>0</v>
      </c>
      <c r="K185" s="182" t="s">
        <v>19</v>
      </c>
      <c r="L185" s="40"/>
      <c r="M185" s="187" t="s">
        <v>19</v>
      </c>
      <c r="N185" s="188" t="s">
        <v>45</v>
      </c>
      <c r="O185" s="65"/>
      <c r="P185" s="189">
        <f>O185*H185</f>
        <v>0</v>
      </c>
      <c r="Q185" s="189">
        <v>2.50187</v>
      </c>
      <c r="R185" s="189">
        <f>Q185*H185</f>
        <v>212.43378169999997</v>
      </c>
      <c r="S185" s="189">
        <v>0</v>
      </c>
      <c r="T185" s="190">
        <f>S185*H185</f>
        <v>0</v>
      </c>
      <c r="U185" s="35"/>
      <c r="V185" s="35"/>
      <c r="W185" s="35"/>
      <c r="X185" s="35"/>
      <c r="Y185" s="35"/>
      <c r="Z185" s="35"/>
      <c r="AA185" s="35"/>
      <c r="AB185" s="35"/>
      <c r="AC185" s="35"/>
      <c r="AD185" s="35"/>
      <c r="AE185" s="35"/>
      <c r="AR185" s="191" t="s">
        <v>131</v>
      </c>
      <c r="AT185" s="191" t="s">
        <v>247</v>
      </c>
      <c r="AU185" s="191" t="s">
        <v>84</v>
      </c>
      <c r="AY185" s="18" t="s">
        <v>245</v>
      </c>
      <c r="BE185" s="192">
        <f>IF(N185="základní",J185,0)</f>
        <v>0</v>
      </c>
      <c r="BF185" s="192">
        <f>IF(N185="snížená",J185,0)</f>
        <v>0</v>
      </c>
      <c r="BG185" s="192">
        <f>IF(N185="zákl. přenesená",J185,0)</f>
        <v>0</v>
      </c>
      <c r="BH185" s="192">
        <f>IF(N185="sníž. přenesená",J185,0)</f>
        <v>0</v>
      </c>
      <c r="BI185" s="192">
        <f>IF(N185="nulová",J185,0)</f>
        <v>0</v>
      </c>
      <c r="BJ185" s="18" t="s">
        <v>82</v>
      </c>
      <c r="BK185" s="192">
        <f>ROUND(I185*H185,2)</f>
        <v>0</v>
      </c>
      <c r="BL185" s="18" t="s">
        <v>131</v>
      </c>
      <c r="BM185" s="191" t="s">
        <v>497</v>
      </c>
    </row>
    <row r="186" spans="2:51" s="13" customFormat="1" ht="10.2">
      <c r="B186" s="198"/>
      <c r="C186" s="199"/>
      <c r="D186" s="200" t="s">
        <v>265</v>
      </c>
      <c r="E186" s="201" t="s">
        <v>19</v>
      </c>
      <c r="F186" s="202" t="s">
        <v>498</v>
      </c>
      <c r="G186" s="199"/>
      <c r="H186" s="201" t="s">
        <v>19</v>
      </c>
      <c r="I186" s="203"/>
      <c r="J186" s="199"/>
      <c r="K186" s="199"/>
      <c r="L186" s="204"/>
      <c r="M186" s="205"/>
      <c r="N186" s="206"/>
      <c r="O186" s="206"/>
      <c r="P186" s="206"/>
      <c r="Q186" s="206"/>
      <c r="R186" s="206"/>
      <c r="S186" s="206"/>
      <c r="T186" s="207"/>
      <c r="AT186" s="208" t="s">
        <v>265</v>
      </c>
      <c r="AU186" s="208" t="s">
        <v>84</v>
      </c>
      <c r="AV186" s="13" t="s">
        <v>82</v>
      </c>
      <c r="AW186" s="13" t="s">
        <v>36</v>
      </c>
      <c r="AX186" s="13" t="s">
        <v>74</v>
      </c>
      <c r="AY186" s="208" t="s">
        <v>245</v>
      </c>
    </row>
    <row r="187" spans="2:51" s="13" customFormat="1" ht="10.2">
      <c r="B187" s="198"/>
      <c r="C187" s="199"/>
      <c r="D187" s="200" t="s">
        <v>265</v>
      </c>
      <c r="E187" s="201" t="s">
        <v>19</v>
      </c>
      <c r="F187" s="202" t="s">
        <v>499</v>
      </c>
      <c r="G187" s="199"/>
      <c r="H187" s="201" t="s">
        <v>19</v>
      </c>
      <c r="I187" s="203"/>
      <c r="J187" s="199"/>
      <c r="K187" s="199"/>
      <c r="L187" s="204"/>
      <c r="M187" s="205"/>
      <c r="N187" s="206"/>
      <c r="O187" s="206"/>
      <c r="P187" s="206"/>
      <c r="Q187" s="206"/>
      <c r="R187" s="206"/>
      <c r="S187" s="206"/>
      <c r="T187" s="207"/>
      <c r="AT187" s="208" t="s">
        <v>265</v>
      </c>
      <c r="AU187" s="208" t="s">
        <v>84</v>
      </c>
      <c r="AV187" s="13" t="s">
        <v>82</v>
      </c>
      <c r="AW187" s="13" t="s">
        <v>36</v>
      </c>
      <c r="AX187" s="13" t="s">
        <v>74</v>
      </c>
      <c r="AY187" s="208" t="s">
        <v>245</v>
      </c>
    </row>
    <row r="188" spans="2:51" s="14" customFormat="1" ht="10.2">
      <c r="B188" s="209"/>
      <c r="C188" s="210"/>
      <c r="D188" s="200" t="s">
        <v>265</v>
      </c>
      <c r="E188" s="211" t="s">
        <v>19</v>
      </c>
      <c r="F188" s="212" t="s">
        <v>401</v>
      </c>
      <c r="G188" s="210"/>
      <c r="H188" s="213">
        <v>84.91</v>
      </c>
      <c r="I188" s="214"/>
      <c r="J188" s="210"/>
      <c r="K188" s="210"/>
      <c r="L188" s="215"/>
      <c r="M188" s="216"/>
      <c r="N188" s="217"/>
      <c r="O188" s="217"/>
      <c r="P188" s="217"/>
      <c r="Q188" s="217"/>
      <c r="R188" s="217"/>
      <c r="S188" s="217"/>
      <c r="T188" s="218"/>
      <c r="AT188" s="219" t="s">
        <v>265</v>
      </c>
      <c r="AU188" s="219" t="s">
        <v>84</v>
      </c>
      <c r="AV188" s="14" t="s">
        <v>84</v>
      </c>
      <c r="AW188" s="14" t="s">
        <v>36</v>
      </c>
      <c r="AX188" s="14" t="s">
        <v>74</v>
      </c>
      <c r="AY188" s="219" t="s">
        <v>245</v>
      </c>
    </row>
    <row r="189" spans="2:51" s="15" customFormat="1" ht="10.2">
      <c r="B189" s="220"/>
      <c r="C189" s="221"/>
      <c r="D189" s="200" t="s">
        <v>265</v>
      </c>
      <c r="E189" s="222" t="s">
        <v>400</v>
      </c>
      <c r="F189" s="223" t="s">
        <v>271</v>
      </c>
      <c r="G189" s="221"/>
      <c r="H189" s="224">
        <v>84.91</v>
      </c>
      <c r="I189" s="225"/>
      <c r="J189" s="221"/>
      <c r="K189" s="221"/>
      <c r="L189" s="226"/>
      <c r="M189" s="227"/>
      <c r="N189" s="228"/>
      <c r="O189" s="228"/>
      <c r="P189" s="228"/>
      <c r="Q189" s="228"/>
      <c r="R189" s="228"/>
      <c r="S189" s="228"/>
      <c r="T189" s="229"/>
      <c r="AT189" s="230" t="s">
        <v>265</v>
      </c>
      <c r="AU189" s="230" t="s">
        <v>84</v>
      </c>
      <c r="AV189" s="15" t="s">
        <v>131</v>
      </c>
      <c r="AW189" s="15" t="s">
        <v>36</v>
      </c>
      <c r="AX189" s="15" t="s">
        <v>82</v>
      </c>
      <c r="AY189" s="230" t="s">
        <v>245</v>
      </c>
    </row>
    <row r="190" spans="1:65" s="2" customFormat="1" ht="16.5" customHeight="1">
      <c r="A190" s="35"/>
      <c r="B190" s="36"/>
      <c r="C190" s="180" t="s">
        <v>8</v>
      </c>
      <c r="D190" s="180" t="s">
        <v>247</v>
      </c>
      <c r="E190" s="181" t="s">
        <v>500</v>
      </c>
      <c r="F190" s="182" t="s">
        <v>501</v>
      </c>
      <c r="G190" s="183" t="s">
        <v>308</v>
      </c>
      <c r="H190" s="184">
        <v>106.7</v>
      </c>
      <c r="I190" s="185"/>
      <c r="J190" s="186">
        <f>ROUND(I190*H190,2)</f>
        <v>0</v>
      </c>
      <c r="K190" s="182" t="s">
        <v>261</v>
      </c>
      <c r="L190" s="40"/>
      <c r="M190" s="187" t="s">
        <v>19</v>
      </c>
      <c r="N190" s="188" t="s">
        <v>45</v>
      </c>
      <c r="O190" s="65"/>
      <c r="P190" s="189">
        <f>O190*H190</f>
        <v>0</v>
      </c>
      <c r="Q190" s="189">
        <v>2.5235</v>
      </c>
      <c r="R190" s="189">
        <f>Q190*H190</f>
        <v>269.25745</v>
      </c>
      <c r="S190" s="189">
        <v>0</v>
      </c>
      <c r="T190" s="190">
        <f>S190*H190</f>
        <v>0</v>
      </c>
      <c r="U190" s="35"/>
      <c r="V190" s="35"/>
      <c r="W190" s="35"/>
      <c r="X190" s="35"/>
      <c r="Y190" s="35"/>
      <c r="Z190" s="35"/>
      <c r="AA190" s="35"/>
      <c r="AB190" s="35"/>
      <c r="AC190" s="35"/>
      <c r="AD190" s="35"/>
      <c r="AE190" s="35"/>
      <c r="AR190" s="191" t="s">
        <v>131</v>
      </c>
      <c r="AT190" s="191" t="s">
        <v>247</v>
      </c>
      <c r="AU190" s="191" t="s">
        <v>84</v>
      </c>
      <c r="AY190" s="18" t="s">
        <v>245</v>
      </c>
      <c r="BE190" s="192">
        <f>IF(N190="základní",J190,0)</f>
        <v>0</v>
      </c>
      <c r="BF190" s="192">
        <f>IF(N190="snížená",J190,0)</f>
        <v>0</v>
      </c>
      <c r="BG190" s="192">
        <f>IF(N190="zákl. přenesená",J190,0)</f>
        <v>0</v>
      </c>
      <c r="BH190" s="192">
        <f>IF(N190="sníž. přenesená",J190,0)</f>
        <v>0</v>
      </c>
      <c r="BI190" s="192">
        <f>IF(N190="nulová",J190,0)</f>
        <v>0</v>
      </c>
      <c r="BJ190" s="18" t="s">
        <v>82</v>
      </c>
      <c r="BK190" s="192">
        <f>ROUND(I190*H190,2)</f>
        <v>0</v>
      </c>
      <c r="BL190" s="18" t="s">
        <v>131</v>
      </c>
      <c r="BM190" s="191" t="s">
        <v>502</v>
      </c>
    </row>
    <row r="191" spans="1:47" s="2" customFormat="1" ht="10.2">
      <c r="A191" s="35"/>
      <c r="B191" s="36"/>
      <c r="C191" s="37"/>
      <c r="D191" s="193" t="s">
        <v>263</v>
      </c>
      <c r="E191" s="37"/>
      <c r="F191" s="194" t="s">
        <v>503</v>
      </c>
      <c r="G191" s="37"/>
      <c r="H191" s="37"/>
      <c r="I191" s="195"/>
      <c r="J191" s="37"/>
      <c r="K191" s="37"/>
      <c r="L191" s="40"/>
      <c r="M191" s="196"/>
      <c r="N191" s="197"/>
      <c r="O191" s="65"/>
      <c r="P191" s="65"/>
      <c r="Q191" s="65"/>
      <c r="R191" s="65"/>
      <c r="S191" s="65"/>
      <c r="T191" s="66"/>
      <c r="U191" s="35"/>
      <c r="V191" s="35"/>
      <c r="W191" s="35"/>
      <c r="X191" s="35"/>
      <c r="Y191" s="35"/>
      <c r="Z191" s="35"/>
      <c r="AA191" s="35"/>
      <c r="AB191" s="35"/>
      <c r="AC191" s="35"/>
      <c r="AD191" s="35"/>
      <c r="AE191" s="35"/>
      <c r="AT191" s="18" t="s">
        <v>263</v>
      </c>
      <c r="AU191" s="18" t="s">
        <v>84</v>
      </c>
    </row>
    <row r="192" spans="2:51" s="13" customFormat="1" ht="10.2">
      <c r="B192" s="198"/>
      <c r="C192" s="199"/>
      <c r="D192" s="200" t="s">
        <v>265</v>
      </c>
      <c r="E192" s="201" t="s">
        <v>19</v>
      </c>
      <c r="F192" s="202" t="s">
        <v>498</v>
      </c>
      <c r="G192" s="199"/>
      <c r="H192" s="201" t="s">
        <v>19</v>
      </c>
      <c r="I192" s="203"/>
      <c r="J192" s="199"/>
      <c r="K192" s="199"/>
      <c r="L192" s="204"/>
      <c r="M192" s="205"/>
      <c r="N192" s="206"/>
      <c r="O192" s="206"/>
      <c r="P192" s="206"/>
      <c r="Q192" s="206"/>
      <c r="R192" s="206"/>
      <c r="S192" s="206"/>
      <c r="T192" s="207"/>
      <c r="AT192" s="208" t="s">
        <v>265</v>
      </c>
      <c r="AU192" s="208" t="s">
        <v>84</v>
      </c>
      <c r="AV192" s="13" t="s">
        <v>82</v>
      </c>
      <c r="AW192" s="13" t="s">
        <v>36</v>
      </c>
      <c r="AX192" s="13" t="s">
        <v>74</v>
      </c>
      <c r="AY192" s="208" t="s">
        <v>245</v>
      </c>
    </row>
    <row r="193" spans="2:51" s="13" customFormat="1" ht="10.2">
      <c r="B193" s="198"/>
      <c r="C193" s="199"/>
      <c r="D193" s="200" t="s">
        <v>265</v>
      </c>
      <c r="E193" s="201" t="s">
        <v>19</v>
      </c>
      <c r="F193" s="202" t="s">
        <v>434</v>
      </c>
      <c r="G193" s="199"/>
      <c r="H193" s="201" t="s">
        <v>19</v>
      </c>
      <c r="I193" s="203"/>
      <c r="J193" s="199"/>
      <c r="K193" s="199"/>
      <c r="L193" s="204"/>
      <c r="M193" s="205"/>
      <c r="N193" s="206"/>
      <c r="O193" s="206"/>
      <c r="P193" s="206"/>
      <c r="Q193" s="206"/>
      <c r="R193" s="206"/>
      <c r="S193" s="206"/>
      <c r="T193" s="207"/>
      <c r="AT193" s="208" t="s">
        <v>265</v>
      </c>
      <c r="AU193" s="208" t="s">
        <v>84</v>
      </c>
      <c r="AV193" s="13" t="s">
        <v>82</v>
      </c>
      <c r="AW193" s="13" t="s">
        <v>36</v>
      </c>
      <c r="AX193" s="13" t="s">
        <v>74</v>
      </c>
      <c r="AY193" s="208" t="s">
        <v>245</v>
      </c>
    </row>
    <row r="194" spans="2:51" s="14" customFormat="1" ht="10.2">
      <c r="B194" s="209"/>
      <c r="C194" s="210"/>
      <c r="D194" s="200" t="s">
        <v>265</v>
      </c>
      <c r="E194" s="211" t="s">
        <v>19</v>
      </c>
      <c r="F194" s="212" t="s">
        <v>399</v>
      </c>
      <c r="G194" s="210"/>
      <c r="H194" s="213">
        <v>106.7</v>
      </c>
      <c r="I194" s="214"/>
      <c r="J194" s="210"/>
      <c r="K194" s="210"/>
      <c r="L194" s="215"/>
      <c r="M194" s="216"/>
      <c r="N194" s="217"/>
      <c r="O194" s="217"/>
      <c r="P194" s="217"/>
      <c r="Q194" s="217"/>
      <c r="R194" s="217"/>
      <c r="S194" s="217"/>
      <c r="T194" s="218"/>
      <c r="AT194" s="219" t="s">
        <v>265</v>
      </c>
      <c r="AU194" s="219" t="s">
        <v>84</v>
      </c>
      <c r="AV194" s="14" t="s">
        <v>84</v>
      </c>
      <c r="AW194" s="14" t="s">
        <v>36</v>
      </c>
      <c r="AX194" s="14" t="s">
        <v>74</v>
      </c>
      <c r="AY194" s="219" t="s">
        <v>245</v>
      </c>
    </row>
    <row r="195" spans="2:51" s="15" customFormat="1" ht="10.2">
      <c r="B195" s="220"/>
      <c r="C195" s="221"/>
      <c r="D195" s="200" t="s">
        <v>265</v>
      </c>
      <c r="E195" s="222" t="s">
        <v>398</v>
      </c>
      <c r="F195" s="223" t="s">
        <v>271</v>
      </c>
      <c r="G195" s="221"/>
      <c r="H195" s="224">
        <v>106.7</v>
      </c>
      <c r="I195" s="225"/>
      <c r="J195" s="221"/>
      <c r="K195" s="221"/>
      <c r="L195" s="226"/>
      <c r="M195" s="227"/>
      <c r="N195" s="228"/>
      <c r="O195" s="228"/>
      <c r="P195" s="228"/>
      <c r="Q195" s="228"/>
      <c r="R195" s="228"/>
      <c r="S195" s="228"/>
      <c r="T195" s="229"/>
      <c r="AT195" s="230" t="s">
        <v>265</v>
      </c>
      <c r="AU195" s="230" t="s">
        <v>84</v>
      </c>
      <c r="AV195" s="15" t="s">
        <v>131</v>
      </c>
      <c r="AW195" s="15" t="s">
        <v>36</v>
      </c>
      <c r="AX195" s="15" t="s">
        <v>82</v>
      </c>
      <c r="AY195" s="230" t="s">
        <v>245</v>
      </c>
    </row>
    <row r="196" spans="1:65" s="2" customFormat="1" ht="16.5" customHeight="1">
      <c r="A196" s="35"/>
      <c r="B196" s="36"/>
      <c r="C196" s="180" t="s">
        <v>355</v>
      </c>
      <c r="D196" s="180" t="s">
        <v>247</v>
      </c>
      <c r="E196" s="181" t="s">
        <v>504</v>
      </c>
      <c r="F196" s="182" t="s">
        <v>505</v>
      </c>
      <c r="G196" s="183" t="s">
        <v>260</v>
      </c>
      <c r="H196" s="184">
        <v>1560.46</v>
      </c>
      <c r="I196" s="185"/>
      <c r="J196" s="186">
        <f>ROUND(I196*H196,2)</f>
        <v>0</v>
      </c>
      <c r="K196" s="182" t="s">
        <v>261</v>
      </c>
      <c r="L196" s="40"/>
      <c r="M196" s="187" t="s">
        <v>19</v>
      </c>
      <c r="N196" s="188" t="s">
        <v>45</v>
      </c>
      <c r="O196" s="65"/>
      <c r="P196" s="189">
        <f>O196*H196</f>
        <v>0</v>
      </c>
      <c r="Q196" s="189">
        <v>0.00275</v>
      </c>
      <c r="R196" s="189">
        <f>Q196*H196</f>
        <v>4.291265</v>
      </c>
      <c r="S196" s="189">
        <v>0</v>
      </c>
      <c r="T196" s="190">
        <f>S196*H196</f>
        <v>0</v>
      </c>
      <c r="U196" s="35"/>
      <c r="V196" s="35"/>
      <c r="W196" s="35"/>
      <c r="X196" s="35"/>
      <c r="Y196" s="35"/>
      <c r="Z196" s="35"/>
      <c r="AA196" s="35"/>
      <c r="AB196" s="35"/>
      <c r="AC196" s="35"/>
      <c r="AD196" s="35"/>
      <c r="AE196" s="35"/>
      <c r="AR196" s="191" t="s">
        <v>131</v>
      </c>
      <c r="AT196" s="191" t="s">
        <v>247</v>
      </c>
      <c r="AU196" s="191" t="s">
        <v>84</v>
      </c>
      <c r="AY196" s="18" t="s">
        <v>245</v>
      </c>
      <c r="BE196" s="192">
        <f>IF(N196="základní",J196,0)</f>
        <v>0</v>
      </c>
      <c r="BF196" s="192">
        <f>IF(N196="snížená",J196,0)</f>
        <v>0</v>
      </c>
      <c r="BG196" s="192">
        <f>IF(N196="zákl. přenesená",J196,0)</f>
        <v>0</v>
      </c>
      <c r="BH196" s="192">
        <f>IF(N196="sníž. přenesená",J196,0)</f>
        <v>0</v>
      </c>
      <c r="BI196" s="192">
        <f>IF(N196="nulová",J196,0)</f>
        <v>0</v>
      </c>
      <c r="BJ196" s="18" t="s">
        <v>82</v>
      </c>
      <c r="BK196" s="192">
        <f>ROUND(I196*H196,2)</f>
        <v>0</v>
      </c>
      <c r="BL196" s="18" t="s">
        <v>131</v>
      </c>
      <c r="BM196" s="191" t="s">
        <v>506</v>
      </c>
    </row>
    <row r="197" spans="1:47" s="2" customFormat="1" ht="10.2">
      <c r="A197" s="35"/>
      <c r="B197" s="36"/>
      <c r="C197" s="37"/>
      <c r="D197" s="193" t="s">
        <v>263</v>
      </c>
      <c r="E197" s="37"/>
      <c r="F197" s="194" t="s">
        <v>507</v>
      </c>
      <c r="G197" s="37"/>
      <c r="H197" s="37"/>
      <c r="I197" s="195"/>
      <c r="J197" s="37"/>
      <c r="K197" s="37"/>
      <c r="L197" s="40"/>
      <c r="M197" s="196"/>
      <c r="N197" s="197"/>
      <c r="O197" s="65"/>
      <c r="P197" s="65"/>
      <c r="Q197" s="65"/>
      <c r="R197" s="65"/>
      <c r="S197" s="65"/>
      <c r="T197" s="66"/>
      <c r="U197" s="35"/>
      <c r="V197" s="35"/>
      <c r="W197" s="35"/>
      <c r="X197" s="35"/>
      <c r="Y197" s="35"/>
      <c r="Z197" s="35"/>
      <c r="AA197" s="35"/>
      <c r="AB197" s="35"/>
      <c r="AC197" s="35"/>
      <c r="AD197" s="35"/>
      <c r="AE197" s="35"/>
      <c r="AT197" s="18" t="s">
        <v>263</v>
      </c>
      <c r="AU197" s="18" t="s">
        <v>84</v>
      </c>
    </row>
    <row r="198" spans="2:51" s="13" customFormat="1" ht="10.2">
      <c r="B198" s="198"/>
      <c r="C198" s="199"/>
      <c r="D198" s="200" t="s">
        <v>265</v>
      </c>
      <c r="E198" s="201" t="s">
        <v>19</v>
      </c>
      <c r="F198" s="202" t="s">
        <v>508</v>
      </c>
      <c r="G198" s="199"/>
      <c r="H198" s="201" t="s">
        <v>19</v>
      </c>
      <c r="I198" s="203"/>
      <c r="J198" s="199"/>
      <c r="K198" s="199"/>
      <c r="L198" s="204"/>
      <c r="M198" s="205"/>
      <c r="N198" s="206"/>
      <c r="O198" s="206"/>
      <c r="P198" s="206"/>
      <c r="Q198" s="206"/>
      <c r="R198" s="206"/>
      <c r="S198" s="206"/>
      <c r="T198" s="207"/>
      <c r="AT198" s="208" t="s">
        <v>265</v>
      </c>
      <c r="AU198" s="208" t="s">
        <v>84</v>
      </c>
      <c r="AV198" s="13" t="s">
        <v>82</v>
      </c>
      <c r="AW198" s="13" t="s">
        <v>36</v>
      </c>
      <c r="AX198" s="13" t="s">
        <v>74</v>
      </c>
      <c r="AY198" s="208" t="s">
        <v>245</v>
      </c>
    </row>
    <row r="199" spans="2:51" s="13" customFormat="1" ht="10.2">
      <c r="B199" s="198"/>
      <c r="C199" s="199"/>
      <c r="D199" s="200" t="s">
        <v>265</v>
      </c>
      <c r="E199" s="201" t="s">
        <v>19</v>
      </c>
      <c r="F199" s="202" t="s">
        <v>434</v>
      </c>
      <c r="G199" s="199"/>
      <c r="H199" s="201" t="s">
        <v>19</v>
      </c>
      <c r="I199" s="203"/>
      <c r="J199" s="199"/>
      <c r="K199" s="199"/>
      <c r="L199" s="204"/>
      <c r="M199" s="205"/>
      <c r="N199" s="206"/>
      <c r="O199" s="206"/>
      <c r="P199" s="206"/>
      <c r="Q199" s="206"/>
      <c r="R199" s="206"/>
      <c r="S199" s="206"/>
      <c r="T199" s="207"/>
      <c r="AT199" s="208" t="s">
        <v>265</v>
      </c>
      <c r="AU199" s="208" t="s">
        <v>84</v>
      </c>
      <c r="AV199" s="13" t="s">
        <v>82</v>
      </c>
      <c r="AW199" s="13" t="s">
        <v>36</v>
      </c>
      <c r="AX199" s="13" t="s">
        <v>74</v>
      </c>
      <c r="AY199" s="208" t="s">
        <v>245</v>
      </c>
    </row>
    <row r="200" spans="2:51" s="14" customFormat="1" ht="10.2">
      <c r="B200" s="209"/>
      <c r="C200" s="210"/>
      <c r="D200" s="200" t="s">
        <v>265</v>
      </c>
      <c r="E200" s="211" t="s">
        <v>19</v>
      </c>
      <c r="F200" s="212" t="s">
        <v>509</v>
      </c>
      <c r="G200" s="210"/>
      <c r="H200" s="213">
        <v>711.34</v>
      </c>
      <c r="I200" s="214"/>
      <c r="J200" s="210"/>
      <c r="K200" s="210"/>
      <c r="L200" s="215"/>
      <c r="M200" s="216"/>
      <c r="N200" s="217"/>
      <c r="O200" s="217"/>
      <c r="P200" s="217"/>
      <c r="Q200" s="217"/>
      <c r="R200" s="217"/>
      <c r="S200" s="217"/>
      <c r="T200" s="218"/>
      <c r="AT200" s="219" t="s">
        <v>265</v>
      </c>
      <c r="AU200" s="219" t="s">
        <v>84</v>
      </c>
      <c r="AV200" s="14" t="s">
        <v>84</v>
      </c>
      <c r="AW200" s="14" t="s">
        <v>36</v>
      </c>
      <c r="AX200" s="14" t="s">
        <v>74</v>
      </c>
      <c r="AY200" s="219" t="s">
        <v>245</v>
      </c>
    </row>
    <row r="201" spans="2:51" s="13" customFormat="1" ht="10.2">
      <c r="B201" s="198"/>
      <c r="C201" s="199"/>
      <c r="D201" s="200" t="s">
        <v>265</v>
      </c>
      <c r="E201" s="201" t="s">
        <v>19</v>
      </c>
      <c r="F201" s="202" t="s">
        <v>499</v>
      </c>
      <c r="G201" s="199"/>
      <c r="H201" s="201" t="s">
        <v>19</v>
      </c>
      <c r="I201" s="203"/>
      <c r="J201" s="199"/>
      <c r="K201" s="199"/>
      <c r="L201" s="204"/>
      <c r="M201" s="205"/>
      <c r="N201" s="206"/>
      <c r="O201" s="206"/>
      <c r="P201" s="206"/>
      <c r="Q201" s="206"/>
      <c r="R201" s="206"/>
      <c r="S201" s="206"/>
      <c r="T201" s="207"/>
      <c r="AT201" s="208" t="s">
        <v>265</v>
      </c>
      <c r="AU201" s="208" t="s">
        <v>84</v>
      </c>
      <c r="AV201" s="13" t="s">
        <v>82</v>
      </c>
      <c r="AW201" s="13" t="s">
        <v>36</v>
      </c>
      <c r="AX201" s="13" t="s">
        <v>74</v>
      </c>
      <c r="AY201" s="208" t="s">
        <v>245</v>
      </c>
    </row>
    <row r="202" spans="2:51" s="14" customFormat="1" ht="10.2">
      <c r="B202" s="209"/>
      <c r="C202" s="210"/>
      <c r="D202" s="200" t="s">
        <v>265</v>
      </c>
      <c r="E202" s="211" t="s">
        <v>19</v>
      </c>
      <c r="F202" s="212" t="s">
        <v>510</v>
      </c>
      <c r="G202" s="210"/>
      <c r="H202" s="213">
        <v>849.12</v>
      </c>
      <c r="I202" s="214"/>
      <c r="J202" s="210"/>
      <c r="K202" s="210"/>
      <c r="L202" s="215"/>
      <c r="M202" s="216"/>
      <c r="N202" s="217"/>
      <c r="O202" s="217"/>
      <c r="P202" s="217"/>
      <c r="Q202" s="217"/>
      <c r="R202" s="217"/>
      <c r="S202" s="217"/>
      <c r="T202" s="218"/>
      <c r="AT202" s="219" t="s">
        <v>265</v>
      </c>
      <c r="AU202" s="219" t="s">
        <v>84</v>
      </c>
      <c r="AV202" s="14" t="s">
        <v>84</v>
      </c>
      <c r="AW202" s="14" t="s">
        <v>36</v>
      </c>
      <c r="AX202" s="14" t="s">
        <v>74</v>
      </c>
      <c r="AY202" s="219" t="s">
        <v>245</v>
      </c>
    </row>
    <row r="203" spans="2:51" s="15" customFormat="1" ht="10.2">
      <c r="B203" s="220"/>
      <c r="C203" s="221"/>
      <c r="D203" s="200" t="s">
        <v>265</v>
      </c>
      <c r="E203" s="222" t="s">
        <v>19</v>
      </c>
      <c r="F203" s="223" t="s">
        <v>271</v>
      </c>
      <c r="G203" s="221"/>
      <c r="H203" s="224">
        <v>1560.46</v>
      </c>
      <c r="I203" s="225"/>
      <c r="J203" s="221"/>
      <c r="K203" s="221"/>
      <c r="L203" s="226"/>
      <c r="M203" s="227"/>
      <c r="N203" s="228"/>
      <c r="O203" s="228"/>
      <c r="P203" s="228"/>
      <c r="Q203" s="228"/>
      <c r="R203" s="228"/>
      <c r="S203" s="228"/>
      <c r="T203" s="229"/>
      <c r="AT203" s="230" t="s">
        <v>265</v>
      </c>
      <c r="AU203" s="230" t="s">
        <v>84</v>
      </c>
      <c r="AV203" s="15" t="s">
        <v>131</v>
      </c>
      <c r="AW203" s="15" t="s">
        <v>36</v>
      </c>
      <c r="AX203" s="15" t="s">
        <v>82</v>
      </c>
      <c r="AY203" s="230" t="s">
        <v>245</v>
      </c>
    </row>
    <row r="204" spans="1:65" s="2" customFormat="1" ht="16.5" customHeight="1">
      <c r="A204" s="35"/>
      <c r="B204" s="36"/>
      <c r="C204" s="180" t="s">
        <v>360</v>
      </c>
      <c r="D204" s="180" t="s">
        <v>247</v>
      </c>
      <c r="E204" s="181" t="s">
        <v>511</v>
      </c>
      <c r="F204" s="182" t="s">
        <v>512</v>
      </c>
      <c r="G204" s="183" t="s">
        <v>260</v>
      </c>
      <c r="H204" s="184">
        <v>1560.46</v>
      </c>
      <c r="I204" s="185"/>
      <c r="J204" s="186">
        <f>ROUND(I204*H204,2)</f>
        <v>0</v>
      </c>
      <c r="K204" s="182" t="s">
        <v>261</v>
      </c>
      <c r="L204" s="40"/>
      <c r="M204" s="187" t="s">
        <v>19</v>
      </c>
      <c r="N204" s="188" t="s">
        <v>45</v>
      </c>
      <c r="O204" s="65"/>
      <c r="P204" s="189">
        <f>O204*H204</f>
        <v>0</v>
      </c>
      <c r="Q204" s="189">
        <v>0</v>
      </c>
      <c r="R204" s="189">
        <f>Q204*H204</f>
        <v>0</v>
      </c>
      <c r="S204" s="189">
        <v>0</v>
      </c>
      <c r="T204" s="190">
        <f>S204*H204</f>
        <v>0</v>
      </c>
      <c r="U204" s="35"/>
      <c r="V204" s="35"/>
      <c r="W204" s="35"/>
      <c r="X204" s="35"/>
      <c r="Y204" s="35"/>
      <c r="Z204" s="35"/>
      <c r="AA204" s="35"/>
      <c r="AB204" s="35"/>
      <c r="AC204" s="35"/>
      <c r="AD204" s="35"/>
      <c r="AE204" s="35"/>
      <c r="AR204" s="191" t="s">
        <v>131</v>
      </c>
      <c r="AT204" s="191" t="s">
        <v>247</v>
      </c>
      <c r="AU204" s="191" t="s">
        <v>84</v>
      </c>
      <c r="AY204" s="18" t="s">
        <v>245</v>
      </c>
      <c r="BE204" s="192">
        <f>IF(N204="základní",J204,0)</f>
        <v>0</v>
      </c>
      <c r="BF204" s="192">
        <f>IF(N204="snížená",J204,0)</f>
        <v>0</v>
      </c>
      <c r="BG204" s="192">
        <f>IF(N204="zákl. přenesená",J204,0)</f>
        <v>0</v>
      </c>
      <c r="BH204" s="192">
        <f>IF(N204="sníž. přenesená",J204,0)</f>
        <v>0</v>
      </c>
      <c r="BI204" s="192">
        <f>IF(N204="nulová",J204,0)</f>
        <v>0</v>
      </c>
      <c r="BJ204" s="18" t="s">
        <v>82</v>
      </c>
      <c r="BK204" s="192">
        <f>ROUND(I204*H204,2)</f>
        <v>0</v>
      </c>
      <c r="BL204" s="18" t="s">
        <v>131</v>
      </c>
      <c r="BM204" s="191" t="s">
        <v>513</v>
      </c>
    </row>
    <row r="205" spans="1:47" s="2" customFormat="1" ht="10.2">
      <c r="A205" s="35"/>
      <c r="B205" s="36"/>
      <c r="C205" s="37"/>
      <c r="D205" s="193" t="s">
        <v>263</v>
      </c>
      <c r="E205" s="37"/>
      <c r="F205" s="194" t="s">
        <v>514</v>
      </c>
      <c r="G205" s="37"/>
      <c r="H205" s="37"/>
      <c r="I205" s="195"/>
      <c r="J205" s="37"/>
      <c r="K205" s="37"/>
      <c r="L205" s="40"/>
      <c r="M205" s="196"/>
      <c r="N205" s="197"/>
      <c r="O205" s="65"/>
      <c r="P205" s="65"/>
      <c r="Q205" s="65"/>
      <c r="R205" s="65"/>
      <c r="S205" s="65"/>
      <c r="T205" s="66"/>
      <c r="U205" s="35"/>
      <c r="V205" s="35"/>
      <c r="W205" s="35"/>
      <c r="X205" s="35"/>
      <c r="Y205" s="35"/>
      <c r="Z205" s="35"/>
      <c r="AA205" s="35"/>
      <c r="AB205" s="35"/>
      <c r="AC205" s="35"/>
      <c r="AD205" s="35"/>
      <c r="AE205" s="35"/>
      <c r="AT205" s="18" t="s">
        <v>263</v>
      </c>
      <c r="AU205" s="18" t="s">
        <v>84</v>
      </c>
    </row>
    <row r="206" spans="1:65" s="2" customFormat="1" ht="33" customHeight="1">
      <c r="A206" s="35"/>
      <c r="B206" s="36"/>
      <c r="C206" s="180" t="s">
        <v>366</v>
      </c>
      <c r="D206" s="180" t="s">
        <v>247</v>
      </c>
      <c r="E206" s="181" t="s">
        <v>515</v>
      </c>
      <c r="F206" s="182" t="s">
        <v>516</v>
      </c>
      <c r="G206" s="183" t="s">
        <v>323</v>
      </c>
      <c r="H206" s="184">
        <v>28.742</v>
      </c>
      <c r="I206" s="185"/>
      <c r="J206" s="186">
        <f>ROUND(I206*H206,2)</f>
        <v>0</v>
      </c>
      <c r="K206" s="182" t="s">
        <v>261</v>
      </c>
      <c r="L206" s="40"/>
      <c r="M206" s="187" t="s">
        <v>19</v>
      </c>
      <c r="N206" s="188" t="s">
        <v>45</v>
      </c>
      <c r="O206" s="65"/>
      <c r="P206" s="189">
        <f>O206*H206</f>
        <v>0</v>
      </c>
      <c r="Q206" s="189">
        <v>1.0594</v>
      </c>
      <c r="R206" s="189">
        <f>Q206*H206</f>
        <v>30.449274799999998</v>
      </c>
      <c r="S206" s="189">
        <v>0</v>
      </c>
      <c r="T206" s="190">
        <f>S206*H206</f>
        <v>0</v>
      </c>
      <c r="U206" s="35"/>
      <c r="V206" s="35"/>
      <c r="W206" s="35"/>
      <c r="X206" s="35"/>
      <c r="Y206" s="35"/>
      <c r="Z206" s="35"/>
      <c r="AA206" s="35"/>
      <c r="AB206" s="35"/>
      <c r="AC206" s="35"/>
      <c r="AD206" s="35"/>
      <c r="AE206" s="35"/>
      <c r="AR206" s="191" t="s">
        <v>131</v>
      </c>
      <c r="AT206" s="191" t="s">
        <v>247</v>
      </c>
      <c r="AU206" s="191" t="s">
        <v>84</v>
      </c>
      <c r="AY206" s="18" t="s">
        <v>245</v>
      </c>
      <c r="BE206" s="192">
        <f>IF(N206="základní",J206,0)</f>
        <v>0</v>
      </c>
      <c r="BF206" s="192">
        <f>IF(N206="snížená",J206,0)</f>
        <v>0</v>
      </c>
      <c r="BG206" s="192">
        <f>IF(N206="zákl. přenesená",J206,0)</f>
        <v>0</v>
      </c>
      <c r="BH206" s="192">
        <f>IF(N206="sníž. přenesená",J206,0)</f>
        <v>0</v>
      </c>
      <c r="BI206" s="192">
        <f>IF(N206="nulová",J206,0)</f>
        <v>0</v>
      </c>
      <c r="BJ206" s="18" t="s">
        <v>82</v>
      </c>
      <c r="BK206" s="192">
        <f>ROUND(I206*H206,2)</f>
        <v>0</v>
      </c>
      <c r="BL206" s="18" t="s">
        <v>131</v>
      </c>
      <c r="BM206" s="191" t="s">
        <v>517</v>
      </c>
    </row>
    <row r="207" spans="1:47" s="2" customFormat="1" ht="10.2">
      <c r="A207" s="35"/>
      <c r="B207" s="36"/>
      <c r="C207" s="37"/>
      <c r="D207" s="193" t="s">
        <v>263</v>
      </c>
      <c r="E207" s="37"/>
      <c r="F207" s="194" t="s">
        <v>518</v>
      </c>
      <c r="G207" s="37"/>
      <c r="H207" s="37"/>
      <c r="I207" s="195"/>
      <c r="J207" s="37"/>
      <c r="K207" s="37"/>
      <c r="L207" s="40"/>
      <c r="M207" s="196"/>
      <c r="N207" s="197"/>
      <c r="O207" s="65"/>
      <c r="P207" s="65"/>
      <c r="Q207" s="65"/>
      <c r="R207" s="65"/>
      <c r="S207" s="65"/>
      <c r="T207" s="66"/>
      <c r="U207" s="35"/>
      <c r="V207" s="35"/>
      <c r="W207" s="35"/>
      <c r="X207" s="35"/>
      <c r="Y207" s="35"/>
      <c r="Z207" s="35"/>
      <c r="AA207" s="35"/>
      <c r="AB207" s="35"/>
      <c r="AC207" s="35"/>
      <c r="AD207" s="35"/>
      <c r="AE207" s="35"/>
      <c r="AT207" s="18" t="s">
        <v>263</v>
      </c>
      <c r="AU207" s="18" t="s">
        <v>84</v>
      </c>
    </row>
    <row r="208" spans="2:51" s="13" customFormat="1" ht="10.2">
      <c r="B208" s="198"/>
      <c r="C208" s="199"/>
      <c r="D208" s="200" t="s">
        <v>265</v>
      </c>
      <c r="E208" s="201" t="s">
        <v>19</v>
      </c>
      <c r="F208" s="202" t="s">
        <v>519</v>
      </c>
      <c r="G208" s="199"/>
      <c r="H208" s="201" t="s">
        <v>19</v>
      </c>
      <c r="I208" s="203"/>
      <c r="J208" s="199"/>
      <c r="K208" s="199"/>
      <c r="L208" s="204"/>
      <c r="M208" s="205"/>
      <c r="N208" s="206"/>
      <c r="O208" s="206"/>
      <c r="P208" s="206"/>
      <c r="Q208" s="206"/>
      <c r="R208" s="206"/>
      <c r="S208" s="206"/>
      <c r="T208" s="207"/>
      <c r="AT208" s="208" t="s">
        <v>265</v>
      </c>
      <c r="AU208" s="208" t="s">
        <v>84</v>
      </c>
      <c r="AV208" s="13" t="s">
        <v>82</v>
      </c>
      <c r="AW208" s="13" t="s">
        <v>36</v>
      </c>
      <c r="AX208" s="13" t="s">
        <v>74</v>
      </c>
      <c r="AY208" s="208" t="s">
        <v>245</v>
      </c>
    </row>
    <row r="209" spans="2:51" s="14" customFormat="1" ht="10.2">
      <c r="B209" s="209"/>
      <c r="C209" s="210"/>
      <c r="D209" s="200" t="s">
        <v>265</v>
      </c>
      <c r="E209" s="211" t="s">
        <v>19</v>
      </c>
      <c r="F209" s="212" t="s">
        <v>520</v>
      </c>
      <c r="G209" s="210"/>
      <c r="H209" s="213">
        <v>16.005</v>
      </c>
      <c r="I209" s="214"/>
      <c r="J209" s="210"/>
      <c r="K209" s="210"/>
      <c r="L209" s="215"/>
      <c r="M209" s="216"/>
      <c r="N209" s="217"/>
      <c r="O209" s="217"/>
      <c r="P209" s="217"/>
      <c r="Q209" s="217"/>
      <c r="R209" s="217"/>
      <c r="S209" s="217"/>
      <c r="T209" s="218"/>
      <c r="AT209" s="219" t="s">
        <v>265</v>
      </c>
      <c r="AU209" s="219" t="s">
        <v>84</v>
      </c>
      <c r="AV209" s="14" t="s">
        <v>84</v>
      </c>
      <c r="AW209" s="14" t="s">
        <v>36</v>
      </c>
      <c r="AX209" s="14" t="s">
        <v>74</v>
      </c>
      <c r="AY209" s="219" t="s">
        <v>245</v>
      </c>
    </row>
    <row r="210" spans="2:51" s="14" customFormat="1" ht="10.2">
      <c r="B210" s="209"/>
      <c r="C210" s="210"/>
      <c r="D210" s="200" t="s">
        <v>265</v>
      </c>
      <c r="E210" s="211" t="s">
        <v>19</v>
      </c>
      <c r="F210" s="212" t="s">
        <v>521</v>
      </c>
      <c r="G210" s="210"/>
      <c r="H210" s="213">
        <v>12.737</v>
      </c>
      <c r="I210" s="214"/>
      <c r="J210" s="210"/>
      <c r="K210" s="210"/>
      <c r="L210" s="215"/>
      <c r="M210" s="216"/>
      <c r="N210" s="217"/>
      <c r="O210" s="217"/>
      <c r="P210" s="217"/>
      <c r="Q210" s="217"/>
      <c r="R210" s="217"/>
      <c r="S210" s="217"/>
      <c r="T210" s="218"/>
      <c r="AT210" s="219" t="s">
        <v>265</v>
      </c>
      <c r="AU210" s="219" t="s">
        <v>84</v>
      </c>
      <c r="AV210" s="14" t="s">
        <v>84</v>
      </c>
      <c r="AW210" s="14" t="s">
        <v>36</v>
      </c>
      <c r="AX210" s="14" t="s">
        <v>74</v>
      </c>
      <c r="AY210" s="219" t="s">
        <v>245</v>
      </c>
    </row>
    <row r="211" spans="2:51" s="15" customFormat="1" ht="10.2">
      <c r="B211" s="220"/>
      <c r="C211" s="221"/>
      <c r="D211" s="200" t="s">
        <v>265</v>
      </c>
      <c r="E211" s="222" t="s">
        <v>19</v>
      </c>
      <c r="F211" s="223" t="s">
        <v>271</v>
      </c>
      <c r="G211" s="221"/>
      <c r="H211" s="224">
        <v>28.742</v>
      </c>
      <c r="I211" s="225"/>
      <c r="J211" s="221"/>
      <c r="K211" s="221"/>
      <c r="L211" s="226"/>
      <c r="M211" s="227"/>
      <c r="N211" s="228"/>
      <c r="O211" s="228"/>
      <c r="P211" s="228"/>
      <c r="Q211" s="228"/>
      <c r="R211" s="228"/>
      <c r="S211" s="228"/>
      <c r="T211" s="229"/>
      <c r="AT211" s="230" t="s">
        <v>265</v>
      </c>
      <c r="AU211" s="230" t="s">
        <v>84</v>
      </c>
      <c r="AV211" s="15" t="s">
        <v>131</v>
      </c>
      <c r="AW211" s="15" t="s">
        <v>36</v>
      </c>
      <c r="AX211" s="15" t="s">
        <v>82</v>
      </c>
      <c r="AY211" s="230" t="s">
        <v>245</v>
      </c>
    </row>
    <row r="212" spans="1:65" s="2" customFormat="1" ht="24.15" customHeight="1">
      <c r="A212" s="35"/>
      <c r="B212" s="36"/>
      <c r="C212" s="180" t="s">
        <v>371</v>
      </c>
      <c r="D212" s="180" t="s">
        <v>247</v>
      </c>
      <c r="E212" s="181" t="s">
        <v>522</v>
      </c>
      <c r="F212" s="182" t="s">
        <v>523</v>
      </c>
      <c r="G212" s="183" t="s">
        <v>524</v>
      </c>
      <c r="H212" s="184">
        <v>1</v>
      </c>
      <c r="I212" s="185"/>
      <c r="J212" s="186">
        <f>ROUND(I212*H212,2)</f>
        <v>0</v>
      </c>
      <c r="K212" s="182" t="s">
        <v>19</v>
      </c>
      <c r="L212" s="40"/>
      <c r="M212" s="187" t="s">
        <v>19</v>
      </c>
      <c r="N212" s="188" t="s">
        <v>45</v>
      </c>
      <c r="O212" s="65"/>
      <c r="P212" s="189">
        <f>O212*H212</f>
        <v>0</v>
      </c>
      <c r="Q212" s="189">
        <v>0</v>
      </c>
      <c r="R212" s="189">
        <f>Q212*H212</f>
        <v>0</v>
      </c>
      <c r="S212" s="189">
        <v>0</v>
      </c>
      <c r="T212" s="190">
        <f>S212*H212</f>
        <v>0</v>
      </c>
      <c r="U212" s="35"/>
      <c r="V212" s="35"/>
      <c r="W212" s="35"/>
      <c r="X212" s="35"/>
      <c r="Y212" s="35"/>
      <c r="Z212" s="35"/>
      <c r="AA212" s="35"/>
      <c r="AB212" s="35"/>
      <c r="AC212" s="35"/>
      <c r="AD212" s="35"/>
      <c r="AE212" s="35"/>
      <c r="AR212" s="191" t="s">
        <v>131</v>
      </c>
      <c r="AT212" s="191" t="s">
        <v>247</v>
      </c>
      <c r="AU212" s="191" t="s">
        <v>84</v>
      </c>
      <c r="AY212" s="18" t="s">
        <v>245</v>
      </c>
      <c r="BE212" s="192">
        <f>IF(N212="základní",J212,0)</f>
        <v>0</v>
      </c>
      <c r="BF212" s="192">
        <f>IF(N212="snížená",J212,0)</f>
        <v>0</v>
      </c>
      <c r="BG212" s="192">
        <f>IF(N212="zákl. přenesená",J212,0)</f>
        <v>0</v>
      </c>
      <c r="BH212" s="192">
        <f>IF(N212="sníž. přenesená",J212,0)</f>
        <v>0</v>
      </c>
      <c r="BI212" s="192">
        <f>IF(N212="nulová",J212,0)</f>
        <v>0</v>
      </c>
      <c r="BJ212" s="18" t="s">
        <v>82</v>
      </c>
      <c r="BK212" s="192">
        <f>ROUND(I212*H212,2)</f>
        <v>0</v>
      </c>
      <c r="BL212" s="18" t="s">
        <v>131</v>
      </c>
      <c r="BM212" s="191" t="s">
        <v>525</v>
      </c>
    </row>
    <row r="213" spans="2:63" s="12" customFormat="1" ht="22.8" customHeight="1">
      <c r="B213" s="164"/>
      <c r="C213" s="165"/>
      <c r="D213" s="166" t="s">
        <v>73</v>
      </c>
      <c r="E213" s="178" t="s">
        <v>94</v>
      </c>
      <c r="F213" s="178" t="s">
        <v>526</v>
      </c>
      <c r="G213" s="165"/>
      <c r="H213" s="165"/>
      <c r="I213" s="168"/>
      <c r="J213" s="179">
        <f>BK213</f>
        <v>0</v>
      </c>
      <c r="K213" s="165"/>
      <c r="L213" s="170"/>
      <c r="M213" s="171"/>
      <c r="N213" s="172"/>
      <c r="O213" s="172"/>
      <c r="P213" s="173">
        <f>SUM(P214:P223)</f>
        <v>0</v>
      </c>
      <c r="Q213" s="172"/>
      <c r="R213" s="173">
        <f>SUM(R214:R223)</f>
        <v>0</v>
      </c>
      <c r="S213" s="172"/>
      <c r="T213" s="174">
        <f>SUM(T214:T223)</f>
        <v>0</v>
      </c>
      <c r="AR213" s="175" t="s">
        <v>82</v>
      </c>
      <c r="AT213" s="176" t="s">
        <v>73</v>
      </c>
      <c r="AU213" s="176" t="s">
        <v>82</v>
      </c>
      <c r="AY213" s="175" t="s">
        <v>245</v>
      </c>
      <c r="BK213" s="177">
        <f>SUM(BK214:BK223)</f>
        <v>0</v>
      </c>
    </row>
    <row r="214" spans="1:65" s="2" customFormat="1" ht="16.5" customHeight="1">
      <c r="A214" s="35"/>
      <c r="B214" s="36"/>
      <c r="C214" s="180" t="s">
        <v>375</v>
      </c>
      <c r="D214" s="180" t="s">
        <v>247</v>
      </c>
      <c r="E214" s="181" t="s">
        <v>527</v>
      </c>
      <c r="F214" s="182" t="s">
        <v>528</v>
      </c>
      <c r="G214" s="183" t="s">
        <v>288</v>
      </c>
      <c r="H214" s="184">
        <v>282.7</v>
      </c>
      <c r="I214" s="185"/>
      <c r="J214" s="186">
        <f>ROUND(I214*H214,2)</f>
        <v>0</v>
      </c>
      <c r="K214" s="182" t="s">
        <v>19</v>
      </c>
      <c r="L214" s="40"/>
      <c r="M214" s="187" t="s">
        <v>19</v>
      </c>
      <c r="N214" s="188" t="s">
        <v>45</v>
      </c>
      <c r="O214" s="65"/>
      <c r="P214" s="189">
        <f>O214*H214</f>
        <v>0</v>
      </c>
      <c r="Q214" s="189">
        <v>0</v>
      </c>
      <c r="R214" s="189">
        <f>Q214*H214</f>
        <v>0</v>
      </c>
      <c r="S214" s="189">
        <v>0</v>
      </c>
      <c r="T214" s="190">
        <f>S214*H214</f>
        <v>0</v>
      </c>
      <c r="U214" s="35"/>
      <c r="V214" s="35"/>
      <c r="W214" s="35"/>
      <c r="X214" s="35"/>
      <c r="Y214" s="35"/>
      <c r="Z214" s="35"/>
      <c r="AA214" s="35"/>
      <c r="AB214" s="35"/>
      <c r="AC214" s="35"/>
      <c r="AD214" s="35"/>
      <c r="AE214" s="35"/>
      <c r="AR214" s="191" t="s">
        <v>131</v>
      </c>
      <c r="AT214" s="191" t="s">
        <v>247</v>
      </c>
      <c r="AU214" s="191" t="s">
        <v>84</v>
      </c>
      <c r="AY214" s="18" t="s">
        <v>245</v>
      </c>
      <c r="BE214" s="192">
        <f>IF(N214="základní",J214,0)</f>
        <v>0</v>
      </c>
      <c r="BF214" s="192">
        <f>IF(N214="snížená",J214,0)</f>
        <v>0</v>
      </c>
      <c r="BG214" s="192">
        <f>IF(N214="zákl. přenesená",J214,0)</f>
        <v>0</v>
      </c>
      <c r="BH214" s="192">
        <f>IF(N214="sníž. přenesená",J214,0)</f>
        <v>0</v>
      </c>
      <c r="BI214" s="192">
        <f>IF(N214="nulová",J214,0)</f>
        <v>0</v>
      </c>
      <c r="BJ214" s="18" t="s">
        <v>82</v>
      </c>
      <c r="BK214" s="192">
        <f>ROUND(I214*H214,2)</f>
        <v>0</v>
      </c>
      <c r="BL214" s="18" t="s">
        <v>131</v>
      </c>
      <c r="BM214" s="191" t="s">
        <v>529</v>
      </c>
    </row>
    <row r="215" spans="1:47" s="2" customFormat="1" ht="19.2">
      <c r="A215" s="35"/>
      <c r="B215" s="36"/>
      <c r="C215" s="37"/>
      <c r="D215" s="200" t="s">
        <v>470</v>
      </c>
      <c r="E215" s="37"/>
      <c r="F215" s="236" t="s">
        <v>471</v>
      </c>
      <c r="G215" s="37"/>
      <c r="H215" s="37"/>
      <c r="I215" s="195"/>
      <c r="J215" s="37"/>
      <c r="K215" s="37"/>
      <c r="L215" s="40"/>
      <c r="M215" s="196"/>
      <c r="N215" s="197"/>
      <c r="O215" s="65"/>
      <c r="P215" s="65"/>
      <c r="Q215" s="65"/>
      <c r="R215" s="65"/>
      <c r="S215" s="65"/>
      <c r="T215" s="66"/>
      <c r="U215" s="35"/>
      <c r="V215" s="35"/>
      <c r="W215" s="35"/>
      <c r="X215" s="35"/>
      <c r="Y215" s="35"/>
      <c r="Z215" s="35"/>
      <c r="AA215" s="35"/>
      <c r="AB215" s="35"/>
      <c r="AC215" s="35"/>
      <c r="AD215" s="35"/>
      <c r="AE215" s="35"/>
      <c r="AT215" s="18" t="s">
        <v>470</v>
      </c>
      <c r="AU215" s="18" t="s">
        <v>84</v>
      </c>
    </row>
    <row r="216" spans="2:51" s="13" customFormat="1" ht="10.2">
      <c r="B216" s="198"/>
      <c r="C216" s="199"/>
      <c r="D216" s="200" t="s">
        <v>265</v>
      </c>
      <c r="E216" s="201" t="s">
        <v>19</v>
      </c>
      <c r="F216" s="202" t="s">
        <v>530</v>
      </c>
      <c r="G216" s="199"/>
      <c r="H216" s="201" t="s">
        <v>19</v>
      </c>
      <c r="I216" s="203"/>
      <c r="J216" s="199"/>
      <c r="K216" s="199"/>
      <c r="L216" s="204"/>
      <c r="M216" s="205"/>
      <c r="N216" s="206"/>
      <c r="O216" s="206"/>
      <c r="P216" s="206"/>
      <c r="Q216" s="206"/>
      <c r="R216" s="206"/>
      <c r="S216" s="206"/>
      <c r="T216" s="207"/>
      <c r="AT216" s="208" t="s">
        <v>265</v>
      </c>
      <c r="AU216" s="208" t="s">
        <v>84</v>
      </c>
      <c r="AV216" s="13" t="s">
        <v>82</v>
      </c>
      <c r="AW216" s="13" t="s">
        <v>36</v>
      </c>
      <c r="AX216" s="13" t="s">
        <v>74</v>
      </c>
      <c r="AY216" s="208" t="s">
        <v>245</v>
      </c>
    </row>
    <row r="217" spans="2:51" s="13" customFormat="1" ht="10.2">
      <c r="B217" s="198"/>
      <c r="C217" s="199"/>
      <c r="D217" s="200" t="s">
        <v>265</v>
      </c>
      <c r="E217" s="201" t="s">
        <v>19</v>
      </c>
      <c r="F217" s="202" t="s">
        <v>531</v>
      </c>
      <c r="G217" s="199"/>
      <c r="H217" s="201" t="s">
        <v>19</v>
      </c>
      <c r="I217" s="203"/>
      <c r="J217" s="199"/>
      <c r="K217" s="199"/>
      <c r="L217" s="204"/>
      <c r="M217" s="205"/>
      <c r="N217" s="206"/>
      <c r="O217" s="206"/>
      <c r="P217" s="206"/>
      <c r="Q217" s="206"/>
      <c r="R217" s="206"/>
      <c r="S217" s="206"/>
      <c r="T217" s="207"/>
      <c r="AT217" s="208" t="s">
        <v>265</v>
      </c>
      <c r="AU217" s="208" t="s">
        <v>84</v>
      </c>
      <c r="AV217" s="13" t="s">
        <v>82</v>
      </c>
      <c r="AW217" s="13" t="s">
        <v>36</v>
      </c>
      <c r="AX217" s="13" t="s">
        <v>74</v>
      </c>
      <c r="AY217" s="208" t="s">
        <v>245</v>
      </c>
    </row>
    <row r="218" spans="2:51" s="14" customFormat="1" ht="10.2">
      <c r="B218" s="209"/>
      <c r="C218" s="210"/>
      <c r="D218" s="200" t="s">
        <v>265</v>
      </c>
      <c r="E218" s="211" t="s">
        <v>19</v>
      </c>
      <c r="F218" s="212" t="s">
        <v>532</v>
      </c>
      <c r="G218" s="210"/>
      <c r="H218" s="213">
        <v>19.6</v>
      </c>
      <c r="I218" s="214"/>
      <c r="J218" s="210"/>
      <c r="K218" s="210"/>
      <c r="L218" s="215"/>
      <c r="M218" s="216"/>
      <c r="N218" s="217"/>
      <c r="O218" s="217"/>
      <c r="P218" s="217"/>
      <c r="Q218" s="217"/>
      <c r="R218" s="217"/>
      <c r="S218" s="217"/>
      <c r="T218" s="218"/>
      <c r="AT218" s="219" t="s">
        <v>265</v>
      </c>
      <c r="AU218" s="219" t="s">
        <v>84</v>
      </c>
      <c r="AV218" s="14" t="s">
        <v>84</v>
      </c>
      <c r="AW218" s="14" t="s">
        <v>36</v>
      </c>
      <c r="AX218" s="14" t="s">
        <v>74</v>
      </c>
      <c r="AY218" s="219" t="s">
        <v>245</v>
      </c>
    </row>
    <row r="219" spans="2:51" s="14" customFormat="1" ht="10.2">
      <c r="B219" s="209"/>
      <c r="C219" s="210"/>
      <c r="D219" s="200" t="s">
        <v>265</v>
      </c>
      <c r="E219" s="211" t="s">
        <v>19</v>
      </c>
      <c r="F219" s="212" t="s">
        <v>533</v>
      </c>
      <c r="G219" s="210"/>
      <c r="H219" s="213">
        <v>209.9</v>
      </c>
      <c r="I219" s="214"/>
      <c r="J219" s="210"/>
      <c r="K219" s="210"/>
      <c r="L219" s="215"/>
      <c r="M219" s="216"/>
      <c r="N219" s="217"/>
      <c r="O219" s="217"/>
      <c r="P219" s="217"/>
      <c r="Q219" s="217"/>
      <c r="R219" s="217"/>
      <c r="S219" s="217"/>
      <c r="T219" s="218"/>
      <c r="AT219" s="219" t="s">
        <v>265</v>
      </c>
      <c r="AU219" s="219" t="s">
        <v>84</v>
      </c>
      <c r="AV219" s="14" t="s">
        <v>84</v>
      </c>
      <c r="AW219" s="14" t="s">
        <v>36</v>
      </c>
      <c r="AX219" s="14" t="s">
        <v>74</v>
      </c>
      <c r="AY219" s="219" t="s">
        <v>245</v>
      </c>
    </row>
    <row r="220" spans="2:51" s="13" customFormat="1" ht="10.2">
      <c r="B220" s="198"/>
      <c r="C220" s="199"/>
      <c r="D220" s="200" t="s">
        <v>265</v>
      </c>
      <c r="E220" s="201" t="s">
        <v>19</v>
      </c>
      <c r="F220" s="202" t="s">
        <v>534</v>
      </c>
      <c r="G220" s="199"/>
      <c r="H220" s="201" t="s">
        <v>19</v>
      </c>
      <c r="I220" s="203"/>
      <c r="J220" s="199"/>
      <c r="K220" s="199"/>
      <c r="L220" s="204"/>
      <c r="M220" s="205"/>
      <c r="N220" s="206"/>
      <c r="O220" s="206"/>
      <c r="P220" s="206"/>
      <c r="Q220" s="206"/>
      <c r="R220" s="206"/>
      <c r="S220" s="206"/>
      <c r="T220" s="207"/>
      <c r="AT220" s="208" t="s">
        <v>265</v>
      </c>
      <c r="AU220" s="208" t="s">
        <v>84</v>
      </c>
      <c r="AV220" s="13" t="s">
        <v>82</v>
      </c>
      <c r="AW220" s="13" t="s">
        <v>36</v>
      </c>
      <c r="AX220" s="13" t="s">
        <v>74</v>
      </c>
      <c r="AY220" s="208" t="s">
        <v>245</v>
      </c>
    </row>
    <row r="221" spans="2:51" s="14" customFormat="1" ht="10.2">
      <c r="B221" s="209"/>
      <c r="C221" s="210"/>
      <c r="D221" s="200" t="s">
        <v>265</v>
      </c>
      <c r="E221" s="211" t="s">
        <v>19</v>
      </c>
      <c r="F221" s="212" t="s">
        <v>535</v>
      </c>
      <c r="G221" s="210"/>
      <c r="H221" s="213">
        <v>4.9</v>
      </c>
      <c r="I221" s="214"/>
      <c r="J221" s="210"/>
      <c r="K221" s="210"/>
      <c r="L221" s="215"/>
      <c r="M221" s="216"/>
      <c r="N221" s="217"/>
      <c r="O221" s="217"/>
      <c r="P221" s="217"/>
      <c r="Q221" s="217"/>
      <c r="R221" s="217"/>
      <c r="S221" s="217"/>
      <c r="T221" s="218"/>
      <c r="AT221" s="219" t="s">
        <v>265</v>
      </c>
      <c r="AU221" s="219" t="s">
        <v>84</v>
      </c>
      <c r="AV221" s="14" t="s">
        <v>84</v>
      </c>
      <c r="AW221" s="14" t="s">
        <v>36</v>
      </c>
      <c r="AX221" s="14" t="s">
        <v>74</v>
      </c>
      <c r="AY221" s="219" t="s">
        <v>245</v>
      </c>
    </row>
    <row r="222" spans="2:51" s="14" customFormat="1" ht="10.2">
      <c r="B222" s="209"/>
      <c r="C222" s="210"/>
      <c r="D222" s="200" t="s">
        <v>265</v>
      </c>
      <c r="E222" s="211" t="s">
        <v>19</v>
      </c>
      <c r="F222" s="212" t="s">
        <v>536</v>
      </c>
      <c r="G222" s="210"/>
      <c r="H222" s="213">
        <v>48.3</v>
      </c>
      <c r="I222" s="214"/>
      <c r="J222" s="210"/>
      <c r="K222" s="210"/>
      <c r="L222" s="215"/>
      <c r="M222" s="216"/>
      <c r="N222" s="217"/>
      <c r="O222" s="217"/>
      <c r="P222" s="217"/>
      <c r="Q222" s="217"/>
      <c r="R222" s="217"/>
      <c r="S222" s="217"/>
      <c r="T222" s="218"/>
      <c r="AT222" s="219" t="s">
        <v>265</v>
      </c>
      <c r="AU222" s="219" t="s">
        <v>84</v>
      </c>
      <c r="AV222" s="14" t="s">
        <v>84</v>
      </c>
      <c r="AW222" s="14" t="s">
        <v>36</v>
      </c>
      <c r="AX222" s="14" t="s">
        <v>74</v>
      </c>
      <c r="AY222" s="219" t="s">
        <v>245</v>
      </c>
    </row>
    <row r="223" spans="2:51" s="15" customFormat="1" ht="10.2">
      <c r="B223" s="220"/>
      <c r="C223" s="221"/>
      <c r="D223" s="200" t="s">
        <v>265</v>
      </c>
      <c r="E223" s="222" t="s">
        <v>19</v>
      </c>
      <c r="F223" s="223" t="s">
        <v>271</v>
      </c>
      <c r="G223" s="221"/>
      <c r="H223" s="224">
        <v>282.7</v>
      </c>
      <c r="I223" s="225"/>
      <c r="J223" s="221"/>
      <c r="K223" s="221"/>
      <c r="L223" s="226"/>
      <c r="M223" s="227"/>
      <c r="N223" s="228"/>
      <c r="O223" s="228"/>
      <c r="P223" s="228"/>
      <c r="Q223" s="228"/>
      <c r="R223" s="228"/>
      <c r="S223" s="228"/>
      <c r="T223" s="229"/>
      <c r="AT223" s="230" t="s">
        <v>265</v>
      </c>
      <c r="AU223" s="230" t="s">
        <v>84</v>
      </c>
      <c r="AV223" s="15" t="s">
        <v>131</v>
      </c>
      <c r="AW223" s="15" t="s">
        <v>36</v>
      </c>
      <c r="AX223" s="15" t="s">
        <v>82</v>
      </c>
      <c r="AY223" s="230" t="s">
        <v>245</v>
      </c>
    </row>
    <row r="224" spans="2:63" s="12" customFormat="1" ht="22.8" customHeight="1">
      <c r="B224" s="164"/>
      <c r="C224" s="165"/>
      <c r="D224" s="166" t="s">
        <v>73</v>
      </c>
      <c r="E224" s="178" t="s">
        <v>305</v>
      </c>
      <c r="F224" s="178" t="s">
        <v>327</v>
      </c>
      <c r="G224" s="165"/>
      <c r="H224" s="165"/>
      <c r="I224" s="168"/>
      <c r="J224" s="179">
        <f>BK224</f>
        <v>0</v>
      </c>
      <c r="K224" s="165"/>
      <c r="L224" s="170"/>
      <c r="M224" s="171"/>
      <c r="N224" s="172"/>
      <c r="O224" s="172"/>
      <c r="P224" s="173">
        <f>SUM(P225:P226)</f>
        <v>0</v>
      </c>
      <c r="Q224" s="172"/>
      <c r="R224" s="173">
        <f>SUM(R225:R226)</f>
        <v>0</v>
      </c>
      <c r="S224" s="172"/>
      <c r="T224" s="174">
        <f>SUM(T225:T226)</f>
        <v>0</v>
      </c>
      <c r="AR224" s="175" t="s">
        <v>82</v>
      </c>
      <c r="AT224" s="176" t="s">
        <v>73</v>
      </c>
      <c r="AU224" s="176" t="s">
        <v>82</v>
      </c>
      <c r="AY224" s="175" t="s">
        <v>245</v>
      </c>
      <c r="BK224" s="177">
        <f>SUM(BK225:BK226)</f>
        <v>0</v>
      </c>
    </row>
    <row r="225" spans="1:65" s="2" customFormat="1" ht="16.5" customHeight="1">
      <c r="A225" s="35"/>
      <c r="B225" s="36"/>
      <c r="C225" s="180" t="s">
        <v>7</v>
      </c>
      <c r="D225" s="180" t="s">
        <v>247</v>
      </c>
      <c r="E225" s="181" t="s">
        <v>537</v>
      </c>
      <c r="F225" s="182" t="s">
        <v>538</v>
      </c>
      <c r="G225" s="183" t="s">
        <v>389</v>
      </c>
      <c r="H225" s="184">
        <v>1</v>
      </c>
      <c r="I225" s="185"/>
      <c r="J225" s="186">
        <f>ROUND(I225*H225,2)</f>
        <v>0</v>
      </c>
      <c r="K225" s="182" t="s">
        <v>19</v>
      </c>
      <c r="L225" s="40"/>
      <c r="M225" s="187" t="s">
        <v>19</v>
      </c>
      <c r="N225" s="188" t="s">
        <v>45</v>
      </c>
      <c r="O225" s="65"/>
      <c r="P225" s="189">
        <f>O225*H225</f>
        <v>0</v>
      </c>
      <c r="Q225" s="189">
        <v>0</v>
      </c>
      <c r="R225" s="189">
        <f>Q225*H225</f>
        <v>0</v>
      </c>
      <c r="S225" s="189">
        <v>0</v>
      </c>
      <c r="T225" s="190">
        <f>S225*H225</f>
        <v>0</v>
      </c>
      <c r="U225" s="35"/>
      <c r="V225" s="35"/>
      <c r="W225" s="35"/>
      <c r="X225" s="35"/>
      <c r="Y225" s="35"/>
      <c r="Z225" s="35"/>
      <c r="AA225" s="35"/>
      <c r="AB225" s="35"/>
      <c r="AC225" s="35"/>
      <c r="AD225" s="35"/>
      <c r="AE225" s="35"/>
      <c r="AR225" s="191" t="s">
        <v>131</v>
      </c>
      <c r="AT225" s="191" t="s">
        <v>247</v>
      </c>
      <c r="AU225" s="191" t="s">
        <v>84</v>
      </c>
      <c r="AY225" s="18" t="s">
        <v>245</v>
      </c>
      <c r="BE225" s="192">
        <f>IF(N225="základní",J225,0)</f>
        <v>0</v>
      </c>
      <c r="BF225" s="192">
        <f>IF(N225="snížená",J225,0)</f>
        <v>0</v>
      </c>
      <c r="BG225" s="192">
        <f>IF(N225="zákl. přenesená",J225,0)</f>
        <v>0</v>
      </c>
      <c r="BH225" s="192">
        <f>IF(N225="sníž. přenesená",J225,0)</f>
        <v>0</v>
      </c>
      <c r="BI225" s="192">
        <f>IF(N225="nulová",J225,0)</f>
        <v>0</v>
      </c>
      <c r="BJ225" s="18" t="s">
        <v>82</v>
      </c>
      <c r="BK225" s="192">
        <f>ROUND(I225*H225,2)</f>
        <v>0</v>
      </c>
      <c r="BL225" s="18" t="s">
        <v>131</v>
      </c>
      <c r="BM225" s="191" t="s">
        <v>539</v>
      </c>
    </row>
    <row r="226" spans="1:47" s="2" customFormat="1" ht="19.2">
      <c r="A226" s="35"/>
      <c r="B226" s="36"/>
      <c r="C226" s="37"/>
      <c r="D226" s="200" t="s">
        <v>470</v>
      </c>
      <c r="E226" s="37"/>
      <c r="F226" s="236" t="s">
        <v>471</v>
      </c>
      <c r="G226" s="37"/>
      <c r="H226" s="37"/>
      <c r="I226" s="195"/>
      <c r="J226" s="37"/>
      <c r="K226" s="37"/>
      <c r="L226" s="40"/>
      <c r="M226" s="196"/>
      <c r="N226" s="197"/>
      <c r="O226" s="65"/>
      <c r="P226" s="65"/>
      <c r="Q226" s="65"/>
      <c r="R226" s="65"/>
      <c r="S226" s="65"/>
      <c r="T226" s="66"/>
      <c r="U226" s="35"/>
      <c r="V226" s="35"/>
      <c r="W226" s="35"/>
      <c r="X226" s="35"/>
      <c r="Y226" s="35"/>
      <c r="Z226" s="35"/>
      <c r="AA226" s="35"/>
      <c r="AB226" s="35"/>
      <c r="AC226" s="35"/>
      <c r="AD226" s="35"/>
      <c r="AE226" s="35"/>
      <c r="AT226" s="18" t="s">
        <v>470</v>
      </c>
      <c r="AU226" s="18" t="s">
        <v>84</v>
      </c>
    </row>
    <row r="227" spans="2:63" s="12" customFormat="1" ht="22.8" customHeight="1">
      <c r="B227" s="164"/>
      <c r="C227" s="165"/>
      <c r="D227" s="166" t="s">
        <v>73</v>
      </c>
      <c r="E227" s="178" t="s">
        <v>540</v>
      </c>
      <c r="F227" s="178" t="s">
        <v>541</v>
      </c>
      <c r="G227" s="165"/>
      <c r="H227" s="165"/>
      <c r="I227" s="168"/>
      <c r="J227" s="179">
        <f>BK227</f>
        <v>0</v>
      </c>
      <c r="K227" s="165"/>
      <c r="L227" s="170"/>
      <c r="M227" s="171"/>
      <c r="N227" s="172"/>
      <c r="O227" s="172"/>
      <c r="P227" s="173">
        <f>SUM(P228:P229)</f>
        <v>0</v>
      </c>
      <c r="Q227" s="172"/>
      <c r="R227" s="173">
        <f>SUM(R228:R229)</f>
        <v>0</v>
      </c>
      <c r="S227" s="172"/>
      <c r="T227" s="174">
        <f>SUM(T228:T229)</f>
        <v>0</v>
      </c>
      <c r="AR227" s="175" t="s">
        <v>82</v>
      </c>
      <c r="AT227" s="176" t="s">
        <v>73</v>
      </c>
      <c r="AU227" s="176" t="s">
        <v>82</v>
      </c>
      <c r="AY227" s="175" t="s">
        <v>245</v>
      </c>
      <c r="BK227" s="177">
        <f>SUM(BK228:BK229)</f>
        <v>0</v>
      </c>
    </row>
    <row r="228" spans="1:65" s="2" customFormat="1" ht="37.8" customHeight="1">
      <c r="A228" s="35"/>
      <c r="B228" s="36"/>
      <c r="C228" s="180" t="s">
        <v>386</v>
      </c>
      <c r="D228" s="180" t="s">
        <v>247</v>
      </c>
      <c r="E228" s="181" t="s">
        <v>542</v>
      </c>
      <c r="F228" s="182" t="s">
        <v>543</v>
      </c>
      <c r="G228" s="183" t="s">
        <v>323</v>
      </c>
      <c r="H228" s="184">
        <v>4123.614</v>
      </c>
      <c r="I228" s="185"/>
      <c r="J228" s="186">
        <f>ROUND(I228*H228,2)</f>
        <v>0</v>
      </c>
      <c r="K228" s="182" t="s">
        <v>261</v>
      </c>
      <c r="L228" s="40"/>
      <c r="M228" s="187" t="s">
        <v>19</v>
      </c>
      <c r="N228" s="188" t="s">
        <v>45</v>
      </c>
      <c r="O228" s="65"/>
      <c r="P228" s="189">
        <f>O228*H228</f>
        <v>0</v>
      </c>
      <c r="Q228" s="189">
        <v>0</v>
      </c>
      <c r="R228" s="189">
        <f>Q228*H228</f>
        <v>0</v>
      </c>
      <c r="S228" s="189">
        <v>0</v>
      </c>
      <c r="T228" s="190">
        <f>S228*H228</f>
        <v>0</v>
      </c>
      <c r="U228" s="35"/>
      <c r="V228" s="35"/>
      <c r="W228" s="35"/>
      <c r="X228" s="35"/>
      <c r="Y228" s="35"/>
      <c r="Z228" s="35"/>
      <c r="AA228" s="35"/>
      <c r="AB228" s="35"/>
      <c r="AC228" s="35"/>
      <c r="AD228" s="35"/>
      <c r="AE228" s="35"/>
      <c r="AR228" s="191" t="s">
        <v>131</v>
      </c>
      <c r="AT228" s="191" t="s">
        <v>247</v>
      </c>
      <c r="AU228" s="191" t="s">
        <v>84</v>
      </c>
      <c r="AY228" s="18" t="s">
        <v>245</v>
      </c>
      <c r="BE228" s="192">
        <f>IF(N228="základní",J228,0)</f>
        <v>0</v>
      </c>
      <c r="BF228" s="192">
        <f>IF(N228="snížená",J228,0)</f>
        <v>0</v>
      </c>
      <c r="BG228" s="192">
        <f>IF(N228="zákl. přenesená",J228,0)</f>
        <v>0</v>
      </c>
      <c r="BH228" s="192">
        <f>IF(N228="sníž. přenesená",J228,0)</f>
        <v>0</v>
      </c>
      <c r="BI228" s="192">
        <f>IF(N228="nulová",J228,0)</f>
        <v>0</v>
      </c>
      <c r="BJ228" s="18" t="s">
        <v>82</v>
      </c>
      <c r="BK228" s="192">
        <f>ROUND(I228*H228,2)</f>
        <v>0</v>
      </c>
      <c r="BL228" s="18" t="s">
        <v>131</v>
      </c>
      <c r="BM228" s="191" t="s">
        <v>544</v>
      </c>
    </row>
    <row r="229" spans="1:47" s="2" customFormat="1" ht="10.2">
      <c r="A229" s="35"/>
      <c r="B229" s="36"/>
      <c r="C229" s="37"/>
      <c r="D229" s="193" t="s">
        <v>263</v>
      </c>
      <c r="E229" s="37"/>
      <c r="F229" s="194" t="s">
        <v>545</v>
      </c>
      <c r="G229" s="37"/>
      <c r="H229" s="37"/>
      <c r="I229" s="195"/>
      <c r="J229" s="37"/>
      <c r="K229" s="37"/>
      <c r="L229" s="40"/>
      <c r="M229" s="196"/>
      <c r="N229" s="197"/>
      <c r="O229" s="65"/>
      <c r="P229" s="65"/>
      <c r="Q229" s="65"/>
      <c r="R229" s="65"/>
      <c r="S229" s="65"/>
      <c r="T229" s="66"/>
      <c r="U229" s="35"/>
      <c r="V229" s="35"/>
      <c r="W229" s="35"/>
      <c r="X229" s="35"/>
      <c r="Y229" s="35"/>
      <c r="Z229" s="35"/>
      <c r="AA229" s="35"/>
      <c r="AB229" s="35"/>
      <c r="AC229" s="35"/>
      <c r="AD229" s="35"/>
      <c r="AE229" s="35"/>
      <c r="AT229" s="18" t="s">
        <v>263</v>
      </c>
      <c r="AU229" s="18" t="s">
        <v>84</v>
      </c>
    </row>
    <row r="230" spans="2:63" s="12" customFormat="1" ht="25.95" customHeight="1">
      <c r="B230" s="164"/>
      <c r="C230" s="165"/>
      <c r="D230" s="166" t="s">
        <v>73</v>
      </c>
      <c r="E230" s="167" t="s">
        <v>546</v>
      </c>
      <c r="F230" s="167" t="s">
        <v>547</v>
      </c>
      <c r="G230" s="165"/>
      <c r="H230" s="165"/>
      <c r="I230" s="168"/>
      <c r="J230" s="169">
        <f>BK230</f>
        <v>0</v>
      </c>
      <c r="K230" s="165"/>
      <c r="L230" s="170"/>
      <c r="M230" s="171"/>
      <c r="N230" s="172"/>
      <c r="O230" s="172"/>
      <c r="P230" s="173">
        <f>P231+P240</f>
        <v>0</v>
      </c>
      <c r="Q230" s="172"/>
      <c r="R230" s="173">
        <f>R231+R240</f>
        <v>0</v>
      </c>
      <c r="S230" s="172"/>
      <c r="T230" s="174">
        <f>T231+T240</f>
        <v>0</v>
      </c>
      <c r="AR230" s="175" t="s">
        <v>84</v>
      </c>
      <c r="AT230" s="176" t="s">
        <v>73</v>
      </c>
      <c r="AU230" s="176" t="s">
        <v>74</v>
      </c>
      <c r="AY230" s="175" t="s">
        <v>245</v>
      </c>
      <c r="BK230" s="177">
        <f>BK231+BK240</f>
        <v>0</v>
      </c>
    </row>
    <row r="231" spans="2:63" s="12" customFormat="1" ht="22.8" customHeight="1">
      <c r="B231" s="164"/>
      <c r="C231" s="165"/>
      <c r="D231" s="166" t="s">
        <v>73</v>
      </c>
      <c r="E231" s="178" t="s">
        <v>548</v>
      </c>
      <c r="F231" s="178" t="s">
        <v>549</v>
      </c>
      <c r="G231" s="165"/>
      <c r="H231" s="165"/>
      <c r="I231" s="168"/>
      <c r="J231" s="179">
        <f>BK231</f>
        <v>0</v>
      </c>
      <c r="K231" s="165"/>
      <c r="L231" s="170"/>
      <c r="M231" s="171"/>
      <c r="N231" s="172"/>
      <c r="O231" s="172"/>
      <c r="P231" s="173">
        <f>SUM(P232:P239)</f>
        <v>0</v>
      </c>
      <c r="Q231" s="172"/>
      <c r="R231" s="173">
        <f>SUM(R232:R239)</f>
        <v>0</v>
      </c>
      <c r="S231" s="172"/>
      <c r="T231" s="174">
        <f>SUM(T232:T239)</f>
        <v>0</v>
      </c>
      <c r="AR231" s="175" t="s">
        <v>84</v>
      </c>
      <c r="AT231" s="176" t="s">
        <v>73</v>
      </c>
      <c r="AU231" s="176" t="s">
        <v>82</v>
      </c>
      <c r="AY231" s="175" t="s">
        <v>245</v>
      </c>
      <c r="BK231" s="177">
        <f>SUM(BK232:BK239)</f>
        <v>0</v>
      </c>
    </row>
    <row r="232" spans="1:65" s="2" customFormat="1" ht="16.5" customHeight="1">
      <c r="A232" s="35"/>
      <c r="B232" s="36"/>
      <c r="C232" s="180" t="s">
        <v>392</v>
      </c>
      <c r="D232" s="180" t="s">
        <v>247</v>
      </c>
      <c r="E232" s="181" t="s">
        <v>550</v>
      </c>
      <c r="F232" s="182" t="s">
        <v>551</v>
      </c>
      <c r="G232" s="183" t="s">
        <v>260</v>
      </c>
      <c r="H232" s="184">
        <v>3291.31</v>
      </c>
      <c r="I232" s="185"/>
      <c r="J232" s="186">
        <f>ROUND(I232*H232,2)</f>
        <v>0</v>
      </c>
      <c r="K232" s="182" t="s">
        <v>19</v>
      </c>
      <c r="L232" s="40"/>
      <c r="M232" s="187" t="s">
        <v>19</v>
      </c>
      <c r="N232" s="188" t="s">
        <v>45</v>
      </c>
      <c r="O232" s="65"/>
      <c r="P232" s="189">
        <f>O232*H232</f>
        <v>0</v>
      </c>
      <c r="Q232" s="189">
        <v>0</v>
      </c>
      <c r="R232" s="189">
        <f>Q232*H232</f>
        <v>0</v>
      </c>
      <c r="S232" s="189">
        <v>0</v>
      </c>
      <c r="T232" s="190">
        <f>S232*H232</f>
        <v>0</v>
      </c>
      <c r="U232" s="35"/>
      <c r="V232" s="35"/>
      <c r="W232" s="35"/>
      <c r="X232" s="35"/>
      <c r="Y232" s="35"/>
      <c r="Z232" s="35"/>
      <c r="AA232" s="35"/>
      <c r="AB232" s="35"/>
      <c r="AC232" s="35"/>
      <c r="AD232" s="35"/>
      <c r="AE232" s="35"/>
      <c r="AR232" s="191" t="s">
        <v>355</v>
      </c>
      <c r="AT232" s="191" t="s">
        <v>247</v>
      </c>
      <c r="AU232" s="191" t="s">
        <v>84</v>
      </c>
      <c r="AY232" s="18" t="s">
        <v>245</v>
      </c>
      <c r="BE232" s="192">
        <f>IF(N232="základní",J232,0)</f>
        <v>0</v>
      </c>
      <c r="BF232" s="192">
        <f>IF(N232="snížená",J232,0)</f>
        <v>0</v>
      </c>
      <c r="BG232" s="192">
        <f>IF(N232="zákl. přenesená",J232,0)</f>
        <v>0</v>
      </c>
      <c r="BH232" s="192">
        <f>IF(N232="sníž. přenesená",J232,0)</f>
        <v>0</v>
      </c>
      <c r="BI232" s="192">
        <f>IF(N232="nulová",J232,0)</f>
        <v>0</v>
      </c>
      <c r="BJ232" s="18" t="s">
        <v>82</v>
      </c>
      <c r="BK232" s="192">
        <f>ROUND(I232*H232,2)</f>
        <v>0</v>
      </c>
      <c r="BL232" s="18" t="s">
        <v>355</v>
      </c>
      <c r="BM232" s="191" t="s">
        <v>552</v>
      </c>
    </row>
    <row r="233" spans="1:47" s="2" customFormat="1" ht="19.2">
      <c r="A233" s="35"/>
      <c r="B233" s="36"/>
      <c r="C233" s="37"/>
      <c r="D233" s="200" t="s">
        <v>470</v>
      </c>
      <c r="E233" s="37"/>
      <c r="F233" s="236" t="s">
        <v>471</v>
      </c>
      <c r="G233" s="37"/>
      <c r="H233" s="37"/>
      <c r="I233" s="195"/>
      <c r="J233" s="37"/>
      <c r="K233" s="37"/>
      <c r="L233" s="40"/>
      <c r="M233" s="196"/>
      <c r="N233" s="197"/>
      <c r="O233" s="65"/>
      <c r="P233" s="65"/>
      <c r="Q233" s="65"/>
      <c r="R233" s="65"/>
      <c r="S233" s="65"/>
      <c r="T233" s="66"/>
      <c r="U233" s="35"/>
      <c r="V233" s="35"/>
      <c r="W233" s="35"/>
      <c r="X233" s="35"/>
      <c r="Y233" s="35"/>
      <c r="Z233" s="35"/>
      <c r="AA233" s="35"/>
      <c r="AB233" s="35"/>
      <c r="AC233" s="35"/>
      <c r="AD233" s="35"/>
      <c r="AE233" s="35"/>
      <c r="AT233" s="18" t="s">
        <v>470</v>
      </c>
      <c r="AU233" s="18" t="s">
        <v>84</v>
      </c>
    </row>
    <row r="234" spans="2:51" s="13" customFormat="1" ht="10.2">
      <c r="B234" s="198"/>
      <c r="C234" s="199"/>
      <c r="D234" s="200" t="s">
        <v>265</v>
      </c>
      <c r="E234" s="201" t="s">
        <v>19</v>
      </c>
      <c r="F234" s="202" t="s">
        <v>553</v>
      </c>
      <c r="G234" s="199"/>
      <c r="H234" s="201" t="s">
        <v>19</v>
      </c>
      <c r="I234" s="203"/>
      <c r="J234" s="199"/>
      <c r="K234" s="199"/>
      <c r="L234" s="204"/>
      <c r="M234" s="205"/>
      <c r="N234" s="206"/>
      <c r="O234" s="206"/>
      <c r="P234" s="206"/>
      <c r="Q234" s="206"/>
      <c r="R234" s="206"/>
      <c r="S234" s="206"/>
      <c r="T234" s="207"/>
      <c r="AT234" s="208" t="s">
        <v>265</v>
      </c>
      <c r="AU234" s="208" t="s">
        <v>84</v>
      </c>
      <c r="AV234" s="13" t="s">
        <v>82</v>
      </c>
      <c r="AW234" s="13" t="s">
        <v>36</v>
      </c>
      <c r="AX234" s="13" t="s">
        <v>74</v>
      </c>
      <c r="AY234" s="208" t="s">
        <v>245</v>
      </c>
    </row>
    <row r="235" spans="2:51" s="13" customFormat="1" ht="10.2">
      <c r="B235" s="198"/>
      <c r="C235" s="199"/>
      <c r="D235" s="200" t="s">
        <v>265</v>
      </c>
      <c r="E235" s="201" t="s">
        <v>19</v>
      </c>
      <c r="F235" s="202" t="s">
        <v>424</v>
      </c>
      <c r="G235" s="199"/>
      <c r="H235" s="201" t="s">
        <v>19</v>
      </c>
      <c r="I235" s="203"/>
      <c r="J235" s="199"/>
      <c r="K235" s="199"/>
      <c r="L235" s="204"/>
      <c r="M235" s="205"/>
      <c r="N235" s="206"/>
      <c r="O235" s="206"/>
      <c r="P235" s="206"/>
      <c r="Q235" s="206"/>
      <c r="R235" s="206"/>
      <c r="S235" s="206"/>
      <c r="T235" s="207"/>
      <c r="AT235" s="208" t="s">
        <v>265</v>
      </c>
      <c r="AU235" s="208" t="s">
        <v>84</v>
      </c>
      <c r="AV235" s="13" t="s">
        <v>82</v>
      </c>
      <c r="AW235" s="13" t="s">
        <v>36</v>
      </c>
      <c r="AX235" s="13" t="s">
        <v>74</v>
      </c>
      <c r="AY235" s="208" t="s">
        <v>245</v>
      </c>
    </row>
    <row r="236" spans="2:51" s="14" customFormat="1" ht="10.2">
      <c r="B236" s="209"/>
      <c r="C236" s="210"/>
      <c r="D236" s="200" t="s">
        <v>265</v>
      </c>
      <c r="E236" s="211" t="s">
        <v>19</v>
      </c>
      <c r="F236" s="212" t="s">
        <v>554</v>
      </c>
      <c r="G236" s="210"/>
      <c r="H236" s="213">
        <v>2935.64</v>
      </c>
      <c r="I236" s="214"/>
      <c r="J236" s="210"/>
      <c r="K236" s="210"/>
      <c r="L236" s="215"/>
      <c r="M236" s="216"/>
      <c r="N236" s="217"/>
      <c r="O236" s="217"/>
      <c r="P236" s="217"/>
      <c r="Q236" s="217"/>
      <c r="R236" s="217"/>
      <c r="S236" s="217"/>
      <c r="T236" s="218"/>
      <c r="AT236" s="219" t="s">
        <v>265</v>
      </c>
      <c r="AU236" s="219" t="s">
        <v>84</v>
      </c>
      <c r="AV236" s="14" t="s">
        <v>84</v>
      </c>
      <c r="AW236" s="14" t="s">
        <v>36</v>
      </c>
      <c r="AX236" s="14" t="s">
        <v>74</v>
      </c>
      <c r="AY236" s="219" t="s">
        <v>245</v>
      </c>
    </row>
    <row r="237" spans="2:51" s="13" customFormat="1" ht="10.2">
      <c r="B237" s="198"/>
      <c r="C237" s="199"/>
      <c r="D237" s="200" t="s">
        <v>265</v>
      </c>
      <c r="E237" s="201" t="s">
        <v>19</v>
      </c>
      <c r="F237" s="202" t="s">
        <v>434</v>
      </c>
      <c r="G237" s="199"/>
      <c r="H237" s="201" t="s">
        <v>19</v>
      </c>
      <c r="I237" s="203"/>
      <c r="J237" s="199"/>
      <c r="K237" s="199"/>
      <c r="L237" s="204"/>
      <c r="M237" s="205"/>
      <c r="N237" s="206"/>
      <c r="O237" s="206"/>
      <c r="P237" s="206"/>
      <c r="Q237" s="206"/>
      <c r="R237" s="206"/>
      <c r="S237" s="206"/>
      <c r="T237" s="207"/>
      <c r="AT237" s="208" t="s">
        <v>265</v>
      </c>
      <c r="AU237" s="208" t="s">
        <v>84</v>
      </c>
      <c r="AV237" s="13" t="s">
        <v>82</v>
      </c>
      <c r="AW237" s="13" t="s">
        <v>36</v>
      </c>
      <c r="AX237" s="13" t="s">
        <v>74</v>
      </c>
      <c r="AY237" s="208" t="s">
        <v>245</v>
      </c>
    </row>
    <row r="238" spans="2:51" s="14" customFormat="1" ht="10.2">
      <c r="B238" s="209"/>
      <c r="C238" s="210"/>
      <c r="D238" s="200" t="s">
        <v>265</v>
      </c>
      <c r="E238" s="211" t="s">
        <v>19</v>
      </c>
      <c r="F238" s="212" t="s">
        <v>555</v>
      </c>
      <c r="G238" s="210"/>
      <c r="H238" s="213">
        <v>355.67</v>
      </c>
      <c r="I238" s="214"/>
      <c r="J238" s="210"/>
      <c r="K238" s="210"/>
      <c r="L238" s="215"/>
      <c r="M238" s="216"/>
      <c r="N238" s="217"/>
      <c r="O238" s="217"/>
      <c r="P238" s="217"/>
      <c r="Q238" s="217"/>
      <c r="R238" s="217"/>
      <c r="S238" s="217"/>
      <c r="T238" s="218"/>
      <c r="AT238" s="219" t="s">
        <v>265</v>
      </c>
      <c r="AU238" s="219" t="s">
        <v>84</v>
      </c>
      <c r="AV238" s="14" t="s">
        <v>84</v>
      </c>
      <c r="AW238" s="14" t="s">
        <v>36</v>
      </c>
      <c r="AX238" s="14" t="s">
        <v>74</v>
      </c>
      <c r="AY238" s="219" t="s">
        <v>245</v>
      </c>
    </row>
    <row r="239" spans="2:51" s="15" customFormat="1" ht="10.2">
      <c r="B239" s="220"/>
      <c r="C239" s="221"/>
      <c r="D239" s="200" t="s">
        <v>265</v>
      </c>
      <c r="E239" s="222" t="s">
        <v>19</v>
      </c>
      <c r="F239" s="223" t="s">
        <v>271</v>
      </c>
      <c r="G239" s="221"/>
      <c r="H239" s="224">
        <v>3291.31</v>
      </c>
      <c r="I239" s="225"/>
      <c r="J239" s="221"/>
      <c r="K239" s="221"/>
      <c r="L239" s="226"/>
      <c r="M239" s="227"/>
      <c r="N239" s="228"/>
      <c r="O239" s="228"/>
      <c r="P239" s="228"/>
      <c r="Q239" s="228"/>
      <c r="R239" s="228"/>
      <c r="S239" s="228"/>
      <c r="T239" s="229"/>
      <c r="AT239" s="230" t="s">
        <v>265</v>
      </c>
      <c r="AU239" s="230" t="s">
        <v>84</v>
      </c>
      <c r="AV239" s="15" t="s">
        <v>131</v>
      </c>
      <c r="AW239" s="15" t="s">
        <v>36</v>
      </c>
      <c r="AX239" s="15" t="s">
        <v>82</v>
      </c>
      <c r="AY239" s="230" t="s">
        <v>245</v>
      </c>
    </row>
    <row r="240" spans="2:63" s="12" customFormat="1" ht="22.8" customHeight="1">
      <c r="B240" s="164"/>
      <c r="C240" s="165"/>
      <c r="D240" s="166" t="s">
        <v>73</v>
      </c>
      <c r="E240" s="178" t="s">
        <v>556</v>
      </c>
      <c r="F240" s="178" t="s">
        <v>557</v>
      </c>
      <c r="G240" s="165"/>
      <c r="H240" s="165"/>
      <c r="I240" s="168"/>
      <c r="J240" s="179">
        <f>BK240</f>
        <v>0</v>
      </c>
      <c r="K240" s="165"/>
      <c r="L240" s="170"/>
      <c r="M240" s="171"/>
      <c r="N240" s="172"/>
      <c r="O240" s="172"/>
      <c r="P240" s="173">
        <f>SUM(P241:P246)</f>
        <v>0</v>
      </c>
      <c r="Q240" s="172"/>
      <c r="R240" s="173">
        <f>SUM(R241:R246)</f>
        <v>0</v>
      </c>
      <c r="S240" s="172"/>
      <c r="T240" s="174">
        <f>SUM(T241:T246)</f>
        <v>0</v>
      </c>
      <c r="AR240" s="175" t="s">
        <v>84</v>
      </c>
      <c r="AT240" s="176" t="s">
        <v>73</v>
      </c>
      <c r="AU240" s="176" t="s">
        <v>82</v>
      </c>
      <c r="AY240" s="175" t="s">
        <v>245</v>
      </c>
      <c r="BK240" s="177">
        <f>SUM(BK241:BK246)</f>
        <v>0</v>
      </c>
    </row>
    <row r="241" spans="1:65" s="2" customFormat="1" ht="16.5" customHeight="1">
      <c r="A241" s="35"/>
      <c r="B241" s="36"/>
      <c r="C241" s="180" t="s">
        <v>558</v>
      </c>
      <c r="D241" s="180" t="s">
        <v>247</v>
      </c>
      <c r="E241" s="181" t="s">
        <v>559</v>
      </c>
      <c r="F241" s="182" t="s">
        <v>560</v>
      </c>
      <c r="G241" s="183" t="s">
        <v>260</v>
      </c>
      <c r="H241" s="184">
        <v>355.67</v>
      </c>
      <c r="I241" s="185"/>
      <c r="J241" s="186">
        <f>ROUND(I241*H241,2)</f>
        <v>0</v>
      </c>
      <c r="K241" s="182" t="s">
        <v>19</v>
      </c>
      <c r="L241" s="40"/>
      <c r="M241" s="187" t="s">
        <v>19</v>
      </c>
      <c r="N241" s="188" t="s">
        <v>45</v>
      </c>
      <c r="O241" s="65"/>
      <c r="P241" s="189">
        <f>O241*H241</f>
        <v>0</v>
      </c>
      <c r="Q241" s="189">
        <v>0</v>
      </c>
      <c r="R241" s="189">
        <f>Q241*H241</f>
        <v>0</v>
      </c>
      <c r="S241" s="189">
        <v>0</v>
      </c>
      <c r="T241" s="190">
        <f>S241*H241</f>
        <v>0</v>
      </c>
      <c r="U241" s="35"/>
      <c r="V241" s="35"/>
      <c r="W241" s="35"/>
      <c r="X241" s="35"/>
      <c r="Y241" s="35"/>
      <c r="Z241" s="35"/>
      <c r="AA241" s="35"/>
      <c r="AB241" s="35"/>
      <c r="AC241" s="35"/>
      <c r="AD241" s="35"/>
      <c r="AE241" s="35"/>
      <c r="AR241" s="191" t="s">
        <v>355</v>
      </c>
      <c r="AT241" s="191" t="s">
        <v>247</v>
      </c>
      <c r="AU241" s="191" t="s">
        <v>84</v>
      </c>
      <c r="AY241" s="18" t="s">
        <v>245</v>
      </c>
      <c r="BE241" s="192">
        <f>IF(N241="základní",J241,0)</f>
        <v>0</v>
      </c>
      <c r="BF241" s="192">
        <f>IF(N241="snížená",J241,0)</f>
        <v>0</v>
      </c>
      <c r="BG241" s="192">
        <f>IF(N241="zákl. přenesená",J241,0)</f>
        <v>0</v>
      </c>
      <c r="BH241" s="192">
        <f>IF(N241="sníž. přenesená",J241,0)</f>
        <v>0</v>
      </c>
      <c r="BI241" s="192">
        <f>IF(N241="nulová",J241,0)</f>
        <v>0</v>
      </c>
      <c r="BJ241" s="18" t="s">
        <v>82</v>
      </c>
      <c r="BK241" s="192">
        <f>ROUND(I241*H241,2)</f>
        <v>0</v>
      </c>
      <c r="BL241" s="18" t="s">
        <v>355</v>
      </c>
      <c r="BM241" s="191" t="s">
        <v>561</v>
      </c>
    </row>
    <row r="242" spans="1:47" s="2" customFormat="1" ht="19.2">
      <c r="A242" s="35"/>
      <c r="B242" s="36"/>
      <c r="C242" s="37"/>
      <c r="D242" s="200" t="s">
        <v>470</v>
      </c>
      <c r="E242" s="37"/>
      <c r="F242" s="236" t="s">
        <v>471</v>
      </c>
      <c r="G242" s="37"/>
      <c r="H242" s="37"/>
      <c r="I242" s="195"/>
      <c r="J242" s="37"/>
      <c r="K242" s="37"/>
      <c r="L242" s="40"/>
      <c r="M242" s="196"/>
      <c r="N242" s="197"/>
      <c r="O242" s="65"/>
      <c r="P242" s="65"/>
      <c r="Q242" s="65"/>
      <c r="R242" s="65"/>
      <c r="S242" s="65"/>
      <c r="T242" s="66"/>
      <c r="U242" s="35"/>
      <c r="V242" s="35"/>
      <c r="W242" s="35"/>
      <c r="X242" s="35"/>
      <c r="Y242" s="35"/>
      <c r="Z242" s="35"/>
      <c r="AA242" s="35"/>
      <c r="AB242" s="35"/>
      <c r="AC242" s="35"/>
      <c r="AD242" s="35"/>
      <c r="AE242" s="35"/>
      <c r="AT242" s="18" t="s">
        <v>470</v>
      </c>
      <c r="AU242" s="18" t="s">
        <v>84</v>
      </c>
    </row>
    <row r="243" spans="2:51" s="13" customFormat="1" ht="10.2">
      <c r="B243" s="198"/>
      <c r="C243" s="199"/>
      <c r="D243" s="200" t="s">
        <v>265</v>
      </c>
      <c r="E243" s="201" t="s">
        <v>19</v>
      </c>
      <c r="F243" s="202" t="s">
        <v>562</v>
      </c>
      <c r="G243" s="199"/>
      <c r="H243" s="201" t="s">
        <v>19</v>
      </c>
      <c r="I243" s="203"/>
      <c r="J243" s="199"/>
      <c r="K243" s="199"/>
      <c r="L243" s="204"/>
      <c r="M243" s="205"/>
      <c r="N243" s="206"/>
      <c r="O243" s="206"/>
      <c r="P243" s="206"/>
      <c r="Q243" s="206"/>
      <c r="R243" s="206"/>
      <c r="S243" s="206"/>
      <c r="T243" s="207"/>
      <c r="AT243" s="208" t="s">
        <v>265</v>
      </c>
      <c r="AU243" s="208" t="s">
        <v>84</v>
      </c>
      <c r="AV243" s="13" t="s">
        <v>82</v>
      </c>
      <c r="AW243" s="13" t="s">
        <v>36</v>
      </c>
      <c r="AX243" s="13" t="s">
        <v>74</v>
      </c>
      <c r="AY243" s="208" t="s">
        <v>245</v>
      </c>
    </row>
    <row r="244" spans="2:51" s="13" customFormat="1" ht="10.2">
      <c r="B244" s="198"/>
      <c r="C244" s="199"/>
      <c r="D244" s="200" t="s">
        <v>265</v>
      </c>
      <c r="E244" s="201" t="s">
        <v>19</v>
      </c>
      <c r="F244" s="202" t="s">
        <v>434</v>
      </c>
      <c r="G244" s="199"/>
      <c r="H244" s="201" t="s">
        <v>19</v>
      </c>
      <c r="I244" s="203"/>
      <c r="J244" s="199"/>
      <c r="K244" s="199"/>
      <c r="L244" s="204"/>
      <c r="M244" s="205"/>
      <c r="N244" s="206"/>
      <c r="O244" s="206"/>
      <c r="P244" s="206"/>
      <c r="Q244" s="206"/>
      <c r="R244" s="206"/>
      <c r="S244" s="206"/>
      <c r="T244" s="207"/>
      <c r="AT244" s="208" t="s">
        <v>265</v>
      </c>
      <c r="AU244" s="208" t="s">
        <v>84</v>
      </c>
      <c r="AV244" s="13" t="s">
        <v>82</v>
      </c>
      <c r="AW244" s="13" t="s">
        <v>36</v>
      </c>
      <c r="AX244" s="13" t="s">
        <v>74</v>
      </c>
      <c r="AY244" s="208" t="s">
        <v>245</v>
      </c>
    </row>
    <row r="245" spans="2:51" s="14" customFormat="1" ht="10.2">
      <c r="B245" s="209"/>
      <c r="C245" s="210"/>
      <c r="D245" s="200" t="s">
        <v>265</v>
      </c>
      <c r="E245" s="211" t="s">
        <v>19</v>
      </c>
      <c r="F245" s="212" t="s">
        <v>555</v>
      </c>
      <c r="G245" s="210"/>
      <c r="H245" s="213">
        <v>355.67</v>
      </c>
      <c r="I245" s="214"/>
      <c r="J245" s="210"/>
      <c r="K245" s="210"/>
      <c r="L245" s="215"/>
      <c r="M245" s="216"/>
      <c r="N245" s="217"/>
      <c r="O245" s="217"/>
      <c r="P245" s="217"/>
      <c r="Q245" s="217"/>
      <c r="R245" s="217"/>
      <c r="S245" s="217"/>
      <c r="T245" s="218"/>
      <c r="AT245" s="219" t="s">
        <v>265</v>
      </c>
      <c r="AU245" s="219" t="s">
        <v>84</v>
      </c>
      <c r="AV245" s="14" t="s">
        <v>84</v>
      </c>
      <c r="AW245" s="14" t="s">
        <v>36</v>
      </c>
      <c r="AX245" s="14" t="s">
        <v>74</v>
      </c>
      <c r="AY245" s="219" t="s">
        <v>245</v>
      </c>
    </row>
    <row r="246" spans="2:51" s="15" customFormat="1" ht="10.2">
      <c r="B246" s="220"/>
      <c r="C246" s="221"/>
      <c r="D246" s="200" t="s">
        <v>265</v>
      </c>
      <c r="E246" s="222" t="s">
        <v>19</v>
      </c>
      <c r="F246" s="223" t="s">
        <v>271</v>
      </c>
      <c r="G246" s="221"/>
      <c r="H246" s="224">
        <v>355.67</v>
      </c>
      <c r="I246" s="225"/>
      <c r="J246" s="221"/>
      <c r="K246" s="221"/>
      <c r="L246" s="226"/>
      <c r="M246" s="237"/>
      <c r="N246" s="238"/>
      <c r="O246" s="238"/>
      <c r="P246" s="238"/>
      <c r="Q246" s="238"/>
      <c r="R246" s="238"/>
      <c r="S246" s="238"/>
      <c r="T246" s="239"/>
      <c r="AT246" s="230" t="s">
        <v>265</v>
      </c>
      <c r="AU246" s="230" t="s">
        <v>84</v>
      </c>
      <c r="AV246" s="15" t="s">
        <v>131</v>
      </c>
      <c r="AW246" s="15" t="s">
        <v>36</v>
      </c>
      <c r="AX246" s="15" t="s">
        <v>82</v>
      </c>
      <c r="AY246" s="230" t="s">
        <v>245</v>
      </c>
    </row>
    <row r="247" spans="1:31" s="2" customFormat="1" ht="6.9" customHeight="1">
      <c r="A247" s="35"/>
      <c r="B247" s="48"/>
      <c r="C247" s="49"/>
      <c r="D247" s="49"/>
      <c r="E247" s="49"/>
      <c r="F247" s="49"/>
      <c r="G247" s="49"/>
      <c r="H247" s="49"/>
      <c r="I247" s="49"/>
      <c r="J247" s="49"/>
      <c r="K247" s="49"/>
      <c r="L247" s="40"/>
      <c r="M247" s="35"/>
      <c r="O247" s="35"/>
      <c r="P247" s="35"/>
      <c r="Q247" s="35"/>
      <c r="R247" s="35"/>
      <c r="S247" s="35"/>
      <c r="T247" s="35"/>
      <c r="U247" s="35"/>
      <c r="V247" s="35"/>
      <c r="W247" s="35"/>
      <c r="X247" s="35"/>
      <c r="Y247" s="35"/>
      <c r="Z247" s="35"/>
      <c r="AA247" s="35"/>
      <c r="AB247" s="35"/>
      <c r="AC247" s="35"/>
      <c r="AD247" s="35"/>
      <c r="AE247" s="35"/>
    </row>
  </sheetData>
  <sheetProtection algorithmName="SHA-512" hashValue="HI3U/rPv7oZIa+ClJ4eF/1mjjhgdTU5G5MX6upHfH9QHTeJTmP+FlDTHrS0kp2j88+Sr2Z3EE0kotj21qhy/QQ==" saltValue="NlJquDlINYpOY2FZXEFEHykhWR4THMZ/tV4lk8jMKLEXcjyX4/OH6SyKVKqCW7aok5LzqxL77EOLl8xtIlrHHw==" spinCount="100000" sheet="1" objects="1" scenarios="1" formatColumns="0" formatRows="0" autoFilter="0"/>
  <autoFilter ref="C99:K246"/>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2_02/122251106"/>
    <hyperlink ref="F110" r:id="rId2" display="https://podminky.urs.cz/item/CS_URS_2022_02/131251106"/>
    <hyperlink ref="F122" r:id="rId3" display="https://podminky.urs.cz/item/CS_URS_2022_02/162351103"/>
    <hyperlink ref="F129" r:id="rId4" display="https://podminky.urs.cz/item/CS_URS_2022_02/171251201"/>
    <hyperlink ref="F135" r:id="rId5" display="https://podminky.urs.cz/item/CS_URS_2022_02/167151111"/>
    <hyperlink ref="F141" r:id="rId6" display="https://podminky.urs.cz/item/CS_URS_2022_02/174151101"/>
    <hyperlink ref="F150" r:id="rId7" display="https://podminky.urs.cz/item/CS_URS_2022_02/162751117"/>
    <hyperlink ref="F157" r:id="rId8" display="https://podminky.urs.cz/item/CS_URS_2022_02/171201231"/>
    <hyperlink ref="F167" r:id="rId9" display="https://podminky.urs.cz/item/CS_URS_2022_02/273323611"/>
    <hyperlink ref="F173" r:id="rId10" display="https://podminky.urs.cz/item/CS_URS_2022_02/273351121"/>
    <hyperlink ref="F179" r:id="rId11" display="https://podminky.urs.cz/item/CS_URS_2022_02/273351122"/>
    <hyperlink ref="F181" r:id="rId12" display="https://podminky.urs.cz/item/CS_URS_2022_02/273361821"/>
    <hyperlink ref="F191" r:id="rId13" display="https://podminky.urs.cz/item/CS_URS_2022_02/279323112"/>
    <hyperlink ref="F197" r:id="rId14" display="https://podminky.urs.cz/item/CS_URS_2022_02/279351121"/>
    <hyperlink ref="F205" r:id="rId15" display="https://podminky.urs.cz/item/CS_URS_2022_02/279351122"/>
    <hyperlink ref="F207" r:id="rId16" display="https://podminky.urs.cz/item/CS_URS_2022_02/279361821"/>
    <hyperlink ref="F229" r:id="rId17" display="https://podminky.urs.cz/item/CS_URS_2022_02/9980120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BM1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181</v>
      </c>
      <c r="AZ2" s="109" t="s">
        <v>1744</v>
      </c>
      <c r="BA2" s="109" t="s">
        <v>19</v>
      </c>
      <c r="BB2" s="109" t="s">
        <v>19</v>
      </c>
      <c r="BC2" s="109" t="s">
        <v>1926</v>
      </c>
      <c r="BD2" s="109" t="s">
        <v>84</v>
      </c>
    </row>
    <row r="3" spans="2:56" s="1" customFormat="1" ht="6.9" customHeight="1">
      <c r="B3" s="110"/>
      <c r="C3" s="111"/>
      <c r="D3" s="111"/>
      <c r="E3" s="111"/>
      <c r="F3" s="111"/>
      <c r="G3" s="111"/>
      <c r="H3" s="111"/>
      <c r="I3" s="111"/>
      <c r="J3" s="111"/>
      <c r="K3" s="111"/>
      <c r="L3" s="21"/>
      <c r="AT3" s="18" t="s">
        <v>84</v>
      </c>
      <c r="AZ3" s="109" t="s">
        <v>1741</v>
      </c>
      <c r="BA3" s="109" t="s">
        <v>19</v>
      </c>
      <c r="BB3" s="109" t="s">
        <v>19</v>
      </c>
      <c r="BC3" s="109" t="s">
        <v>1927</v>
      </c>
      <c r="BD3" s="109" t="s">
        <v>84</v>
      </c>
    </row>
    <row r="4" spans="2:56" s="1" customFormat="1" ht="24.9" customHeight="1">
      <c r="B4" s="21"/>
      <c r="D4" s="112" t="s">
        <v>216</v>
      </c>
      <c r="L4" s="21"/>
      <c r="M4" s="113" t="s">
        <v>10</v>
      </c>
      <c r="AT4" s="18" t="s">
        <v>4</v>
      </c>
      <c r="AZ4" s="109" t="s">
        <v>406</v>
      </c>
      <c r="BA4" s="109" t="s">
        <v>19</v>
      </c>
      <c r="BB4" s="109" t="s">
        <v>19</v>
      </c>
      <c r="BC4" s="109" t="s">
        <v>1928</v>
      </c>
      <c r="BD4" s="109" t="s">
        <v>84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1929</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ROUND(J85,2)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ROUND((SUM(BE85:BE138)),2)</f>
        <v>0</v>
      </c>
      <c r="G33" s="35"/>
      <c r="H33" s="35"/>
      <c r="I33" s="126">
        <v>0.21</v>
      </c>
      <c r="J33" s="125">
        <f>ROUND(((SUM(BE85:BE138))*I33),2)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ROUND((SUM(BF85:BF138)),2)</f>
        <v>0</v>
      </c>
      <c r="G34" s="35"/>
      <c r="H34" s="35"/>
      <c r="I34" s="126">
        <v>0.15</v>
      </c>
      <c r="J34" s="125">
        <f>ROUND(((SUM(BF85:BF138))*I34),2)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ROUND((SUM(BG85:BG138)),2)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ROUND((SUM(BH85:BH138)),2)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ROUND((SUM(BI85:BI138)),2)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05.1 - Retenční jezírko - mola</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J85</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225</v>
      </c>
      <c r="E60" s="145"/>
      <c r="F60" s="145"/>
      <c r="G60" s="145"/>
      <c r="H60" s="145"/>
      <c r="I60" s="145"/>
      <c r="J60" s="146">
        <f>J86</f>
        <v>0</v>
      </c>
      <c r="K60" s="143"/>
      <c r="L60" s="147"/>
    </row>
    <row r="61" spans="2:12" s="10" customFormat="1" ht="19.95" customHeight="1">
      <c r="B61" s="148"/>
      <c r="C61" s="98"/>
      <c r="D61" s="149" t="s">
        <v>226</v>
      </c>
      <c r="E61" s="150"/>
      <c r="F61" s="150"/>
      <c r="G61" s="150"/>
      <c r="H61" s="150"/>
      <c r="I61" s="150"/>
      <c r="J61" s="151">
        <f>J87</f>
        <v>0</v>
      </c>
      <c r="K61" s="98"/>
      <c r="L61" s="152"/>
    </row>
    <row r="62" spans="2:12" s="10" customFormat="1" ht="19.95" customHeight="1">
      <c r="B62" s="148"/>
      <c r="C62" s="98"/>
      <c r="D62" s="149" t="s">
        <v>413</v>
      </c>
      <c r="E62" s="150"/>
      <c r="F62" s="150"/>
      <c r="G62" s="150"/>
      <c r="H62" s="150"/>
      <c r="I62" s="150"/>
      <c r="J62" s="151">
        <f>J123</f>
        <v>0</v>
      </c>
      <c r="K62" s="98"/>
      <c r="L62" s="152"/>
    </row>
    <row r="63" spans="2:12" s="9" customFormat="1" ht="24.9" customHeight="1">
      <c r="B63" s="142"/>
      <c r="C63" s="143"/>
      <c r="D63" s="144" t="s">
        <v>416</v>
      </c>
      <c r="E63" s="145"/>
      <c r="F63" s="145"/>
      <c r="G63" s="145"/>
      <c r="H63" s="145"/>
      <c r="I63" s="145"/>
      <c r="J63" s="146">
        <f>J132</f>
        <v>0</v>
      </c>
      <c r="K63" s="143"/>
      <c r="L63" s="147"/>
    </row>
    <row r="64" spans="2:12" s="10" customFormat="1" ht="19.95" customHeight="1">
      <c r="B64" s="148"/>
      <c r="C64" s="98"/>
      <c r="D64" s="149" t="s">
        <v>1930</v>
      </c>
      <c r="E64" s="150"/>
      <c r="F64" s="150"/>
      <c r="G64" s="150"/>
      <c r="H64" s="150"/>
      <c r="I64" s="150"/>
      <c r="J64" s="151">
        <f>J133</f>
        <v>0</v>
      </c>
      <c r="K64" s="98"/>
      <c r="L64" s="152"/>
    </row>
    <row r="65" spans="2:12" s="10" customFormat="1" ht="19.95" customHeight="1">
      <c r="B65" s="148"/>
      <c r="C65" s="98"/>
      <c r="D65" s="149" t="s">
        <v>576</v>
      </c>
      <c r="E65" s="150"/>
      <c r="F65" s="150"/>
      <c r="G65" s="150"/>
      <c r="H65" s="150"/>
      <c r="I65" s="150"/>
      <c r="J65" s="151">
        <f>J136</f>
        <v>0</v>
      </c>
      <c r="K65" s="98"/>
      <c r="L65" s="152"/>
    </row>
    <row r="66" spans="1:31" s="2" customFormat="1" ht="21.7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31" s="2" customFormat="1" ht="6.9" customHeight="1">
      <c r="A67" s="35"/>
      <c r="B67" s="48"/>
      <c r="C67" s="49"/>
      <c r="D67" s="49"/>
      <c r="E67" s="49"/>
      <c r="F67" s="49"/>
      <c r="G67" s="49"/>
      <c r="H67" s="49"/>
      <c r="I67" s="49"/>
      <c r="J67" s="49"/>
      <c r="K67" s="49"/>
      <c r="L67" s="115"/>
      <c r="S67" s="35"/>
      <c r="T67" s="35"/>
      <c r="U67" s="35"/>
      <c r="V67" s="35"/>
      <c r="W67" s="35"/>
      <c r="X67" s="35"/>
      <c r="Y67" s="35"/>
      <c r="Z67" s="35"/>
      <c r="AA67" s="35"/>
      <c r="AB67" s="35"/>
      <c r="AC67" s="35"/>
      <c r="AD67" s="35"/>
      <c r="AE67" s="35"/>
    </row>
    <row r="71" spans="1:31" s="2" customFormat="1" ht="6.9" customHeight="1">
      <c r="A71" s="35"/>
      <c r="B71" s="50"/>
      <c r="C71" s="51"/>
      <c r="D71" s="51"/>
      <c r="E71" s="51"/>
      <c r="F71" s="51"/>
      <c r="G71" s="51"/>
      <c r="H71" s="51"/>
      <c r="I71" s="51"/>
      <c r="J71" s="51"/>
      <c r="K71" s="51"/>
      <c r="L71" s="115"/>
      <c r="S71" s="35"/>
      <c r="T71" s="35"/>
      <c r="U71" s="35"/>
      <c r="V71" s="35"/>
      <c r="W71" s="35"/>
      <c r="X71" s="35"/>
      <c r="Y71" s="35"/>
      <c r="Z71" s="35"/>
      <c r="AA71" s="35"/>
      <c r="AB71" s="35"/>
      <c r="AC71" s="35"/>
      <c r="AD71" s="35"/>
      <c r="AE71" s="35"/>
    </row>
    <row r="72" spans="1:31" s="2" customFormat="1" ht="24.9" customHeight="1">
      <c r="A72" s="35"/>
      <c r="B72" s="36"/>
      <c r="C72" s="24" t="s">
        <v>230</v>
      </c>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37"/>
      <c r="J74" s="37"/>
      <c r="K74" s="37"/>
      <c r="L74" s="115"/>
      <c r="S74" s="35"/>
      <c r="T74" s="35"/>
      <c r="U74" s="35"/>
      <c r="V74" s="35"/>
      <c r="W74" s="35"/>
      <c r="X74" s="35"/>
      <c r="Y74" s="35"/>
      <c r="Z74" s="35"/>
      <c r="AA74" s="35"/>
      <c r="AB74" s="35"/>
      <c r="AC74" s="35"/>
      <c r="AD74" s="35"/>
      <c r="AE74" s="35"/>
    </row>
    <row r="75" spans="1:31" s="2" customFormat="1" ht="16.5" customHeight="1">
      <c r="A75" s="35"/>
      <c r="B75" s="36"/>
      <c r="C75" s="37"/>
      <c r="D75" s="37"/>
      <c r="E75" s="400" t="str">
        <f>E7</f>
        <v>Novostavba CEPIS (Centre for Entrepreneurship, Professional and International Studies)</v>
      </c>
      <c r="F75" s="401"/>
      <c r="G75" s="401"/>
      <c r="H75" s="401"/>
      <c r="I75" s="37"/>
      <c r="J75" s="37"/>
      <c r="K75" s="37"/>
      <c r="L75" s="115"/>
      <c r="S75" s="35"/>
      <c r="T75" s="35"/>
      <c r="U75" s="35"/>
      <c r="V75" s="35"/>
      <c r="W75" s="35"/>
      <c r="X75" s="35"/>
      <c r="Y75" s="35"/>
      <c r="Z75" s="35"/>
      <c r="AA75" s="35"/>
      <c r="AB75" s="35"/>
      <c r="AC75" s="35"/>
      <c r="AD75" s="35"/>
      <c r="AE75" s="35"/>
    </row>
    <row r="76" spans="1:31" s="2" customFormat="1" ht="12" customHeight="1">
      <c r="A76" s="35"/>
      <c r="B76" s="36"/>
      <c r="C76" s="30" t="s">
        <v>219</v>
      </c>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6.5" customHeight="1">
      <c r="A77" s="35"/>
      <c r="B77" s="36"/>
      <c r="C77" s="37"/>
      <c r="D77" s="37"/>
      <c r="E77" s="374" t="str">
        <f>E9</f>
        <v>SO 05.1 - Retenční jezírko - mola</v>
      </c>
      <c r="F77" s="402"/>
      <c r="G77" s="402"/>
      <c r="H77" s="402"/>
      <c r="I77" s="37"/>
      <c r="J77" s="37"/>
      <c r="K77" s="37"/>
      <c r="L77" s="115"/>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 xml:space="preserve"> </v>
      </c>
      <c r="G79" s="37"/>
      <c r="H79" s="37"/>
      <c r="I79" s="30" t="s">
        <v>23</v>
      </c>
      <c r="J79" s="60">
        <f>IF(J12="","",J12)</f>
        <v>0</v>
      </c>
      <c r="K79" s="37"/>
      <c r="L79" s="115"/>
      <c r="S79" s="35"/>
      <c r="T79" s="35"/>
      <c r="U79" s="35"/>
      <c r="V79" s="35"/>
      <c r="W79" s="35"/>
      <c r="X79" s="35"/>
      <c r="Y79" s="35"/>
      <c r="Z79" s="35"/>
      <c r="AA79" s="35"/>
      <c r="AB79" s="35"/>
      <c r="AC79" s="35"/>
      <c r="AD79" s="35"/>
      <c r="AE79" s="35"/>
    </row>
    <row r="80" spans="1:31" s="2" customFormat="1" ht="6.9" customHeight="1">
      <c r="A80" s="35"/>
      <c r="B80" s="36"/>
      <c r="C80" s="37"/>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25.65" customHeight="1">
      <c r="A81" s="35"/>
      <c r="B81" s="36"/>
      <c r="C81" s="30" t="s">
        <v>24</v>
      </c>
      <c r="D81" s="37"/>
      <c r="E81" s="37"/>
      <c r="F81" s="28" t="str">
        <f>E15</f>
        <v>Slezská univerzita v Opavě</v>
      </c>
      <c r="G81" s="37"/>
      <c r="H81" s="37"/>
      <c r="I81" s="30" t="s">
        <v>32</v>
      </c>
      <c r="J81" s="33" t="str">
        <f>E21</f>
        <v>Ateliér Velehradský, s. r. o.</v>
      </c>
      <c r="K81" s="37"/>
      <c r="L81" s="115"/>
      <c r="S81" s="35"/>
      <c r="T81" s="35"/>
      <c r="U81" s="35"/>
      <c r="V81" s="35"/>
      <c r="W81" s="35"/>
      <c r="X81" s="35"/>
      <c r="Y81" s="35"/>
      <c r="Z81" s="35"/>
      <c r="AA81" s="35"/>
      <c r="AB81" s="35"/>
      <c r="AC81" s="35"/>
      <c r="AD81" s="35"/>
      <c r="AE81" s="35"/>
    </row>
    <row r="82" spans="1:31" s="2" customFormat="1" ht="15.15" customHeight="1">
      <c r="A82" s="35"/>
      <c r="B82" s="36"/>
      <c r="C82" s="30" t="s">
        <v>30</v>
      </c>
      <c r="D82" s="37"/>
      <c r="E82" s="37"/>
      <c r="F82" s="28" t="str">
        <f>IF(E18="","",E18)</f>
        <v>Vyplň údaj</v>
      </c>
      <c r="G82" s="37"/>
      <c r="H82" s="37"/>
      <c r="I82" s="30" t="s">
        <v>37</v>
      </c>
      <c r="J82" s="33" t="str">
        <f>E24</f>
        <v xml:space="preserve"> </v>
      </c>
      <c r="K82" s="37"/>
      <c r="L82" s="115"/>
      <c r="S82" s="35"/>
      <c r="T82" s="35"/>
      <c r="U82" s="35"/>
      <c r="V82" s="35"/>
      <c r="W82" s="35"/>
      <c r="X82" s="35"/>
      <c r="Y82" s="35"/>
      <c r="Z82" s="35"/>
      <c r="AA82" s="35"/>
      <c r="AB82" s="35"/>
      <c r="AC82" s="35"/>
      <c r="AD82" s="35"/>
      <c r="AE82" s="35"/>
    </row>
    <row r="83" spans="1:31" s="2" customFormat="1" ht="10.35" customHeight="1">
      <c r="A83" s="35"/>
      <c r="B83" s="36"/>
      <c r="C83" s="37"/>
      <c r="D83" s="37"/>
      <c r="E83" s="37"/>
      <c r="F83" s="37"/>
      <c r="G83" s="37"/>
      <c r="H83" s="37"/>
      <c r="I83" s="37"/>
      <c r="J83" s="37"/>
      <c r="K83" s="37"/>
      <c r="L83" s="115"/>
      <c r="S83" s="35"/>
      <c r="T83" s="35"/>
      <c r="U83" s="35"/>
      <c r="V83" s="35"/>
      <c r="W83" s="35"/>
      <c r="X83" s="35"/>
      <c r="Y83" s="35"/>
      <c r="Z83" s="35"/>
      <c r="AA83" s="35"/>
      <c r="AB83" s="35"/>
      <c r="AC83" s="35"/>
      <c r="AD83" s="35"/>
      <c r="AE83" s="35"/>
    </row>
    <row r="84" spans="1:31" s="11" customFormat="1" ht="29.25" customHeight="1">
      <c r="A84" s="153"/>
      <c r="B84" s="154"/>
      <c r="C84" s="155" t="s">
        <v>231</v>
      </c>
      <c r="D84" s="156" t="s">
        <v>59</v>
      </c>
      <c r="E84" s="156" t="s">
        <v>55</v>
      </c>
      <c r="F84" s="156" t="s">
        <v>56</v>
      </c>
      <c r="G84" s="156" t="s">
        <v>232</v>
      </c>
      <c r="H84" s="156" t="s">
        <v>233</v>
      </c>
      <c r="I84" s="156" t="s">
        <v>234</v>
      </c>
      <c r="J84" s="156" t="s">
        <v>223</v>
      </c>
      <c r="K84" s="157" t="s">
        <v>235</v>
      </c>
      <c r="L84" s="158"/>
      <c r="M84" s="69" t="s">
        <v>19</v>
      </c>
      <c r="N84" s="70" t="s">
        <v>44</v>
      </c>
      <c r="O84" s="70" t="s">
        <v>236</v>
      </c>
      <c r="P84" s="70" t="s">
        <v>237</v>
      </c>
      <c r="Q84" s="70" t="s">
        <v>238</v>
      </c>
      <c r="R84" s="70" t="s">
        <v>239</v>
      </c>
      <c r="S84" s="70" t="s">
        <v>240</v>
      </c>
      <c r="T84" s="71" t="s">
        <v>241</v>
      </c>
      <c r="U84" s="153"/>
      <c r="V84" s="153"/>
      <c r="W84" s="153"/>
      <c r="X84" s="153"/>
      <c r="Y84" s="153"/>
      <c r="Z84" s="153"/>
      <c r="AA84" s="153"/>
      <c r="AB84" s="153"/>
      <c r="AC84" s="153"/>
      <c r="AD84" s="153"/>
      <c r="AE84" s="153"/>
    </row>
    <row r="85" spans="1:63" s="2" customFormat="1" ht="22.8" customHeight="1">
      <c r="A85" s="35"/>
      <c r="B85" s="36"/>
      <c r="C85" s="76" t="s">
        <v>242</v>
      </c>
      <c r="D85" s="37"/>
      <c r="E85" s="37"/>
      <c r="F85" s="37"/>
      <c r="G85" s="37"/>
      <c r="H85" s="37"/>
      <c r="I85" s="37"/>
      <c r="J85" s="159">
        <f>BK85</f>
        <v>0</v>
      </c>
      <c r="K85" s="37"/>
      <c r="L85" s="40"/>
      <c r="M85" s="72"/>
      <c r="N85" s="160"/>
      <c r="O85" s="73"/>
      <c r="P85" s="161">
        <f>P86+P132</f>
        <v>0</v>
      </c>
      <c r="Q85" s="73"/>
      <c r="R85" s="161">
        <f>R86+R132</f>
        <v>0</v>
      </c>
      <c r="S85" s="73"/>
      <c r="T85" s="162">
        <f>T86+T132</f>
        <v>0</v>
      </c>
      <c r="U85" s="35"/>
      <c r="V85" s="35"/>
      <c r="W85" s="35"/>
      <c r="X85" s="35"/>
      <c r="Y85" s="35"/>
      <c r="Z85" s="35"/>
      <c r="AA85" s="35"/>
      <c r="AB85" s="35"/>
      <c r="AC85" s="35"/>
      <c r="AD85" s="35"/>
      <c r="AE85" s="35"/>
      <c r="AT85" s="18" t="s">
        <v>73</v>
      </c>
      <c r="AU85" s="18" t="s">
        <v>224</v>
      </c>
      <c r="BK85" s="163">
        <f>BK86+BK132</f>
        <v>0</v>
      </c>
    </row>
    <row r="86" spans="2:63" s="12" customFormat="1" ht="25.95" customHeight="1">
      <c r="B86" s="164"/>
      <c r="C86" s="165"/>
      <c r="D86" s="166" t="s">
        <v>73</v>
      </c>
      <c r="E86" s="167" t="s">
        <v>243</v>
      </c>
      <c r="F86" s="167" t="s">
        <v>244</v>
      </c>
      <c r="G86" s="165"/>
      <c r="H86" s="165"/>
      <c r="I86" s="168"/>
      <c r="J86" s="169">
        <f>BK86</f>
        <v>0</v>
      </c>
      <c r="K86" s="165"/>
      <c r="L86" s="170"/>
      <c r="M86" s="171"/>
      <c r="N86" s="172"/>
      <c r="O86" s="172"/>
      <c r="P86" s="173">
        <f>P87+P123</f>
        <v>0</v>
      </c>
      <c r="Q86" s="172"/>
      <c r="R86" s="173">
        <f>R87+R123</f>
        <v>0</v>
      </c>
      <c r="S86" s="172"/>
      <c r="T86" s="174">
        <f>T87+T123</f>
        <v>0</v>
      </c>
      <c r="AR86" s="175" t="s">
        <v>82</v>
      </c>
      <c r="AT86" s="176" t="s">
        <v>73</v>
      </c>
      <c r="AU86" s="176" t="s">
        <v>74</v>
      </c>
      <c r="AY86" s="175" t="s">
        <v>245</v>
      </c>
      <c r="BK86" s="177">
        <f>BK87+BK123</f>
        <v>0</v>
      </c>
    </row>
    <row r="87" spans="2:63" s="12" customFormat="1" ht="22.8" customHeight="1">
      <c r="B87" s="164"/>
      <c r="C87" s="165"/>
      <c r="D87" s="166" t="s">
        <v>73</v>
      </c>
      <c r="E87" s="178" t="s">
        <v>82</v>
      </c>
      <c r="F87" s="178" t="s">
        <v>246</v>
      </c>
      <c r="G87" s="165"/>
      <c r="H87" s="165"/>
      <c r="I87" s="168"/>
      <c r="J87" s="179">
        <f>BK87</f>
        <v>0</v>
      </c>
      <c r="K87" s="165"/>
      <c r="L87" s="170"/>
      <c r="M87" s="171"/>
      <c r="N87" s="172"/>
      <c r="O87" s="172"/>
      <c r="P87" s="173">
        <f>SUM(P88:P122)</f>
        <v>0</v>
      </c>
      <c r="Q87" s="172"/>
      <c r="R87" s="173">
        <f>SUM(R88:R122)</f>
        <v>0</v>
      </c>
      <c r="S87" s="172"/>
      <c r="T87" s="174">
        <f>SUM(T88:T122)</f>
        <v>0</v>
      </c>
      <c r="AR87" s="175" t="s">
        <v>82</v>
      </c>
      <c r="AT87" s="176" t="s">
        <v>73</v>
      </c>
      <c r="AU87" s="176" t="s">
        <v>82</v>
      </c>
      <c r="AY87" s="175" t="s">
        <v>245</v>
      </c>
      <c r="BK87" s="177">
        <f>SUM(BK88:BK122)</f>
        <v>0</v>
      </c>
    </row>
    <row r="88" spans="1:65" s="2" customFormat="1" ht="24.15" customHeight="1">
      <c r="A88" s="35"/>
      <c r="B88" s="36"/>
      <c r="C88" s="180" t="s">
        <v>82</v>
      </c>
      <c r="D88" s="180" t="s">
        <v>247</v>
      </c>
      <c r="E88" s="181" t="s">
        <v>1754</v>
      </c>
      <c r="F88" s="182" t="s">
        <v>1755</v>
      </c>
      <c r="G88" s="183" t="s">
        <v>308</v>
      </c>
      <c r="H88" s="184">
        <v>30.3</v>
      </c>
      <c r="I88" s="185"/>
      <c r="J88" s="186">
        <f>ROUND(I88*H88,2)</f>
        <v>0</v>
      </c>
      <c r="K88" s="182" t="s">
        <v>261</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84</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1931</v>
      </c>
    </row>
    <row r="89" spans="1:47" s="2" customFormat="1" ht="10.2">
      <c r="A89" s="35"/>
      <c r="B89" s="36"/>
      <c r="C89" s="37"/>
      <c r="D89" s="193" t="s">
        <v>263</v>
      </c>
      <c r="E89" s="37"/>
      <c r="F89" s="194" t="s">
        <v>1757</v>
      </c>
      <c r="G89" s="37"/>
      <c r="H89" s="37"/>
      <c r="I89" s="195"/>
      <c r="J89" s="37"/>
      <c r="K89" s="37"/>
      <c r="L89" s="40"/>
      <c r="M89" s="196"/>
      <c r="N89" s="197"/>
      <c r="O89" s="65"/>
      <c r="P89" s="65"/>
      <c r="Q89" s="65"/>
      <c r="R89" s="65"/>
      <c r="S89" s="65"/>
      <c r="T89" s="66"/>
      <c r="U89" s="35"/>
      <c r="V89" s="35"/>
      <c r="W89" s="35"/>
      <c r="X89" s="35"/>
      <c r="Y89" s="35"/>
      <c r="Z89" s="35"/>
      <c r="AA89" s="35"/>
      <c r="AB89" s="35"/>
      <c r="AC89" s="35"/>
      <c r="AD89" s="35"/>
      <c r="AE89" s="35"/>
      <c r="AT89" s="18" t="s">
        <v>263</v>
      </c>
      <c r="AU89" s="18" t="s">
        <v>84</v>
      </c>
    </row>
    <row r="90" spans="2:51" s="13" customFormat="1" ht="10.2">
      <c r="B90" s="198"/>
      <c r="C90" s="199"/>
      <c r="D90" s="200" t="s">
        <v>265</v>
      </c>
      <c r="E90" s="201" t="s">
        <v>19</v>
      </c>
      <c r="F90" s="202" t="s">
        <v>1758</v>
      </c>
      <c r="G90" s="199"/>
      <c r="H90" s="201" t="s">
        <v>19</v>
      </c>
      <c r="I90" s="203"/>
      <c r="J90" s="199"/>
      <c r="K90" s="199"/>
      <c r="L90" s="204"/>
      <c r="M90" s="205"/>
      <c r="N90" s="206"/>
      <c r="O90" s="206"/>
      <c r="P90" s="206"/>
      <c r="Q90" s="206"/>
      <c r="R90" s="206"/>
      <c r="S90" s="206"/>
      <c r="T90" s="207"/>
      <c r="AT90" s="208" t="s">
        <v>265</v>
      </c>
      <c r="AU90" s="208" t="s">
        <v>84</v>
      </c>
      <c r="AV90" s="13" t="s">
        <v>82</v>
      </c>
      <c r="AW90" s="13" t="s">
        <v>36</v>
      </c>
      <c r="AX90" s="13" t="s">
        <v>74</v>
      </c>
      <c r="AY90" s="208" t="s">
        <v>245</v>
      </c>
    </row>
    <row r="91" spans="2:51" s="14" customFormat="1" ht="10.2">
      <c r="B91" s="209"/>
      <c r="C91" s="210"/>
      <c r="D91" s="200" t="s">
        <v>265</v>
      </c>
      <c r="E91" s="211" t="s">
        <v>19</v>
      </c>
      <c r="F91" s="212" t="s">
        <v>1759</v>
      </c>
      <c r="G91" s="210"/>
      <c r="H91" s="213">
        <v>30.3</v>
      </c>
      <c r="I91" s="214"/>
      <c r="J91" s="210"/>
      <c r="K91" s="210"/>
      <c r="L91" s="215"/>
      <c r="M91" s="216"/>
      <c r="N91" s="217"/>
      <c r="O91" s="217"/>
      <c r="P91" s="217"/>
      <c r="Q91" s="217"/>
      <c r="R91" s="217"/>
      <c r="S91" s="217"/>
      <c r="T91" s="218"/>
      <c r="AT91" s="219" t="s">
        <v>265</v>
      </c>
      <c r="AU91" s="219" t="s">
        <v>84</v>
      </c>
      <c r="AV91" s="14" t="s">
        <v>84</v>
      </c>
      <c r="AW91" s="14" t="s">
        <v>36</v>
      </c>
      <c r="AX91" s="14" t="s">
        <v>74</v>
      </c>
      <c r="AY91" s="219" t="s">
        <v>245</v>
      </c>
    </row>
    <row r="92" spans="2:51" s="15" customFormat="1" ht="10.2">
      <c r="B92" s="220"/>
      <c r="C92" s="221"/>
      <c r="D92" s="200" t="s">
        <v>265</v>
      </c>
      <c r="E92" s="222" t="s">
        <v>1741</v>
      </c>
      <c r="F92" s="223" t="s">
        <v>271</v>
      </c>
      <c r="G92" s="221"/>
      <c r="H92" s="224">
        <v>30.3</v>
      </c>
      <c r="I92" s="225"/>
      <c r="J92" s="221"/>
      <c r="K92" s="221"/>
      <c r="L92" s="226"/>
      <c r="M92" s="227"/>
      <c r="N92" s="228"/>
      <c r="O92" s="228"/>
      <c r="P92" s="228"/>
      <c r="Q92" s="228"/>
      <c r="R92" s="228"/>
      <c r="S92" s="228"/>
      <c r="T92" s="229"/>
      <c r="AT92" s="230" t="s">
        <v>265</v>
      </c>
      <c r="AU92" s="230" t="s">
        <v>84</v>
      </c>
      <c r="AV92" s="15" t="s">
        <v>131</v>
      </c>
      <c r="AW92" s="15" t="s">
        <v>36</v>
      </c>
      <c r="AX92" s="15" t="s">
        <v>82</v>
      </c>
      <c r="AY92" s="230" t="s">
        <v>245</v>
      </c>
    </row>
    <row r="93" spans="1:65" s="2" customFormat="1" ht="37.8" customHeight="1">
      <c r="A93" s="35"/>
      <c r="B93" s="36"/>
      <c r="C93" s="180" t="s">
        <v>84</v>
      </c>
      <c r="D93" s="180" t="s">
        <v>247</v>
      </c>
      <c r="E93" s="181" t="s">
        <v>438</v>
      </c>
      <c r="F93" s="182" t="s">
        <v>439</v>
      </c>
      <c r="G93" s="183" t="s">
        <v>308</v>
      </c>
      <c r="H93" s="184">
        <v>40.4</v>
      </c>
      <c r="I93" s="185"/>
      <c r="J93" s="186">
        <f>ROUND(I93*H93,2)</f>
        <v>0</v>
      </c>
      <c r="K93" s="182" t="s">
        <v>261</v>
      </c>
      <c r="L93" s="40"/>
      <c r="M93" s="187" t="s">
        <v>19</v>
      </c>
      <c r="N93" s="188" t="s">
        <v>45</v>
      </c>
      <c r="O93" s="65"/>
      <c r="P93" s="189">
        <f>O93*H93</f>
        <v>0</v>
      </c>
      <c r="Q93" s="189">
        <v>0</v>
      </c>
      <c r="R93" s="189">
        <f>Q93*H93</f>
        <v>0</v>
      </c>
      <c r="S93" s="189">
        <v>0</v>
      </c>
      <c r="T93" s="190">
        <f>S93*H93</f>
        <v>0</v>
      </c>
      <c r="U93" s="35"/>
      <c r="V93" s="35"/>
      <c r="W93" s="35"/>
      <c r="X93" s="35"/>
      <c r="Y93" s="35"/>
      <c r="Z93" s="35"/>
      <c r="AA93" s="35"/>
      <c r="AB93" s="35"/>
      <c r="AC93" s="35"/>
      <c r="AD93" s="35"/>
      <c r="AE93" s="35"/>
      <c r="AR93" s="191" t="s">
        <v>131</v>
      </c>
      <c r="AT93" s="191" t="s">
        <v>247</v>
      </c>
      <c r="AU93" s="191" t="s">
        <v>84</v>
      </c>
      <c r="AY93" s="18" t="s">
        <v>245</v>
      </c>
      <c r="BE93" s="192">
        <f>IF(N93="základní",J93,0)</f>
        <v>0</v>
      </c>
      <c r="BF93" s="192">
        <f>IF(N93="snížená",J93,0)</f>
        <v>0</v>
      </c>
      <c r="BG93" s="192">
        <f>IF(N93="zákl. přenesená",J93,0)</f>
        <v>0</v>
      </c>
      <c r="BH93" s="192">
        <f>IF(N93="sníž. přenesená",J93,0)</f>
        <v>0</v>
      </c>
      <c r="BI93" s="192">
        <f>IF(N93="nulová",J93,0)</f>
        <v>0</v>
      </c>
      <c r="BJ93" s="18" t="s">
        <v>82</v>
      </c>
      <c r="BK93" s="192">
        <f>ROUND(I93*H93,2)</f>
        <v>0</v>
      </c>
      <c r="BL93" s="18" t="s">
        <v>131</v>
      </c>
      <c r="BM93" s="191" t="s">
        <v>1932</v>
      </c>
    </row>
    <row r="94" spans="1:47" s="2" customFormat="1" ht="10.2">
      <c r="A94" s="35"/>
      <c r="B94" s="36"/>
      <c r="C94" s="37"/>
      <c r="D94" s="193" t="s">
        <v>263</v>
      </c>
      <c r="E94" s="37"/>
      <c r="F94" s="194" t="s">
        <v>441</v>
      </c>
      <c r="G94" s="37"/>
      <c r="H94" s="37"/>
      <c r="I94" s="195"/>
      <c r="J94" s="37"/>
      <c r="K94" s="37"/>
      <c r="L94" s="40"/>
      <c r="M94" s="196"/>
      <c r="N94" s="197"/>
      <c r="O94" s="65"/>
      <c r="P94" s="65"/>
      <c r="Q94" s="65"/>
      <c r="R94" s="65"/>
      <c r="S94" s="65"/>
      <c r="T94" s="66"/>
      <c r="U94" s="35"/>
      <c r="V94" s="35"/>
      <c r="W94" s="35"/>
      <c r="X94" s="35"/>
      <c r="Y94" s="35"/>
      <c r="Z94" s="35"/>
      <c r="AA94" s="35"/>
      <c r="AB94" s="35"/>
      <c r="AC94" s="35"/>
      <c r="AD94" s="35"/>
      <c r="AE94" s="35"/>
      <c r="AT94" s="18" t="s">
        <v>263</v>
      </c>
      <c r="AU94" s="18" t="s">
        <v>84</v>
      </c>
    </row>
    <row r="95" spans="2:51" s="13" customFormat="1" ht="10.2">
      <c r="B95" s="198"/>
      <c r="C95" s="199"/>
      <c r="D95" s="200" t="s">
        <v>265</v>
      </c>
      <c r="E95" s="201" t="s">
        <v>19</v>
      </c>
      <c r="F95" s="202" t="s">
        <v>442</v>
      </c>
      <c r="G95" s="199"/>
      <c r="H95" s="201" t="s">
        <v>19</v>
      </c>
      <c r="I95" s="203"/>
      <c r="J95" s="199"/>
      <c r="K95" s="199"/>
      <c r="L95" s="204"/>
      <c r="M95" s="205"/>
      <c r="N95" s="206"/>
      <c r="O95" s="206"/>
      <c r="P95" s="206"/>
      <c r="Q95" s="206"/>
      <c r="R95" s="206"/>
      <c r="S95" s="206"/>
      <c r="T95" s="207"/>
      <c r="AT95" s="208" t="s">
        <v>265</v>
      </c>
      <c r="AU95" s="208" t="s">
        <v>84</v>
      </c>
      <c r="AV95" s="13" t="s">
        <v>82</v>
      </c>
      <c r="AW95" s="13" t="s">
        <v>36</v>
      </c>
      <c r="AX95" s="13" t="s">
        <v>74</v>
      </c>
      <c r="AY95" s="208" t="s">
        <v>245</v>
      </c>
    </row>
    <row r="96" spans="2:51" s="14" customFormat="1" ht="10.2">
      <c r="B96" s="209"/>
      <c r="C96" s="210"/>
      <c r="D96" s="200" t="s">
        <v>265</v>
      </c>
      <c r="E96" s="211" t="s">
        <v>19</v>
      </c>
      <c r="F96" s="212" t="s">
        <v>1741</v>
      </c>
      <c r="G96" s="210"/>
      <c r="H96" s="213">
        <v>30.3</v>
      </c>
      <c r="I96" s="214"/>
      <c r="J96" s="210"/>
      <c r="K96" s="210"/>
      <c r="L96" s="215"/>
      <c r="M96" s="216"/>
      <c r="N96" s="217"/>
      <c r="O96" s="217"/>
      <c r="P96" s="217"/>
      <c r="Q96" s="217"/>
      <c r="R96" s="217"/>
      <c r="S96" s="217"/>
      <c r="T96" s="218"/>
      <c r="AT96" s="219" t="s">
        <v>265</v>
      </c>
      <c r="AU96" s="219" t="s">
        <v>84</v>
      </c>
      <c r="AV96" s="14" t="s">
        <v>84</v>
      </c>
      <c r="AW96" s="14" t="s">
        <v>36</v>
      </c>
      <c r="AX96" s="14" t="s">
        <v>74</v>
      </c>
      <c r="AY96" s="219" t="s">
        <v>245</v>
      </c>
    </row>
    <row r="97" spans="2:51" s="14" customFormat="1" ht="10.2">
      <c r="B97" s="209"/>
      <c r="C97" s="210"/>
      <c r="D97" s="200" t="s">
        <v>265</v>
      </c>
      <c r="E97" s="211" t="s">
        <v>19</v>
      </c>
      <c r="F97" s="212" t="s">
        <v>406</v>
      </c>
      <c r="G97" s="210"/>
      <c r="H97" s="213">
        <v>10.1</v>
      </c>
      <c r="I97" s="214"/>
      <c r="J97" s="210"/>
      <c r="K97" s="210"/>
      <c r="L97" s="215"/>
      <c r="M97" s="216"/>
      <c r="N97" s="217"/>
      <c r="O97" s="217"/>
      <c r="P97" s="217"/>
      <c r="Q97" s="217"/>
      <c r="R97" s="217"/>
      <c r="S97" s="217"/>
      <c r="T97" s="218"/>
      <c r="AT97" s="219" t="s">
        <v>265</v>
      </c>
      <c r="AU97" s="219" t="s">
        <v>84</v>
      </c>
      <c r="AV97" s="14" t="s">
        <v>84</v>
      </c>
      <c r="AW97" s="14" t="s">
        <v>36</v>
      </c>
      <c r="AX97" s="14" t="s">
        <v>74</v>
      </c>
      <c r="AY97" s="219" t="s">
        <v>245</v>
      </c>
    </row>
    <row r="98" spans="2:51" s="15" customFormat="1" ht="10.2">
      <c r="B98" s="220"/>
      <c r="C98" s="221"/>
      <c r="D98" s="200" t="s">
        <v>265</v>
      </c>
      <c r="E98" s="222" t="s">
        <v>19</v>
      </c>
      <c r="F98" s="223" t="s">
        <v>271</v>
      </c>
      <c r="G98" s="221"/>
      <c r="H98" s="224">
        <v>40.4</v>
      </c>
      <c r="I98" s="225"/>
      <c r="J98" s="221"/>
      <c r="K98" s="221"/>
      <c r="L98" s="226"/>
      <c r="M98" s="227"/>
      <c r="N98" s="228"/>
      <c r="O98" s="228"/>
      <c r="P98" s="228"/>
      <c r="Q98" s="228"/>
      <c r="R98" s="228"/>
      <c r="S98" s="228"/>
      <c r="T98" s="229"/>
      <c r="AT98" s="230" t="s">
        <v>265</v>
      </c>
      <c r="AU98" s="230" t="s">
        <v>84</v>
      </c>
      <c r="AV98" s="15" t="s">
        <v>131</v>
      </c>
      <c r="AW98" s="15" t="s">
        <v>36</v>
      </c>
      <c r="AX98" s="15" t="s">
        <v>82</v>
      </c>
      <c r="AY98" s="230" t="s">
        <v>245</v>
      </c>
    </row>
    <row r="99" spans="1:65" s="2" customFormat="1" ht="37.8" customHeight="1">
      <c r="A99" s="35"/>
      <c r="B99" s="36"/>
      <c r="C99" s="180" t="s">
        <v>94</v>
      </c>
      <c r="D99" s="180" t="s">
        <v>247</v>
      </c>
      <c r="E99" s="181" t="s">
        <v>458</v>
      </c>
      <c r="F99" s="182" t="s">
        <v>459</v>
      </c>
      <c r="G99" s="183" t="s">
        <v>308</v>
      </c>
      <c r="H99" s="184">
        <v>20.2</v>
      </c>
      <c r="I99" s="185"/>
      <c r="J99" s="186">
        <f>ROUND(I99*H99,2)</f>
        <v>0</v>
      </c>
      <c r="K99" s="182" t="s">
        <v>261</v>
      </c>
      <c r="L99" s="40"/>
      <c r="M99" s="187" t="s">
        <v>19</v>
      </c>
      <c r="N99" s="188" t="s">
        <v>45</v>
      </c>
      <c r="O99" s="65"/>
      <c r="P99" s="189">
        <f>O99*H99</f>
        <v>0</v>
      </c>
      <c r="Q99" s="189">
        <v>0</v>
      </c>
      <c r="R99" s="189">
        <f>Q99*H99</f>
        <v>0</v>
      </c>
      <c r="S99" s="189">
        <v>0</v>
      </c>
      <c r="T99" s="190">
        <f>S99*H99</f>
        <v>0</v>
      </c>
      <c r="U99" s="35"/>
      <c r="V99" s="35"/>
      <c r="W99" s="35"/>
      <c r="X99" s="35"/>
      <c r="Y99" s="35"/>
      <c r="Z99" s="35"/>
      <c r="AA99" s="35"/>
      <c r="AB99" s="35"/>
      <c r="AC99" s="35"/>
      <c r="AD99" s="35"/>
      <c r="AE99" s="35"/>
      <c r="AR99" s="191" t="s">
        <v>131</v>
      </c>
      <c r="AT99" s="191" t="s">
        <v>247</v>
      </c>
      <c r="AU99" s="191" t="s">
        <v>84</v>
      </c>
      <c r="AY99" s="18" t="s">
        <v>245</v>
      </c>
      <c r="BE99" s="192">
        <f>IF(N99="základní",J99,0)</f>
        <v>0</v>
      </c>
      <c r="BF99" s="192">
        <f>IF(N99="snížená",J99,0)</f>
        <v>0</v>
      </c>
      <c r="BG99" s="192">
        <f>IF(N99="zákl. přenesená",J99,0)</f>
        <v>0</v>
      </c>
      <c r="BH99" s="192">
        <f>IF(N99="sníž. přenesená",J99,0)</f>
        <v>0</v>
      </c>
      <c r="BI99" s="192">
        <f>IF(N99="nulová",J99,0)</f>
        <v>0</v>
      </c>
      <c r="BJ99" s="18" t="s">
        <v>82</v>
      </c>
      <c r="BK99" s="192">
        <f>ROUND(I99*H99,2)</f>
        <v>0</v>
      </c>
      <c r="BL99" s="18" t="s">
        <v>131</v>
      </c>
      <c r="BM99" s="191" t="s">
        <v>1933</v>
      </c>
    </row>
    <row r="100" spans="1:47" s="2" customFormat="1" ht="10.2">
      <c r="A100" s="35"/>
      <c r="B100" s="36"/>
      <c r="C100" s="37"/>
      <c r="D100" s="193" t="s">
        <v>263</v>
      </c>
      <c r="E100" s="37"/>
      <c r="F100" s="194" t="s">
        <v>461</v>
      </c>
      <c r="G100" s="37"/>
      <c r="H100" s="37"/>
      <c r="I100" s="195"/>
      <c r="J100" s="37"/>
      <c r="K100" s="37"/>
      <c r="L100" s="40"/>
      <c r="M100" s="196"/>
      <c r="N100" s="197"/>
      <c r="O100" s="65"/>
      <c r="P100" s="65"/>
      <c r="Q100" s="65"/>
      <c r="R100" s="65"/>
      <c r="S100" s="65"/>
      <c r="T100" s="66"/>
      <c r="U100" s="35"/>
      <c r="V100" s="35"/>
      <c r="W100" s="35"/>
      <c r="X100" s="35"/>
      <c r="Y100" s="35"/>
      <c r="Z100" s="35"/>
      <c r="AA100" s="35"/>
      <c r="AB100" s="35"/>
      <c r="AC100" s="35"/>
      <c r="AD100" s="35"/>
      <c r="AE100" s="35"/>
      <c r="AT100" s="18" t="s">
        <v>263</v>
      </c>
      <c r="AU100" s="18" t="s">
        <v>84</v>
      </c>
    </row>
    <row r="101" spans="2:51" s="13" customFormat="1" ht="10.2">
      <c r="B101" s="198"/>
      <c r="C101" s="199"/>
      <c r="D101" s="200" t="s">
        <v>265</v>
      </c>
      <c r="E101" s="201" t="s">
        <v>19</v>
      </c>
      <c r="F101" s="202" t="s">
        <v>462</v>
      </c>
      <c r="G101" s="199"/>
      <c r="H101" s="201" t="s">
        <v>19</v>
      </c>
      <c r="I101" s="203"/>
      <c r="J101" s="199"/>
      <c r="K101" s="199"/>
      <c r="L101" s="204"/>
      <c r="M101" s="205"/>
      <c r="N101" s="206"/>
      <c r="O101" s="206"/>
      <c r="P101" s="206"/>
      <c r="Q101" s="206"/>
      <c r="R101" s="206"/>
      <c r="S101" s="206"/>
      <c r="T101" s="207"/>
      <c r="AT101" s="208" t="s">
        <v>265</v>
      </c>
      <c r="AU101" s="208" t="s">
        <v>84</v>
      </c>
      <c r="AV101" s="13" t="s">
        <v>82</v>
      </c>
      <c r="AW101" s="13" t="s">
        <v>36</v>
      </c>
      <c r="AX101" s="13" t="s">
        <v>74</v>
      </c>
      <c r="AY101" s="208" t="s">
        <v>245</v>
      </c>
    </row>
    <row r="102" spans="2:51" s="14" customFormat="1" ht="10.2">
      <c r="B102" s="209"/>
      <c r="C102" s="210"/>
      <c r="D102" s="200" t="s">
        <v>265</v>
      </c>
      <c r="E102" s="211" t="s">
        <v>19</v>
      </c>
      <c r="F102" s="212" t="s">
        <v>1741</v>
      </c>
      <c r="G102" s="210"/>
      <c r="H102" s="213">
        <v>30.3</v>
      </c>
      <c r="I102" s="214"/>
      <c r="J102" s="210"/>
      <c r="K102" s="210"/>
      <c r="L102" s="215"/>
      <c r="M102" s="216"/>
      <c r="N102" s="217"/>
      <c r="O102" s="217"/>
      <c r="P102" s="217"/>
      <c r="Q102" s="217"/>
      <c r="R102" s="217"/>
      <c r="S102" s="217"/>
      <c r="T102" s="218"/>
      <c r="AT102" s="219" t="s">
        <v>265</v>
      </c>
      <c r="AU102" s="219" t="s">
        <v>84</v>
      </c>
      <c r="AV102" s="14" t="s">
        <v>84</v>
      </c>
      <c r="AW102" s="14" t="s">
        <v>36</v>
      </c>
      <c r="AX102" s="14" t="s">
        <v>74</v>
      </c>
      <c r="AY102" s="219" t="s">
        <v>245</v>
      </c>
    </row>
    <row r="103" spans="2:51" s="14" customFormat="1" ht="10.2">
      <c r="B103" s="209"/>
      <c r="C103" s="210"/>
      <c r="D103" s="200" t="s">
        <v>265</v>
      </c>
      <c r="E103" s="211" t="s">
        <v>19</v>
      </c>
      <c r="F103" s="212" t="s">
        <v>463</v>
      </c>
      <c r="G103" s="210"/>
      <c r="H103" s="213">
        <v>-10.1</v>
      </c>
      <c r="I103" s="214"/>
      <c r="J103" s="210"/>
      <c r="K103" s="210"/>
      <c r="L103" s="215"/>
      <c r="M103" s="216"/>
      <c r="N103" s="217"/>
      <c r="O103" s="217"/>
      <c r="P103" s="217"/>
      <c r="Q103" s="217"/>
      <c r="R103" s="217"/>
      <c r="S103" s="217"/>
      <c r="T103" s="218"/>
      <c r="AT103" s="219" t="s">
        <v>265</v>
      </c>
      <c r="AU103" s="219" t="s">
        <v>84</v>
      </c>
      <c r="AV103" s="14" t="s">
        <v>84</v>
      </c>
      <c r="AW103" s="14" t="s">
        <v>36</v>
      </c>
      <c r="AX103" s="14" t="s">
        <v>74</v>
      </c>
      <c r="AY103" s="219" t="s">
        <v>245</v>
      </c>
    </row>
    <row r="104" spans="2:51" s="15" customFormat="1" ht="10.2">
      <c r="B104" s="220"/>
      <c r="C104" s="221"/>
      <c r="D104" s="200" t="s">
        <v>265</v>
      </c>
      <c r="E104" s="222" t="s">
        <v>19</v>
      </c>
      <c r="F104" s="223" t="s">
        <v>271</v>
      </c>
      <c r="G104" s="221"/>
      <c r="H104" s="224">
        <v>20.2</v>
      </c>
      <c r="I104" s="225"/>
      <c r="J104" s="221"/>
      <c r="K104" s="221"/>
      <c r="L104" s="226"/>
      <c r="M104" s="227"/>
      <c r="N104" s="228"/>
      <c r="O104" s="228"/>
      <c r="P104" s="228"/>
      <c r="Q104" s="228"/>
      <c r="R104" s="228"/>
      <c r="S104" s="228"/>
      <c r="T104" s="229"/>
      <c r="AT104" s="230" t="s">
        <v>265</v>
      </c>
      <c r="AU104" s="230" t="s">
        <v>84</v>
      </c>
      <c r="AV104" s="15" t="s">
        <v>131</v>
      </c>
      <c r="AW104" s="15" t="s">
        <v>36</v>
      </c>
      <c r="AX104" s="15" t="s">
        <v>82</v>
      </c>
      <c r="AY104" s="230" t="s">
        <v>245</v>
      </c>
    </row>
    <row r="105" spans="1:65" s="2" customFormat="1" ht="24.15" customHeight="1">
      <c r="A105" s="35"/>
      <c r="B105" s="36"/>
      <c r="C105" s="180" t="s">
        <v>131</v>
      </c>
      <c r="D105" s="180" t="s">
        <v>247</v>
      </c>
      <c r="E105" s="181" t="s">
        <v>321</v>
      </c>
      <c r="F105" s="182" t="s">
        <v>322</v>
      </c>
      <c r="G105" s="183" t="s">
        <v>323</v>
      </c>
      <c r="H105" s="184">
        <v>40.4</v>
      </c>
      <c r="I105" s="185"/>
      <c r="J105" s="186">
        <f>ROUND(I105*H105,2)</f>
        <v>0</v>
      </c>
      <c r="K105" s="182" t="s">
        <v>261</v>
      </c>
      <c r="L105" s="40"/>
      <c r="M105" s="187" t="s">
        <v>19</v>
      </c>
      <c r="N105" s="188" t="s">
        <v>45</v>
      </c>
      <c r="O105" s="65"/>
      <c r="P105" s="189">
        <f>O105*H105</f>
        <v>0</v>
      </c>
      <c r="Q105" s="189">
        <v>0</v>
      </c>
      <c r="R105" s="189">
        <f>Q105*H105</f>
        <v>0</v>
      </c>
      <c r="S105" s="189">
        <v>0</v>
      </c>
      <c r="T105" s="190">
        <f>S105*H105</f>
        <v>0</v>
      </c>
      <c r="U105" s="35"/>
      <c r="V105" s="35"/>
      <c r="W105" s="35"/>
      <c r="X105" s="35"/>
      <c r="Y105" s="35"/>
      <c r="Z105" s="35"/>
      <c r="AA105" s="35"/>
      <c r="AB105" s="35"/>
      <c r="AC105" s="35"/>
      <c r="AD105" s="35"/>
      <c r="AE105" s="35"/>
      <c r="AR105" s="191" t="s">
        <v>131</v>
      </c>
      <c r="AT105" s="191" t="s">
        <v>247</v>
      </c>
      <c r="AU105" s="191" t="s">
        <v>84</v>
      </c>
      <c r="AY105" s="18" t="s">
        <v>245</v>
      </c>
      <c r="BE105" s="192">
        <f>IF(N105="základní",J105,0)</f>
        <v>0</v>
      </c>
      <c r="BF105" s="192">
        <f>IF(N105="snížená",J105,0)</f>
        <v>0</v>
      </c>
      <c r="BG105" s="192">
        <f>IF(N105="zákl. přenesená",J105,0)</f>
        <v>0</v>
      </c>
      <c r="BH105" s="192">
        <f>IF(N105="sníž. přenesená",J105,0)</f>
        <v>0</v>
      </c>
      <c r="BI105" s="192">
        <f>IF(N105="nulová",J105,0)</f>
        <v>0</v>
      </c>
      <c r="BJ105" s="18" t="s">
        <v>82</v>
      </c>
      <c r="BK105" s="192">
        <f>ROUND(I105*H105,2)</f>
        <v>0</v>
      </c>
      <c r="BL105" s="18" t="s">
        <v>131</v>
      </c>
      <c r="BM105" s="191" t="s">
        <v>1934</v>
      </c>
    </row>
    <row r="106" spans="1:47" s="2" customFormat="1" ht="10.2">
      <c r="A106" s="35"/>
      <c r="B106" s="36"/>
      <c r="C106" s="37"/>
      <c r="D106" s="193" t="s">
        <v>263</v>
      </c>
      <c r="E106" s="37"/>
      <c r="F106" s="194" t="s">
        <v>325</v>
      </c>
      <c r="G106" s="37"/>
      <c r="H106" s="37"/>
      <c r="I106" s="195"/>
      <c r="J106" s="37"/>
      <c r="K106" s="37"/>
      <c r="L106" s="40"/>
      <c r="M106" s="196"/>
      <c r="N106" s="197"/>
      <c r="O106" s="65"/>
      <c r="P106" s="65"/>
      <c r="Q106" s="65"/>
      <c r="R106" s="65"/>
      <c r="S106" s="65"/>
      <c r="T106" s="66"/>
      <c r="U106" s="35"/>
      <c r="V106" s="35"/>
      <c r="W106" s="35"/>
      <c r="X106" s="35"/>
      <c r="Y106" s="35"/>
      <c r="Z106" s="35"/>
      <c r="AA106" s="35"/>
      <c r="AB106" s="35"/>
      <c r="AC106" s="35"/>
      <c r="AD106" s="35"/>
      <c r="AE106" s="35"/>
      <c r="AT106" s="18" t="s">
        <v>263</v>
      </c>
      <c r="AU106" s="18" t="s">
        <v>84</v>
      </c>
    </row>
    <row r="107" spans="2:51" s="14" customFormat="1" ht="10.2">
      <c r="B107" s="209"/>
      <c r="C107" s="210"/>
      <c r="D107" s="200" t="s">
        <v>265</v>
      </c>
      <c r="E107" s="210"/>
      <c r="F107" s="212" t="s">
        <v>1935</v>
      </c>
      <c r="G107" s="210"/>
      <c r="H107" s="213">
        <v>40.4</v>
      </c>
      <c r="I107" s="214"/>
      <c r="J107" s="210"/>
      <c r="K107" s="210"/>
      <c r="L107" s="215"/>
      <c r="M107" s="216"/>
      <c r="N107" s="217"/>
      <c r="O107" s="217"/>
      <c r="P107" s="217"/>
      <c r="Q107" s="217"/>
      <c r="R107" s="217"/>
      <c r="S107" s="217"/>
      <c r="T107" s="218"/>
      <c r="AT107" s="219" t="s">
        <v>265</v>
      </c>
      <c r="AU107" s="219" t="s">
        <v>84</v>
      </c>
      <c r="AV107" s="14" t="s">
        <v>84</v>
      </c>
      <c r="AW107" s="14" t="s">
        <v>4</v>
      </c>
      <c r="AX107" s="14" t="s">
        <v>82</v>
      </c>
      <c r="AY107" s="219" t="s">
        <v>245</v>
      </c>
    </row>
    <row r="108" spans="1:65" s="2" customFormat="1" ht="24.15" customHeight="1">
      <c r="A108" s="35"/>
      <c r="B108" s="36"/>
      <c r="C108" s="180" t="s">
        <v>272</v>
      </c>
      <c r="D108" s="180" t="s">
        <v>247</v>
      </c>
      <c r="E108" s="181" t="s">
        <v>448</v>
      </c>
      <c r="F108" s="182" t="s">
        <v>449</v>
      </c>
      <c r="G108" s="183" t="s">
        <v>308</v>
      </c>
      <c r="H108" s="184">
        <v>30.3</v>
      </c>
      <c r="I108" s="185"/>
      <c r="J108" s="186">
        <f>ROUND(I108*H108,2)</f>
        <v>0</v>
      </c>
      <c r="K108" s="182" t="s">
        <v>261</v>
      </c>
      <c r="L108" s="40"/>
      <c r="M108" s="187" t="s">
        <v>19</v>
      </c>
      <c r="N108" s="188" t="s">
        <v>45</v>
      </c>
      <c r="O108" s="65"/>
      <c r="P108" s="189">
        <f>O108*H108</f>
        <v>0</v>
      </c>
      <c r="Q108" s="189">
        <v>0</v>
      </c>
      <c r="R108" s="189">
        <f>Q108*H108</f>
        <v>0</v>
      </c>
      <c r="S108" s="189">
        <v>0</v>
      </c>
      <c r="T108" s="190">
        <f>S108*H108</f>
        <v>0</v>
      </c>
      <c r="U108" s="35"/>
      <c r="V108" s="35"/>
      <c r="W108" s="35"/>
      <c r="X108" s="35"/>
      <c r="Y108" s="35"/>
      <c r="Z108" s="35"/>
      <c r="AA108" s="35"/>
      <c r="AB108" s="35"/>
      <c r="AC108" s="35"/>
      <c r="AD108" s="35"/>
      <c r="AE108" s="35"/>
      <c r="AR108" s="191" t="s">
        <v>131</v>
      </c>
      <c r="AT108" s="191" t="s">
        <v>247</v>
      </c>
      <c r="AU108" s="191" t="s">
        <v>84</v>
      </c>
      <c r="AY108" s="18" t="s">
        <v>245</v>
      </c>
      <c r="BE108" s="192">
        <f>IF(N108="základní",J108,0)</f>
        <v>0</v>
      </c>
      <c r="BF108" s="192">
        <f>IF(N108="snížená",J108,0)</f>
        <v>0</v>
      </c>
      <c r="BG108" s="192">
        <f>IF(N108="zákl. přenesená",J108,0)</f>
        <v>0</v>
      </c>
      <c r="BH108" s="192">
        <f>IF(N108="sníž. přenesená",J108,0)</f>
        <v>0</v>
      </c>
      <c r="BI108" s="192">
        <f>IF(N108="nulová",J108,0)</f>
        <v>0</v>
      </c>
      <c r="BJ108" s="18" t="s">
        <v>82</v>
      </c>
      <c r="BK108" s="192">
        <f>ROUND(I108*H108,2)</f>
        <v>0</v>
      </c>
      <c r="BL108" s="18" t="s">
        <v>131</v>
      </c>
      <c r="BM108" s="191" t="s">
        <v>1936</v>
      </c>
    </row>
    <row r="109" spans="1:47" s="2" customFormat="1" ht="10.2">
      <c r="A109" s="35"/>
      <c r="B109" s="36"/>
      <c r="C109" s="37"/>
      <c r="D109" s="193" t="s">
        <v>263</v>
      </c>
      <c r="E109" s="37"/>
      <c r="F109" s="194" t="s">
        <v>451</v>
      </c>
      <c r="G109" s="37"/>
      <c r="H109" s="37"/>
      <c r="I109" s="195"/>
      <c r="J109" s="37"/>
      <c r="K109" s="37"/>
      <c r="L109" s="40"/>
      <c r="M109" s="196"/>
      <c r="N109" s="197"/>
      <c r="O109" s="65"/>
      <c r="P109" s="65"/>
      <c r="Q109" s="65"/>
      <c r="R109" s="65"/>
      <c r="S109" s="65"/>
      <c r="T109" s="66"/>
      <c r="U109" s="35"/>
      <c r="V109" s="35"/>
      <c r="W109" s="35"/>
      <c r="X109" s="35"/>
      <c r="Y109" s="35"/>
      <c r="Z109" s="35"/>
      <c r="AA109" s="35"/>
      <c r="AB109" s="35"/>
      <c r="AC109" s="35"/>
      <c r="AD109" s="35"/>
      <c r="AE109" s="35"/>
      <c r="AT109" s="18" t="s">
        <v>263</v>
      </c>
      <c r="AU109" s="18" t="s">
        <v>84</v>
      </c>
    </row>
    <row r="110" spans="2:51" s="13" customFormat="1" ht="10.2">
      <c r="B110" s="198"/>
      <c r="C110" s="199"/>
      <c r="D110" s="200" t="s">
        <v>265</v>
      </c>
      <c r="E110" s="201" t="s">
        <v>19</v>
      </c>
      <c r="F110" s="202" t="s">
        <v>452</v>
      </c>
      <c r="G110" s="199"/>
      <c r="H110" s="201" t="s">
        <v>19</v>
      </c>
      <c r="I110" s="203"/>
      <c r="J110" s="199"/>
      <c r="K110" s="199"/>
      <c r="L110" s="204"/>
      <c r="M110" s="205"/>
      <c r="N110" s="206"/>
      <c r="O110" s="206"/>
      <c r="P110" s="206"/>
      <c r="Q110" s="206"/>
      <c r="R110" s="206"/>
      <c r="S110" s="206"/>
      <c r="T110" s="207"/>
      <c r="AT110" s="208" t="s">
        <v>265</v>
      </c>
      <c r="AU110" s="208" t="s">
        <v>84</v>
      </c>
      <c r="AV110" s="13" t="s">
        <v>82</v>
      </c>
      <c r="AW110" s="13" t="s">
        <v>36</v>
      </c>
      <c r="AX110" s="13" t="s">
        <v>74</v>
      </c>
      <c r="AY110" s="208" t="s">
        <v>245</v>
      </c>
    </row>
    <row r="111" spans="2:51" s="14" customFormat="1" ht="10.2">
      <c r="B111" s="209"/>
      <c r="C111" s="210"/>
      <c r="D111" s="200" t="s">
        <v>265</v>
      </c>
      <c r="E111" s="211" t="s">
        <v>19</v>
      </c>
      <c r="F111" s="212" t="s">
        <v>1741</v>
      </c>
      <c r="G111" s="210"/>
      <c r="H111" s="213">
        <v>30.3</v>
      </c>
      <c r="I111" s="214"/>
      <c r="J111" s="210"/>
      <c r="K111" s="210"/>
      <c r="L111" s="215"/>
      <c r="M111" s="216"/>
      <c r="N111" s="217"/>
      <c r="O111" s="217"/>
      <c r="P111" s="217"/>
      <c r="Q111" s="217"/>
      <c r="R111" s="217"/>
      <c r="S111" s="217"/>
      <c r="T111" s="218"/>
      <c r="AT111" s="219" t="s">
        <v>265</v>
      </c>
      <c r="AU111" s="219" t="s">
        <v>84</v>
      </c>
      <c r="AV111" s="14" t="s">
        <v>84</v>
      </c>
      <c r="AW111" s="14" t="s">
        <v>36</v>
      </c>
      <c r="AX111" s="14" t="s">
        <v>74</v>
      </c>
      <c r="AY111" s="219" t="s">
        <v>245</v>
      </c>
    </row>
    <row r="112" spans="2:51" s="15" customFormat="1" ht="10.2">
      <c r="B112" s="220"/>
      <c r="C112" s="221"/>
      <c r="D112" s="200" t="s">
        <v>265</v>
      </c>
      <c r="E112" s="222" t="s">
        <v>19</v>
      </c>
      <c r="F112" s="223" t="s">
        <v>271</v>
      </c>
      <c r="G112" s="221"/>
      <c r="H112" s="224">
        <v>30.3</v>
      </c>
      <c r="I112" s="225"/>
      <c r="J112" s="221"/>
      <c r="K112" s="221"/>
      <c r="L112" s="226"/>
      <c r="M112" s="227"/>
      <c r="N112" s="228"/>
      <c r="O112" s="228"/>
      <c r="P112" s="228"/>
      <c r="Q112" s="228"/>
      <c r="R112" s="228"/>
      <c r="S112" s="228"/>
      <c r="T112" s="229"/>
      <c r="AT112" s="230" t="s">
        <v>265</v>
      </c>
      <c r="AU112" s="230" t="s">
        <v>84</v>
      </c>
      <c r="AV112" s="15" t="s">
        <v>131</v>
      </c>
      <c r="AW112" s="15" t="s">
        <v>36</v>
      </c>
      <c r="AX112" s="15" t="s">
        <v>82</v>
      </c>
      <c r="AY112" s="230" t="s">
        <v>245</v>
      </c>
    </row>
    <row r="113" spans="1:65" s="2" customFormat="1" ht="24.15" customHeight="1">
      <c r="A113" s="35"/>
      <c r="B113" s="36"/>
      <c r="C113" s="180" t="s">
        <v>278</v>
      </c>
      <c r="D113" s="180" t="s">
        <v>247</v>
      </c>
      <c r="E113" s="181" t="s">
        <v>443</v>
      </c>
      <c r="F113" s="182" t="s">
        <v>444</v>
      </c>
      <c r="G113" s="183" t="s">
        <v>308</v>
      </c>
      <c r="H113" s="184">
        <v>30.3</v>
      </c>
      <c r="I113" s="185"/>
      <c r="J113" s="186">
        <f>ROUND(I113*H113,2)</f>
        <v>0</v>
      </c>
      <c r="K113" s="182" t="s">
        <v>261</v>
      </c>
      <c r="L113" s="40"/>
      <c r="M113" s="187" t="s">
        <v>19</v>
      </c>
      <c r="N113" s="188" t="s">
        <v>45</v>
      </c>
      <c r="O113" s="65"/>
      <c r="P113" s="189">
        <f>O113*H113</f>
        <v>0</v>
      </c>
      <c r="Q113" s="189">
        <v>0</v>
      </c>
      <c r="R113" s="189">
        <f>Q113*H113</f>
        <v>0</v>
      </c>
      <c r="S113" s="189">
        <v>0</v>
      </c>
      <c r="T113" s="190">
        <f>S113*H113</f>
        <v>0</v>
      </c>
      <c r="U113" s="35"/>
      <c r="V113" s="35"/>
      <c r="W113" s="35"/>
      <c r="X113" s="35"/>
      <c r="Y113" s="35"/>
      <c r="Z113" s="35"/>
      <c r="AA113" s="35"/>
      <c r="AB113" s="35"/>
      <c r="AC113" s="35"/>
      <c r="AD113" s="35"/>
      <c r="AE113" s="35"/>
      <c r="AR113" s="191" t="s">
        <v>131</v>
      </c>
      <c r="AT113" s="191" t="s">
        <v>247</v>
      </c>
      <c r="AU113" s="191" t="s">
        <v>84</v>
      </c>
      <c r="AY113" s="18" t="s">
        <v>245</v>
      </c>
      <c r="BE113" s="192">
        <f>IF(N113="základní",J113,0)</f>
        <v>0</v>
      </c>
      <c r="BF113" s="192">
        <f>IF(N113="snížená",J113,0)</f>
        <v>0</v>
      </c>
      <c r="BG113" s="192">
        <f>IF(N113="zákl. přenesená",J113,0)</f>
        <v>0</v>
      </c>
      <c r="BH113" s="192">
        <f>IF(N113="sníž. přenesená",J113,0)</f>
        <v>0</v>
      </c>
      <c r="BI113" s="192">
        <f>IF(N113="nulová",J113,0)</f>
        <v>0</v>
      </c>
      <c r="BJ113" s="18" t="s">
        <v>82</v>
      </c>
      <c r="BK113" s="192">
        <f>ROUND(I113*H113,2)</f>
        <v>0</v>
      </c>
      <c r="BL113" s="18" t="s">
        <v>131</v>
      </c>
      <c r="BM113" s="191" t="s">
        <v>1937</v>
      </c>
    </row>
    <row r="114" spans="1:47" s="2" customFormat="1" ht="10.2">
      <c r="A114" s="35"/>
      <c r="B114" s="36"/>
      <c r="C114" s="37"/>
      <c r="D114" s="193" t="s">
        <v>263</v>
      </c>
      <c r="E114" s="37"/>
      <c r="F114" s="194" t="s">
        <v>446</v>
      </c>
      <c r="G114" s="37"/>
      <c r="H114" s="37"/>
      <c r="I114" s="195"/>
      <c r="J114" s="37"/>
      <c r="K114" s="37"/>
      <c r="L114" s="40"/>
      <c r="M114" s="196"/>
      <c r="N114" s="197"/>
      <c r="O114" s="65"/>
      <c r="P114" s="65"/>
      <c r="Q114" s="65"/>
      <c r="R114" s="65"/>
      <c r="S114" s="65"/>
      <c r="T114" s="66"/>
      <c r="U114" s="35"/>
      <c r="V114" s="35"/>
      <c r="W114" s="35"/>
      <c r="X114" s="35"/>
      <c r="Y114" s="35"/>
      <c r="Z114" s="35"/>
      <c r="AA114" s="35"/>
      <c r="AB114" s="35"/>
      <c r="AC114" s="35"/>
      <c r="AD114" s="35"/>
      <c r="AE114" s="35"/>
      <c r="AT114" s="18" t="s">
        <v>263</v>
      </c>
      <c r="AU114" s="18" t="s">
        <v>84</v>
      </c>
    </row>
    <row r="115" spans="2:51" s="13" customFormat="1" ht="10.2">
      <c r="B115" s="198"/>
      <c r="C115" s="199"/>
      <c r="D115" s="200" t="s">
        <v>265</v>
      </c>
      <c r="E115" s="201" t="s">
        <v>19</v>
      </c>
      <c r="F115" s="202" t="s">
        <v>447</v>
      </c>
      <c r="G115" s="199"/>
      <c r="H115" s="201" t="s">
        <v>19</v>
      </c>
      <c r="I115" s="203"/>
      <c r="J115" s="199"/>
      <c r="K115" s="199"/>
      <c r="L115" s="204"/>
      <c r="M115" s="205"/>
      <c r="N115" s="206"/>
      <c r="O115" s="206"/>
      <c r="P115" s="206"/>
      <c r="Q115" s="206"/>
      <c r="R115" s="206"/>
      <c r="S115" s="206"/>
      <c r="T115" s="207"/>
      <c r="AT115" s="208" t="s">
        <v>265</v>
      </c>
      <c r="AU115" s="208" t="s">
        <v>84</v>
      </c>
      <c r="AV115" s="13" t="s">
        <v>82</v>
      </c>
      <c r="AW115" s="13" t="s">
        <v>36</v>
      </c>
      <c r="AX115" s="13" t="s">
        <v>74</v>
      </c>
      <c r="AY115" s="208" t="s">
        <v>245</v>
      </c>
    </row>
    <row r="116" spans="2:51" s="14" customFormat="1" ht="10.2">
      <c r="B116" s="209"/>
      <c r="C116" s="210"/>
      <c r="D116" s="200" t="s">
        <v>265</v>
      </c>
      <c r="E116" s="211" t="s">
        <v>19</v>
      </c>
      <c r="F116" s="212" t="s">
        <v>1741</v>
      </c>
      <c r="G116" s="210"/>
      <c r="H116" s="213">
        <v>30.3</v>
      </c>
      <c r="I116" s="214"/>
      <c r="J116" s="210"/>
      <c r="K116" s="210"/>
      <c r="L116" s="215"/>
      <c r="M116" s="216"/>
      <c r="N116" s="217"/>
      <c r="O116" s="217"/>
      <c r="P116" s="217"/>
      <c r="Q116" s="217"/>
      <c r="R116" s="217"/>
      <c r="S116" s="217"/>
      <c r="T116" s="218"/>
      <c r="AT116" s="219" t="s">
        <v>265</v>
      </c>
      <c r="AU116" s="219" t="s">
        <v>84</v>
      </c>
      <c r="AV116" s="14" t="s">
        <v>84</v>
      </c>
      <c r="AW116" s="14" t="s">
        <v>36</v>
      </c>
      <c r="AX116" s="14" t="s">
        <v>74</v>
      </c>
      <c r="AY116" s="219" t="s">
        <v>245</v>
      </c>
    </row>
    <row r="117" spans="2:51" s="15" customFormat="1" ht="10.2">
      <c r="B117" s="220"/>
      <c r="C117" s="221"/>
      <c r="D117" s="200" t="s">
        <v>265</v>
      </c>
      <c r="E117" s="222" t="s">
        <v>19</v>
      </c>
      <c r="F117" s="223" t="s">
        <v>271</v>
      </c>
      <c r="G117" s="221"/>
      <c r="H117" s="224">
        <v>30.3</v>
      </c>
      <c r="I117" s="225"/>
      <c r="J117" s="221"/>
      <c r="K117" s="221"/>
      <c r="L117" s="226"/>
      <c r="M117" s="227"/>
      <c r="N117" s="228"/>
      <c r="O117" s="228"/>
      <c r="P117" s="228"/>
      <c r="Q117" s="228"/>
      <c r="R117" s="228"/>
      <c r="S117" s="228"/>
      <c r="T117" s="229"/>
      <c r="AT117" s="230" t="s">
        <v>265</v>
      </c>
      <c r="AU117" s="230" t="s">
        <v>84</v>
      </c>
      <c r="AV117" s="15" t="s">
        <v>131</v>
      </c>
      <c r="AW117" s="15" t="s">
        <v>36</v>
      </c>
      <c r="AX117" s="15" t="s">
        <v>82</v>
      </c>
      <c r="AY117" s="230" t="s">
        <v>245</v>
      </c>
    </row>
    <row r="118" spans="1:65" s="2" customFormat="1" ht="24.15" customHeight="1">
      <c r="A118" s="35"/>
      <c r="B118" s="36"/>
      <c r="C118" s="180" t="s">
        <v>285</v>
      </c>
      <c r="D118" s="180" t="s">
        <v>247</v>
      </c>
      <c r="E118" s="181" t="s">
        <v>453</v>
      </c>
      <c r="F118" s="182" t="s">
        <v>454</v>
      </c>
      <c r="G118" s="183" t="s">
        <v>308</v>
      </c>
      <c r="H118" s="184">
        <v>10.1</v>
      </c>
      <c r="I118" s="185"/>
      <c r="J118" s="186">
        <f>ROUND(I118*H118,2)</f>
        <v>0</v>
      </c>
      <c r="K118" s="182" t="s">
        <v>261</v>
      </c>
      <c r="L118" s="40"/>
      <c r="M118" s="187" t="s">
        <v>19</v>
      </c>
      <c r="N118" s="188" t="s">
        <v>45</v>
      </c>
      <c r="O118" s="65"/>
      <c r="P118" s="189">
        <f>O118*H118</f>
        <v>0</v>
      </c>
      <c r="Q118" s="189">
        <v>0</v>
      </c>
      <c r="R118" s="189">
        <f>Q118*H118</f>
        <v>0</v>
      </c>
      <c r="S118" s="189">
        <v>0</v>
      </c>
      <c r="T118" s="190">
        <f>S118*H118</f>
        <v>0</v>
      </c>
      <c r="U118" s="35"/>
      <c r="V118" s="35"/>
      <c r="W118" s="35"/>
      <c r="X118" s="35"/>
      <c r="Y118" s="35"/>
      <c r="Z118" s="35"/>
      <c r="AA118" s="35"/>
      <c r="AB118" s="35"/>
      <c r="AC118" s="35"/>
      <c r="AD118" s="35"/>
      <c r="AE118" s="35"/>
      <c r="AR118" s="191" t="s">
        <v>131</v>
      </c>
      <c r="AT118" s="191" t="s">
        <v>247</v>
      </c>
      <c r="AU118" s="191" t="s">
        <v>84</v>
      </c>
      <c r="AY118" s="18" t="s">
        <v>245</v>
      </c>
      <c r="BE118" s="192">
        <f>IF(N118="základní",J118,0)</f>
        <v>0</v>
      </c>
      <c r="BF118" s="192">
        <f>IF(N118="snížená",J118,0)</f>
        <v>0</v>
      </c>
      <c r="BG118" s="192">
        <f>IF(N118="zákl. přenesená",J118,0)</f>
        <v>0</v>
      </c>
      <c r="BH118" s="192">
        <f>IF(N118="sníž. přenesená",J118,0)</f>
        <v>0</v>
      </c>
      <c r="BI118" s="192">
        <f>IF(N118="nulová",J118,0)</f>
        <v>0</v>
      </c>
      <c r="BJ118" s="18" t="s">
        <v>82</v>
      </c>
      <c r="BK118" s="192">
        <f>ROUND(I118*H118,2)</f>
        <v>0</v>
      </c>
      <c r="BL118" s="18" t="s">
        <v>131</v>
      </c>
      <c r="BM118" s="191" t="s">
        <v>1938</v>
      </c>
    </row>
    <row r="119" spans="1:47" s="2" customFormat="1" ht="10.2">
      <c r="A119" s="35"/>
      <c r="B119" s="36"/>
      <c r="C119" s="37"/>
      <c r="D119" s="193" t="s">
        <v>263</v>
      </c>
      <c r="E119" s="37"/>
      <c r="F119" s="194" t="s">
        <v>456</v>
      </c>
      <c r="G119" s="37"/>
      <c r="H119" s="37"/>
      <c r="I119" s="195"/>
      <c r="J119" s="37"/>
      <c r="K119" s="37"/>
      <c r="L119" s="40"/>
      <c r="M119" s="196"/>
      <c r="N119" s="197"/>
      <c r="O119" s="65"/>
      <c r="P119" s="65"/>
      <c r="Q119" s="65"/>
      <c r="R119" s="65"/>
      <c r="S119" s="65"/>
      <c r="T119" s="66"/>
      <c r="U119" s="35"/>
      <c r="V119" s="35"/>
      <c r="W119" s="35"/>
      <c r="X119" s="35"/>
      <c r="Y119" s="35"/>
      <c r="Z119" s="35"/>
      <c r="AA119" s="35"/>
      <c r="AB119" s="35"/>
      <c r="AC119" s="35"/>
      <c r="AD119" s="35"/>
      <c r="AE119" s="35"/>
      <c r="AT119" s="18" t="s">
        <v>263</v>
      </c>
      <c r="AU119" s="18" t="s">
        <v>84</v>
      </c>
    </row>
    <row r="120" spans="2:51" s="13" customFormat="1" ht="10.2">
      <c r="B120" s="198"/>
      <c r="C120" s="199"/>
      <c r="D120" s="200" t="s">
        <v>265</v>
      </c>
      <c r="E120" s="201" t="s">
        <v>19</v>
      </c>
      <c r="F120" s="202" t="s">
        <v>457</v>
      </c>
      <c r="G120" s="199"/>
      <c r="H120" s="201" t="s">
        <v>19</v>
      </c>
      <c r="I120" s="203"/>
      <c r="J120" s="199"/>
      <c r="K120" s="199"/>
      <c r="L120" s="204"/>
      <c r="M120" s="205"/>
      <c r="N120" s="206"/>
      <c r="O120" s="206"/>
      <c r="P120" s="206"/>
      <c r="Q120" s="206"/>
      <c r="R120" s="206"/>
      <c r="S120" s="206"/>
      <c r="T120" s="207"/>
      <c r="AT120" s="208" t="s">
        <v>265</v>
      </c>
      <c r="AU120" s="208" t="s">
        <v>84</v>
      </c>
      <c r="AV120" s="13" t="s">
        <v>82</v>
      </c>
      <c r="AW120" s="13" t="s">
        <v>36</v>
      </c>
      <c r="AX120" s="13" t="s">
        <v>74</v>
      </c>
      <c r="AY120" s="208" t="s">
        <v>245</v>
      </c>
    </row>
    <row r="121" spans="2:51" s="14" customFormat="1" ht="10.2">
      <c r="B121" s="209"/>
      <c r="C121" s="210"/>
      <c r="D121" s="200" t="s">
        <v>265</v>
      </c>
      <c r="E121" s="211" t="s">
        <v>19</v>
      </c>
      <c r="F121" s="212" t="s">
        <v>1764</v>
      </c>
      <c r="G121" s="210"/>
      <c r="H121" s="213">
        <v>10.1</v>
      </c>
      <c r="I121" s="214"/>
      <c r="J121" s="210"/>
      <c r="K121" s="210"/>
      <c r="L121" s="215"/>
      <c r="M121" s="216"/>
      <c r="N121" s="217"/>
      <c r="O121" s="217"/>
      <c r="P121" s="217"/>
      <c r="Q121" s="217"/>
      <c r="R121" s="217"/>
      <c r="S121" s="217"/>
      <c r="T121" s="218"/>
      <c r="AT121" s="219" t="s">
        <v>265</v>
      </c>
      <c r="AU121" s="219" t="s">
        <v>84</v>
      </c>
      <c r="AV121" s="14" t="s">
        <v>84</v>
      </c>
      <c r="AW121" s="14" t="s">
        <v>36</v>
      </c>
      <c r="AX121" s="14" t="s">
        <v>74</v>
      </c>
      <c r="AY121" s="219" t="s">
        <v>245</v>
      </c>
    </row>
    <row r="122" spans="2:51" s="15" customFormat="1" ht="10.2">
      <c r="B122" s="220"/>
      <c r="C122" s="221"/>
      <c r="D122" s="200" t="s">
        <v>265</v>
      </c>
      <c r="E122" s="222" t="s">
        <v>406</v>
      </c>
      <c r="F122" s="223" t="s">
        <v>271</v>
      </c>
      <c r="G122" s="221"/>
      <c r="H122" s="224">
        <v>10.1</v>
      </c>
      <c r="I122" s="225"/>
      <c r="J122" s="221"/>
      <c r="K122" s="221"/>
      <c r="L122" s="226"/>
      <c r="M122" s="227"/>
      <c r="N122" s="228"/>
      <c r="O122" s="228"/>
      <c r="P122" s="228"/>
      <c r="Q122" s="228"/>
      <c r="R122" s="228"/>
      <c r="S122" s="228"/>
      <c r="T122" s="229"/>
      <c r="AT122" s="230" t="s">
        <v>265</v>
      </c>
      <c r="AU122" s="230" t="s">
        <v>84</v>
      </c>
      <c r="AV122" s="15" t="s">
        <v>131</v>
      </c>
      <c r="AW122" s="15" t="s">
        <v>36</v>
      </c>
      <c r="AX122" s="15" t="s">
        <v>82</v>
      </c>
      <c r="AY122" s="230" t="s">
        <v>245</v>
      </c>
    </row>
    <row r="123" spans="2:63" s="12" customFormat="1" ht="22.8" customHeight="1">
      <c r="B123" s="164"/>
      <c r="C123" s="165"/>
      <c r="D123" s="166" t="s">
        <v>73</v>
      </c>
      <c r="E123" s="178" t="s">
        <v>84</v>
      </c>
      <c r="F123" s="178" t="s">
        <v>466</v>
      </c>
      <c r="G123" s="165"/>
      <c r="H123" s="165"/>
      <c r="I123" s="168"/>
      <c r="J123" s="179">
        <f>BK123</f>
        <v>0</v>
      </c>
      <c r="K123" s="165"/>
      <c r="L123" s="170"/>
      <c r="M123" s="171"/>
      <c r="N123" s="172"/>
      <c r="O123" s="172"/>
      <c r="P123" s="173">
        <f>SUM(P124:P131)</f>
        <v>0</v>
      </c>
      <c r="Q123" s="172"/>
      <c r="R123" s="173">
        <f>SUM(R124:R131)</f>
        <v>0</v>
      </c>
      <c r="S123" s="172"/>
      <c r="T123" s="174">
        <f>SUM(T124:T131)</f>
        <v>0</v>
      </c>
      <c r="AR123" s="175" t="s">
        <v>82</v>
      </c>
      <c r="AT123" s="176" t="s">
        <v>73</v>
      </c>
      <c r="AU123" s="176" t="s">
        <v>82</v>
      </c>
      <c r="AY123" s="175" t="s">
        <v>245</v>
      </c>
      <c r="BK123" s="177">
        <f>SUM(BK124:BK131)</f>
        <v>0</v>
      </c>
    </row>
    <row r="124" spans="1:65" s="2" customFormat="1" ht="16.5" customHeight="1">
      <c r="A124" s="35"/>
      <c r="B124" s="36"/>
      <c r="C124" s="180" t="s">
        <v>297</v>
      </c>
      <c r="D124" s="180" t="s">
        <v>247</v>
      </c>
      <c r="E124" s="181" t="s">
        <v>1770</v>
      </c>
      <c r="F124" s="182" t="s">
        <v>1771</v>
      </c>
      <c r="G124" s="183" t="s">
        <v>308</v>
      </c>
      <c r="H124" s="184">
        <v>20.2</v>
      </c>
      <c r="I124" s="185"/>
      <c r="J124" s="186">
        <f>ROUND(I124*H124,2)</f>
        <v>0</v>
      </c>
      <c r="K124" s="182" t="s">
        <v>19</v>
      </c>
      <c r="L124" s="40"/>
      <c r="M124" s="187" t="s">
        <v>19</v>
      </c>
      <c r="N124" s="188" t="s">
        <v>45</v>
      </c>
      <c r="O124" s="65"/>
      <c r="P124" s="189">
        <f>O124*H124</f>
        <v>0</v>
      </c>
      <c r="Q124" s="189">
        <v>0</v>
      </c>
      <c r="R124" s="189">
        <f>Q124*H124</f>
        <v>0</v>
      </c>
      <c r="S124" s="189">
        <v>0</v>
      </c>
      <c r="T124" s="190">
        <f>S124*H124</f>
        <v>0</v>
      </c>
      <c r="U124" s="35"/>
      <c r="V124" s="35"/>
      <c r="W124" s="35"/>
      <c r="X124" s="35"/>
      <c r="Y124" s="35"/>
      <c r="Z124" s="35"/>
      <c r="AA124" s="35"/>
      <c r="AB124" s="35"/>
      <c r="AC124" s="35"/>
      <c r="AD124" s="35"/>
      <c r="AE124" s="35"/>
      <c r="AR124" s="191" t="s">
        <v>131</v>
      </c>
      <c r="AT124" s="191" t="s">
        <v>247</v>
      </c>
      <c r="AU124" s="191" t="s">
        <v>84</v>
      </c>
      <c r="AY124" s="18" t="s">
        <v>245</v>
      </c>
      <c r="BE124" s="192">
        <f>IF(N124="základní",J124,0)</f>
        <v>0</v>
      </c>
      <c r="BF124" s="192">
        <f>IF(N124="snížená",J124,0)</f>
        <v>0</v>
      </c>
      <c r="BG124" s="192">
        <f>IF(N124="zákl. přenesená",J124,0)</f>
        <v>0</v>
      </c>
      <c r="BH124" s="192">
        <f>IF(N124="sníž. přenesená",J124,0)</f>
        <v>0</v>
      </c>
      <c r="BI124" s="192">
        <f>IF(N124="nulová",J124,0)</f>
        <v>0</v>
      </c>
      <c r="BJ124" s="18" t="s">
        <v>82</v>
      </c>
      <c r="BK124" s="192">
        <f>ROUND(I124*H124,2)</f>
        <v>0</v>
      </c>
      <c r="BL124" s="18" t="s">
        <v>131</v>
      </c>
      <c r="BM124" s="191" t="s">
        <v>1939</v>
      </c>
    </row>
    <row r="125" spans="1:47" s="2" customFormat="1" ht="28.8">
      <c r="A125" s="35"/>
      <c r="B125" s="36"/>
      <c r="C125" s="37"/>
      <c r="D125" s="200" t="s">
        <v>470</v>
      </c>
      <c r="E125" s="37"/>
      <c r="F125" s="236" t="s">
        <v>1773</v>
      </c>
      <c r="G125" s="37"/>
      <c r="H125" s="37"/>
      <c r="I125" s="195"/>
      <c r="J125" s="37"/>
      <c r="K125" s="37"/>
      <c r="L125" s="40"/>
      <c r="M125" s="196"/>
      <c r="N125" s="197"/>
      <c r="O125" s="65"/>
      <c r="P125" s="65"/>
      <c r="Q125" s="65"/>
      <c r="R125" s="65"/>
      <c r="S125" s="65"/>
      <c r="T125" s="66"/>
      <c r="U125" s="35"/>
      <c r="V125" s="35"/>
      <c r="W125" s="35"/>
      <c r="X125" s="35"/>
      <c r="Y125" s="35"/>
      <c r="Z125" s="35"/>
      <c r="AA125" s="35"/>
      <c r="AB125" s="35"/>
      <c r="AC125" s="35"/>
      <c r="AD125" s="35"/>
      <c r="AE125" s="35"/>
      <c r="AT125" s="18" t="s">
        <v>470</v>
      </c>
      <c r="AU125" s="18" t="s">
        <v>84</v>
      </c>
    </row>
    <row r="126" spans="2:51" s="13" customFormat="1" ht="10.2">
      <c r="B126" s="198"/>
      <c r="C126" s="199"/>
      <c r="D126" s="200" t="s">
        <v>265</v>
      </c>
      <c r="E126" s="201" t="s">
        <v>19</v>
      </c>
      <c r="F126" s="202" t="s">
        <v>1774</v>
      </c>
      <c r="G126" s="199"/>
      <c r="H126" s="201" t="s">
        <v>19</v>
      </c>
      <c r="I126" s="203"/>
      <c r="J126" s="199"/>
      <c r="K126" s="199"/>
      <c r="L126" s="204"/>
      <c r="M126" s="205"/>
      <c r="N126" s="206"/>
      <c r="O126" s="206"/>
      <c r="P126" s="206"/>
      <c r="Q126" s="206"/>
      <c r="R126" s="206"/>
      <c r="S126" s="206"/>
      <c r="T126" s="207"/>
      <c r="AT126" s="208" t="s">
        <v>265</v>
      </c>
      <c r="AU126" s="208" t="s">
        <v>84</v>
      </c>
      <c r="AV126" s="13" t="s">
        <v>82</v>
      </c>
      <c r="AW126" s="13" t="s">
        <v>36</v>
      </c>
      <c r="AX126" s="13" t="s">
        <v>74</v>
      </c>
      <c r="AY126" s="208" t="s">
        <v>245</v>
      </c>
    </row>
    <row r="127" spans="2:51" s="13" customFormat="1" ht="10.2">
      <c r="B127" s="198"/>
      <c r="C127" s="199"/>
      <c r="D127" s="200" t="s">
        <v>265</v>
      </c>
      <c r="E127" s="201" t="s">
        <v>19</v>
      </c>
      <c r="F127" s="202" t="s">
        <v>1940</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4" customFormat="1" ht="10.2">
      <c r="B128" s="209"/>
      <c r="C128" s="210"/>
      <c r="D128" s="200" t="s">
        <v>265</v>
      </c>
      <c r="E128" s="211" t="s">
        <v>19</v>
      </c>
      <c r="F128" s="212" t="s">
        <v>1941</v>
      </c>
      <c r="G128" s="210"/>
      <c r="H128" s="213">
        <v>17.54</v>
      </c>
      <c r="I128" s="214"/>
      <c r="J128" s="210"/>
      <c r="K128" s="210"/>
      <c r="L128" s="215"/>
      <c r="M128" s="216"/>
      <c r="N128" s="217"/>
      <c r="O128" s="217"/>
      <c r="P128" s="217"/>
      <c r="Q128" s="217"/>
      <c r="R128" s="217"/>
      <c r="S128" s="217"/>
      <c r="T128" s="218"/>
      <c r="AT128" s="219" t="s">
        <v>265</v>
      </c>
      <c r="AU128" s="219" t="s">
        <v>84</v>
      </c>
      <c r="AV128" s="14" t="s">
        <v>84</v>
      </c>
      <c r="AW128" s="14" t="s">
        <v>36</v>
      </c>
      <c r="AX128" s="14" t="s">
        <v>74</v>
      </c>
      <c r="AY128" s="219" t="s">
        <v>245</v>
      </c>
    </row>
    <row r="129" spans="2:51" s="13" customFormat="1" ht="10.2">
      <c r="B129" s="198"/>
      <c r="C129" s="199"/>
      <c r="D129" s="200" t="s">
        <v>265</v>
      </c>
      <c r="E129" s="201" t="s">
        <v>19</v>
      </c>
      <c r="F129" s="202" t="s">
        <v>1942</v>
      </c>
      <c r="G129" s="199"/>
      <c r="H129" s="201" t="s">
        <v>19</v>
      </c>
      <c r="I129" s="203"/>
      <c r="J129" s="199"/>
      <c r="K129" s="199"/>
      <c r="L129" s="204"/>
      <c r="M129" s="205"/>
      <c r="N129" s="206"/>
      <c r="O129" s="206"/>
      <c r="P129" s="206"/>
      <c r="Q129" s="206"/>
      <c r="R129" s="206"/>
      <c r="S129" s="206"/>
      <c r="T129" s="207"/>
      <c r="AT129" s="208" t="s">
        <v>265</v>
      </c>
      <c r="AU129" s="208" t="s">
        <v>84</v>
      </c>
      <c r="AV129" s="13" t="s">
        <v>82</v>
      </c>
      <c r="AW129" s="13" t="s">
        <v>36</v>
      </c>
      <c r="AX129" s="13" t="s">
        <v>74</v>
      </c>
      <c r="AY129" s="208" t="s">
        <v>245</v>
      </c>
    </row>
    <row r="130" spans="2:51" s="14" customFormat="1" ht="10.2">
      <c r="B130" s="209"/>
      <c r="C130" s="210"/>
      <c r="D130" s="200" t="s">
        <v>265</v>
      </c>
      <c r="E130" s="211" t="s">
        <v>19</v>
      </c>
      <c r="F130" s="212" t="s">
        <v>1943</v>
      </c>
      <c r="G130" s="210"/>
      <c r="H130" s="213">
        <v>2.66</v>
      </c>
      <c r="I130" s="214"/>
      <c r="J130" s="210"/>
      <c r="K130" s="210"/>
      <c r="L130" s="215"/>
      <c r="M130" s="216"/>
      <c r="N130" s="217"/>
      <c r="O130" s="217"/>
      <c r="P130" s="217"/>
      <c r="Q130" s="217"/>
      <c r="R130" s="217"/>
      <c r="S130" s="217"/>
      <c r="T130" s="218"/>
      <c r="AT130" s="219" t="s">
        <v>265</v>
      </c>
      <c r="AU130" s="219" t="s">
        <v>84</v>
      </c>
      <c r="AV130" s="14" t="s">
        <v>84</v>
      </c>
      <c r="AW130" s="14" t="s">
        <v>36</v>
      </c>
      <c r="AX130" s="14" t="s">
        <v>74</v>
      </c>
      <c r="AY130" s="219" t="s">
        <v>245</v>
      </c>
    </row>
    <row r="131" spans="2:51" s="15" customFormat="1" ht="10.2">
      <c r="B131" s="220"/>
      <c r="C131" s="221"/>
      <c r="D131" s="200" t="s">
        <v>265</v>
      </c>
      <c r="E131" s="222" t="s">
        <v>1744</v>
      </c>
      <c r="F131" s="223" t="s">
        <v>271</v>
      </c>
      <c r="G131" s="221"/>
      <c r="H131" s="224">
        <v>20.2</v>
      </c>
      <c r="I131" s="225"/>
      <c r="J131" s="221"/>
      <c r="K131" s="221"/>
      <c r="L131" s="226"/>
      <c r="M131" s="227"/>
      <c r="N131" s="228"/>
      <c r="O131" s="228"/>
      <c r="P131" s="228"/>
      <c r="Q131" s="228"/>
      <c r="R131" s="228"/>
      <c r="S131" s="228"/>
      <c r="T131" s="229"/>
      <c r="AT131" s="230" t="s">
        <v>265</v>
      </c>
      <c r="AU131" s="230" t="s">
        <v>84</v>
      </c>
      <c r="AV131" s="15" t="s">
        <v>131</v>
      </c>
      <c r="AW131" s="15" t="s">
        <v>36</v>
      </c>
      <c r="AX131" s="15" t="s">
        <v>82</v>
      </c>
      <c r="AY131" s="230" t="s">
        <v>245</v>
      </c>
    </row>
    <row r="132" spans="2:63" s="12" customFormat="1" ht="25.95" customHeight="1">
      <c r="B132" s="164"/>
      <c r="C132" s="165"/>
      <c r="D132" s="166" t="s">
        <v>73</v>
      </c>
      <c r="E132" s="167" t="s">
        <v>546</v>
      </c>
      <c r="F132" s="167" t="s">
        <v>547</v>
      </c>
      <c r="G132" s="165"/>
      <c r="H132" s="165"/>
      <c r="I132" s="168"/>
      <c r="J132" s="169">
        <f>BK132</f>
        <v>0</v>
      </c>
      <c r="K132" s="165"/>
      <c r="L132" s="170"/>
      <c r="M132" s="171"/>
      <c r="N132" s="172"/>
      <c r="O132" s="172"/>
      <c r="P132" s="173">
        <f>P133+P136</f>
        <v>0</v>
      </c>
      <c r="Q132" s="172"/>
      <c r="R132" s="173">
        <f>R133+R136</f>
        <v>0</v>
      </c>
      <c r="S132" s="172"/>
      <c r="T132" s="174">
        <f>T133+T136</f>
        <v>0</v>
      </c>
      <c r="AR132" s="175" t="s">
        <v>84</v>
      </c>
      <c r="AT132" s="176" t="s">
        <v>73</v>
      </c>
      <c r="AU132" s="176" t="s">
        <v>74</v>
      </c>
      <c r="AY132" s="175" t="s">
        <v>245</v>
      </c>
      <c r="BK132" s="177">
        <f>BK133+BK136</f>
        <v>0</v>
      </c>
    </row>
    <row r="133" spans="2:63" s="12" customFormat="1" ht="22.8" customHeight="1">
      <c r="B133" s="164"/>
      <c r="C133" s="165"/>
      <c r="D133" s="166" t="s">
        <v>73</v>
      </c>
      <c r="E133" s="178" t="s">
        <v>1944</v>
      </c>
      <c r="F133" s="178" t="s">
        <v>1945</v>
      </c>
      <c r="G133" s="165"/>
      <c r="H133" s="165"/>
      <c r="I133" s="168"/>
      <c r="J133" s="179">
        <f>BK133</f>
        <v>0</v>
      </c>
      <c r="K133" s="165"/>
      <c r="L133" s="170"/>
      <c r="M133" s="171"/>
      <c r="N133" s="172"/>
      <c r="O133" s="172"/>
      <c r="P133" s="173">
        <f>SUM(P134:P135)</f>
        <v>0</v>
      </c>
      <c r="Q133" s="172"/>
      <c r="R133" s="173">
        <f>SUM(R134:R135)</f>
        <v>0</v>
      </c>
      <c r="S133" s="172"/>
      <c r="T133" s="174">
        <f>SUM(T134:T135)</f>
        <v>0</v>
      </c>
      <c r="AR133" s="175" t="s">
        <v>84</v>
      </c>
      <c r="AT133" s="176" t="s">
        <v>73</v>
      </c>
      <c r="AU133" s="176" t="s">
        <v>82</v>
      </c>
      <c r="AY133" s="175" t="s">
        <v>245</v>
      </c>
      <c r="BK133" s="177">
        <f>SUM(BK134:BK135)</f>
        <v>0</v>
      </c>
    </row>
    <row r="134" spans="1:65" s="2" customFormat="1" ht="16.5" customHeight="1">
      <c r="A134" s="35"/>
      <c r="B134" s="36"/>
      <c r="C134" s="180" t="s">
        <v>305</v>
      </c>
      <c r="D134" s="180" t="s">
        <v>247</v>
      </c>
      <c r="E134" s="181" t="s">
        <v>1946</v>
      </c>
      <c r="F134" s="182" t="s">
        <v>1947</v>
      </c>
      <c r="G134" s="183" t="s">
        <v>260</v>
      </c>
      <c r="H134" s="184">
        <v>690.79</v>
      </c>
      <c r="I134" s="185"/>
      <c r="J134" s="186">
        <f>ROUND(I134*H134,2)</f>
        <v>0</v>
      </c>
      <c r="K134" s="182" t="s">
        <v>19</v>
      </c>
      <c r="L134" s="40"/>
      <c r="M134" s="187" t="s">
        <v>19</v>
      </c>
      <c r="N134" s="188" t="s">
        <v>45</v>
      </c>
      <c r="O134" s="65"/>
      <c r="P134" s="189">
        <f>O134*H134</f>
        <v>0</v>
      </c>
      <c r="Q134" s="189">
        <v>0</v>
      </c>
      <c r="R134" s="189">
        <f>Q134*H134</f>
        <v>0</v>
      </c>
      <c r="S134" s="189">
        <v>0</v>
      </c>
      <c r="T134" s="190">
        <f>S134*H134</f>
        <v>0</v>
      </c>
      <c r="U134" s="35"/>
      <c r="V134" s="35"/>
      <c r="W134" s="35"/>
      <c r="X134" s="35"/>
      <c r="Y134" s="35"/>
      <c r="Z134" s="35"/>
      <c r="AA134" s="35"/>
      <c r="AB134" s="35"/>
      <c r="AC134" s="35"/>
      <c r="AD134" s="35"/>
      <c r="AE134" s="35"/>
      <c r="AR134" s="191" t="s">
        <v>355</v>
      </c>
      <c r="AT134" s="191" t="s">
        <v>247</v>
      </c>
      <c r="AU134" s="191" t="s">
        <v>84</v>
      </c>
      <c r="AY134" s="18" t="s">
        <v>245</v>
      </c>
      <c r="BE134" s="192">
        <f>IF(N134="základní",J134,0)</f>
        <v>0</v>
      </c>
      <c r="BF134" s="192">
        <f>IF(N134="snížená",J134,0)</f>
        <v>0</v>
      </c>
      <c r="BG134" s="192">
        <f>IF(N134="zákl. přenesená",J134,0)</f>
        <v>0</v>
      </c>
      <c r="BH134" s="192">
        <f>IF(N134="sníž. přenesená",J134,0)</f>
        <v>0</v>
      </c>
      <c r="BI134" s="192">
        <f>IF(N134="nulová",J134,0)</f>
        <v>0</v>
      </c>
      <c r="BJ134" s="18" t="s">
        <v>82</v>
      </c>
      <c r="BK134" s="192">
        <f>ROUND(I134*H134,2)</f>
        <v>0</v>
      </c>
      <c r="BL134" s="18" t="s">
        <v>355</v>
      </c>
      <c r="BM134" s="191" t="s">
        <v>1948</v>
      </c>
    </row>
    <row r="135" spans="1:47" s="2" customFormat="1" ht="38.4">
      <c r="A135" s="35"/>
      <c r="B135" s="36"/>
      <c r="C135" s="37"/>
      <c r="D135" s="200" t="s">
        <v>470</v>
      </c>
      <c r="E135" s="37"/>
      <c r="F135" s="236" t="s">
        <v>1949</v>
      </c>
      <c r="G135" s="37"/>
      <c r="H135" s="37"/>
      <c r="I135" s="195"/>
      <c r="J135" s="37"/>
      <c r="K135" s="37"/>
      <c r="L135" s="40"/>
      <c r="M135" s="196"/>
      <c r="N135" s="197"/>
      <c r="O135" s="65"/>
      <c r="P135" s="65"/>
      <c r="Q135" s="65"/>
      <c r="R135" s="65"/>
      <c r="S135" s="65"/>
      <c r="T135" s="66"/>
      <c r="U135" s="35"/>
      <c r="V135" s="35"/>
      <c r="W135" s="35"/>
      <c r="X135" s="35"/>
      <c r="Y135" s="35"/>
      <c r="Z135" s="35"/>
      <c r="AA135" s="35"/>
      <c r="AB135" s="35"/>
      <c r="AC135" s="35"/>
      <c r="AD135" s="35"/>
      <c r="AE135" s="35"/>
      <c r="AT135" s="18" t="s">
        <v>470</v>
      </c>
      <c r="AU135" s="18" t="s">
        <v>84</v>
      </c>
    </row>
    <row r="136" spans="2:63" s="12" customFormat="1" ht="22.8" customHeight="1">
      <c r="B136" s="164"/>
      <c r="C136" s="165"/>
      <c r="D136" s="166" t="s">
        <v>73</v>
      </c>
      <c r="E136" s="178" t="s">
        <v>795</v>
      </c>
      <c r="F136" s="178" t="s">
        <v>796</v>
      </c>
      <c r="G136" s="165"/>
      <c r="H136" s="165"/>
      <c r="I136" s="168"/>
      <c r="J136" s="179">
        <f>BK136</f>
        <v>0</v>
      </c>
      <c r="K136" s="165"/>
      <c r="L136" s="170"/>
      <c r="M136" s="171"/>
      <c r="N136" s="172"/>
      <c r="O136" s="172"/>
      <c r="P136" s="173">
        <f>SUM(P137:P138)</f>
        <v>0</v>
      </c>
      <c r="Q136" s="172"/>
      <c r="R136" s="173">
        <f>SUM(R137:R138)</f>
        <v>0</v>
      </c>
      <c r="S136" s="172"/>
      <c r="T136" s="174">
        <f>SUM(T137:T138)</f>
        <v>0</v>
      </c>
      <c r="AR136" s="175" t="s">
        <v>84</v>
      </c>
      <c r="AT136" s="176" t="s">
        <v>73</v>
      </c>
      <c r="AU136" s="176" t="s">
        <v>82</v>
      </c>
      <c r="AY136" s="175" t="s">
        <v>245</v>
      </c>
      <c r="BK136" s="177">
        <f>SUM(BK137:BK138)</f>
        <v>0</v>
      </c>
    </row>
    <row r="137" spans="1:65" s="2" customFormat="1" ht="16.5" customHeight="1">
      <c r="A137" s="35"/>
      <c r="B137" s="36"/>
      <c r="C137" s="180" t="s">
        <v>315</v>
      </c>
      <c r="D137" s="180" t="s">
        <v>247</v>
      </c>
      <c r="E137" s="181" t="s">
        <v>1950</v>
      </c>
      <c r="F137" s="182" t="s">
        <v>1951</v>
      </c>
      <c r="G137" s="183" t="s">
        <v>288</v>
      </c>
      <c r="H137" s="184">
        <v>103.51</v>
      </c>
      <c r="I137" s="185"/>
      <c r="J137" s="186">
        <f>ROUND(I137*H137,2)</f>
        <v>0</v>
      </c>
      <c r="K137" s="182" t="s">
        <v>19</v>
      </c>
      <c r="L137" s="40"/>
      <c r="M137" s="187" t="s">
        <v>19</v>
      </c>
      <c r="N137" s="188" t="s">
        <v>45</v>
      </c>
      <c r="O137" s="65"/>
      <c r="P137" s="189">
        <f>O137*H137</f>
        <v>0</v>
      </c>
      <c r="Q137" s="189">
        <v>0</v>
      </c>
      <c r="R137" s="189">
        <f>Q137*H137</f>
        <v>0</v>
      </c>
      <c r="S137" s="189">
        <v>0</v>
      </c>
      <c r="T137" s="190">
        <f>S137*H137</f>
        <v>0</v>
      </c>
      <c r="U137" s="35"/>
      <c r="V137" s="35"/>
      <c r="W137" s="35"/>
      <c r="X137" s="35"/>
      <c r="Y137" s="35"/>
      <c r="Z137" s="35"/>
      <c r="AA137" s="35"/>
      <c r="AB137" s="35"/>
      <c r="AC137" s="35"/>
      <c r="AD137" s="35"/>
      <c r="AE137" s="35"/>
      <c r="AR137" s="191" t="s">
        <v>355</v>
      </c>
      <c r="AT137" s="191" t="s">
        <v>247</v>
      </c>
      <c r="AU137" s="191" t="s">
        <v>84</v>
      </c>
      <c r="AY137" s="18" t="s">
        <v>245</v>
      </c>
      <c r="BE137" s="192">
        <f>IF(N137="základní",J137,0)</f>
        <v>0</v>
      </c>
      <c r="BF137" s="192">
        <f>IF(N137="snížená",J137,0)</f>
        <v>0</v>
      </c>
      <c r="BG137" s="192">
        <f>IF(N137="zákl. přenesená",J137,0)</f>
        <v>0</v>
      </c>
      <c r="BH137" s="192">
        <f>IF(N137="sníž. přenesená",J137,0)</f>
        <v>0</v>
      </c>
      <c r="BI137" s="192">
        <f>IF(N137="nulová",J137,0)</f>
        <v>0</v>
      </c>
      <c r="BJ137" s="18" t="s">
        <v>82</v>
      </c>
      <c r="BK137" s="192">
        <f>ROUND(I137*H137,2)</f>
        <v>0</v>
      </c>
      <c r="BL137" s="18" t="s">
        <v>355</v>
      </c>
      <c r="BM137" s="191" t="s">
        <v>1952</v>
      </c>
    </row>
    <row r="138" spans="1:47" s="2" customFormat="1" ht="28.8">
      <c r="A138" s="35"/>
      <c r="B138" s="36"/>
      <c r="C138" s="37"/>
      <c r="D138" s="200" t="s">
        <v>470</v>
      </c>
      <c r="E138" s="37"/>
      <c r="F138" s="236" t="s">
        <v>1953</v>
      </c>
      <c r="G138" s="37"/>
      <c r="H138" s="37"/>
      <c r="I138" s="195"/>
      <c r="J138" s="37"/>
      <c r="K138" s="37"/>
      <c r="L138" s="40"/>
      <c r="M138" s="240"/>
      <c r="N138" s="241"/>
      <c r="O138" s="233"/>
      <c r="P138" s="233"/>
      <c r="Q138" s="233"/>
      <c r="R138" s="233"/>
      <c r="S138" s="233"/>
      <c r="T138" s="242"/>
      <c r="U138" s="35"/>
      <c r="V138" s="35"/>
      <c r="W138" s="35"/>
      <c r="X138" s="35"/>
      <c r="Y138" s="35"/>
      <c r="Z138" s="35"/>
      <c r="AA138" s="35"/>
      <c r="AB138" s="35"/>
      <c r="AC138" s="35"/>
      <c r="AD138" s="35"/>
      <c r="AE138" s="35"/>
      <c r="AT138" s="18" t="s">
        <v>470</v>
      </c>
      <c r="AU138" s="18" t="s">
        <v>84</v>
      </c>
    </row>
    <row r="139" spans="1:31" s="2" customFormat="1" ht="6.9" customHeight="1">
      <c r="A139" s="35"/>
      <c r="B139" s="48"/>
      <c r="C139" s="49"/>
      <c r="D139" s="49"/>
      <c r="E139" s="49"/>
      <c r="F139" s="49"/>
      <c r="G139" s="49"/>
      <c r="H139" s="49"/>
      <c r="I139" s="49"/>
      <c r="J139" s="49"/>
      <c r="K139" s="49"/>
      <c r="L139" s="40"/>
      <c r="M139" s="35"/>
      <c r="O139" s="35"/>
      <c r="P139" s="35"/>
      <c r="Q139" s="35"/>
      <c r="R139" s="35"/>
      <c r="S139" s="35"/>
      <c r="T139" s="35"/>
      <c r="U139" s="35"/>
      <c r="V139" s="35"/>
      <c r="W139" s="35"/>
      <c r="X139" s="35"/>
      <c r="Y139" s="35"/>
      <c r="Z139" s="35"/>
      <c r="AA139" s="35"/>
      <c r="AB139" s="35"/>
      <c r="AC139" s="35"/>
      <c r="AD139" s="35"/>
      <c r="AE139" s="35"/>
    </row>
  </sheetData>
  <sheetProtection algorithmName="SHA-512" hashValue="rA5s76Xw2k+SVwsR1NDaA94KzzD9iTKaQJ6Oi0U/0LxKJgnKBETRDrYXzPOZBbu5N15nnPSMGh0euhzPhHEHuQ==" saltValue="gCJhD157VVaLTrih1jcj919/nGzOfOLopaTpExPbhIx/PgJpUWtTTFzu1N3p9zbl5+2HBgexBr0UKiFvDURIMQ==" spinCount="100000" sheet="1" objects="1" scenarios="1" formatColumns="0" formatRows="0" autoFilter="0"/>
  <autoFilter ref="C84:K138"/>
  <mergeCells count="9">
    <mergeCell ref="E50:H50"/>
    <mergeCell ref="E75:H75"/>
    <mergeCell ref="E77:H77"/>
    <mergeCell ref="L2:V2"/>
    <mergeCell ref="E7:H7"/>
    <mergeCell ref="E9:H9"/>
    <mergeCell ref="E18:H18"/>
    <mergeCell ref="E27:H27"/>
    <mergeCell ref="E48:H48"/>
  </mergeCells>
  <hyperlinks>
    <hyperlink ref="F89" r:id="rId1" display="https://podminky.urs.cz/item/CS_URS_2022_02/132251102"/>
    <hyperlink ref="F94" r:id="rId2" display="https://podminky.urs.cz/item/CS_URS_2022_02/162351103"/>
    <hyperlink ref="F100" r:id="rId3" display="https://podminky.urs.cz/item/CS_URS_2022_02/162751117"/>
    <hyperlink ref="F106" r:id="rId4" display="https://podminky.urs.cz/item/CS_URS_2022_02/171201231"/>
    <hyperlink ref="F109" r:id="rId5" display="https://podminky.urs.cz/item/CS_URS_2022_02/167151111"/>
    <hyperlink ref="F114" r:id="rId6" display="https://podminky.urs.cz/item/CS_URS_2022_02/171251201"/>
    <hyperlink ref="F119" r:id="rId7" display="https://podminky.urs.cz/item/CS_URS_2022_02/17415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184</v>
      </c>
      <c r="AZ2" s="109" t="s">
        <v>402</v>
      </c>
      <c r="BA2" s="109" t="s">
        <v>19</v>
      </c>
      <c r="BB2" s="109" t="s">
        <v>19</v>
      </c>
      <c r="BC2" s="109" t="s">
        <v>1954</v>
      </c>
      <c r="BD2" s="109" t="s">
        <v>84</v>
      </c>
    </row>
    <row r="3" spans="2:56" s="1" customFormat="1" ht="6.9" customHeight="1">
      <c r="B3" s="110"/>
      <c r="C3" s="111"/>
      <c r="D3" s="111"/>
      <c r="E3" s="111"/>
      <c r="F3" s="111"/>
      <c r="G3" s="111"/>
      <c r="H3" s="111"/>
      <c r="I3" s="111"/>
      <c r="J3" s="111"/>
      <c r="K3" s="111"/>
      <c r="L3" s="21"/>
      <c r="AT3" s="18" t="s">
        <v>84</v>
      </c>
      <c r="AZ3" s="109" t="s">
        <v>1741</v>
      </c>
      <c r="BA3" s="109" t="s">
        <v>19</v>
      </c>
      <c r="BB3" s="109" t="s">
        <v>19</v>
      </c>
      <c r="BC3" s="109" t="s">
        <v>1955</v>
      </c>
      <c r="BD3" s="109" t="s">
        <v>84</v>
      </c>
    </row>
    <row r="4" spans="2:56" s="1" customFormat="1" ht="24.9" customHeight="1">
      <c r="B4" s="21"/>
      <c r="D4" s="112" t="s">
        <v>216</v>
      </c>
      <c r="L4" s="21"/>
      <c r="M4" s="113" t="s">
        <v>10</v>
      </c>
      <c r="AT4" s="18" t="s">
        <v>4</v>
      </c>
      <c r="AZ4" s="109" t="s">
        <v>1956</v>
      </c>
      <c r="BA4" s="109" t="s">
        <v>19</v>
      </c>
      <c r="BB4" s="109" t="s">
        <v>19</v>
      </c>
      <c r="BC4" s="109" t="s">
        <v>1957</v>
      </c>
      <c r="BD4" s="109" t="s">
        <v>84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1958</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ROUND(J84,2)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ROUND((SUM(BE84:BE145)),2)</f>
        <v>0</v>
      </c>
      <c r="G33" s="35"/>
      <c r="H33" s="35"/>
      <c r="I33" s="126">
        <v>0.21</v>
      </c>
      <c r="J33" s="125">
        <f>ROUND(((SUM(BE84:BE145))*I33),2)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ROUND((SUM(BF84:BF145)),2)</f>
        <v>0</v>
      </c>
      <c r="G34" s="35"/>
      <c r="H34" s="35"/>
      <c r="I34" s="126">
        <v>0.15</v>
      </c>
      <c r="J34" s="125">
        <f>ROUND(((SUM(BF84:BF145))*I34),2)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ROUND((SUM(BG84:BG145)),2)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ROUND((SUM(BH84:BH145)),2)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ROUND((SUM(BI84:BI145)),2)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05.2 - Retenční jezírko</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J84</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225</v>
      </c>
      <c r="E60" s="145"/>
      <c r="F60" s="145"/>
      <c r="G60" s="145"/>
      <c r="H60" s="145"/>
      <c r="I60" s="145"/>
      <c r="J60" s="146">
        <f>J85</f>
        <v>0</v>
      </c>
      <c r="K60" s="143"/>
      <c r="L60" s="147"/>
    </row>
    <row r="61" spans="2:12" s="10" customFormat="1" ht="19.95" customHeight="1">
      <c r="B61" s="148"/>
      <c r="C61" s="98"/>
      <c r="D61" s="149" t="s">
        <v>226</v>
      </c>
      <c r="E61" s="150"/>
      <c r="F61" s="150"/>
      <c r="G61" s="150"/>
      <c r="H61" s="150"/>
      <c r="I61" s="150"/>
      <c r="J61" s="151">
        <f>J86</f>
        <v>0</v>
      </c>
      <c r="K61" s="98"/>
      <c r="L61" s="152"/>
    </row>
    <row r="62" spans="2:12" s="10" customFormat="1" ht="19.95" customHeight="1">
      <c r="B62" s="148"/>
      <c r="C62" s="98"/>
      <c r="D62" s="149" t="s">
        <v>414</v>
      </c>
      <c r="E62" s="150"/>
      <c r="F62" s="150"/>
      <c r="G62" s="150"/>
      <c r="H62" s="150"/>
      <c r="I62" s="150"/>
      <c r="J62" s="151">
        <f>J127</f>
        <v>0</v>
      </c>
      <c r="K62" s="98"/>
      <c r="L62" s="152"/>
    </row>
    <row r="63" spans="2:12" s="10" customFormat="1" ht="19.95" customHeight="1">
      <c r="B63" s="148"/>
      <c r="C63" s="98"/>
      <c r="D63" s="149" t="s">
        <v>1959</v>
      </c>
      <c r="E63" s="150"/>
      <c r="F63" s="150"/>
      <c r="G63" s="150"/>
      <c r="H63" s="150"/>
      <c r="I63" s="150"/>
      <c r="J63" s="151">
        <f>J134</f>
        <v>0</v>
      </c>
      <c r="K63" s="98"/>
      <c r="L63" s="152"/>
    </row>
    <row r="64" spans="2:12" s="10" customFormat="1" ht="19.95" customHeight="1">
      <c r="B64" s="148"/>
      <c r="C64" s="98"/>
      <c r="D64" s="149" t="s">
        <v>227</v>
      </c>
      <c r="E64" s="150"/>
      <c r="F64" s="150"/>
      <c r="G64" s="150"/>
      <c r="H64" s="150"/>
      <c r="I64" s="150"/>
      <c r="J64" s="151">
        <f>J139</f>
        <v>0</v>
      </c>
      <c r="K64" s="98"/>
      <c r="L64" s="152"/>
    </row>
    <row r="65" spans="1:31" s="2" customFormat="1" ht="21.75" customHeight="1">
      <c r="A65" s="35"/>
      <c r="B65" s="36"/>
      <c r="C65" s="37"/>
      <c r="D65" s="37"/>
      <c r="E65" s="37"/>
      <c r="F65" s="37"/>
      <c r="G65" s="37"/>
      <c r="H65" s="37"/>
      <c r="I65" s="37"/>
      <c r="J65" s="37"/>
      <c r="K65" s="37"/>
      <c r="L65" s="115"/>
      <c r="S65" s="35"/>
      <c r="T65" s="35"/>
      <c r="U65" s="35"/>
      <c r="V65" s="35"/>
      <c r="W65" s="35"/>
      <c r="X65" s="35"/>
      <c r="Y65" s="35"/>
      <c r="Z65" s="35"/>
      <c r="AA65" s="35"/>
      <c r="AB65" s="35"/>
      <c r="AC65" s="35"/>
      <c r="AD65" s="35"/>
      <c r="AE65" s="35"/>
    </row>
    <row r="66" spans="1:31" s="2" customFormat="1" ht="6.9" customHeight="1">
      <c r="A66" s="35"/>
      <c r="B66" s="48"/>
      <c r="C66" s="49"/>
      <c r="D66" s="49"/>
      <c r="E66" s="49"/>
      <c r="F66" s="49"/>
      <c r="G66" s="49"/>
      <c r="H66" s="49"/>
      <c r="I66" s="49"/>
      <c r="J66" s="49"/>
      <c r="K66" s="49"/>
      <c r="L66" s="115"/>
      <c r="S66" s="35"/>
      <c r="T66" s="35"/>
      <c r="U66" s="35"/>
      <c r="V66" s="35"/>
      <c r="W66" s="35"/>
      <c r="X66" s="35"/>
      <c r="Y66" s="35"/>
      <c r="Z66" s="35"/>
      <c r="AA66" s="35"/>
      <c r="AB66" s="35"/>
      <c r="AC66" s="35"/>
      <c r="AD66" s="35"/>
      <c r="AE66" s="35"/>
    </row>
    <row r="70" spans="1:31" s="2" customFormat="1" ht="6.9" customHeight="1">
      <c r="A70" s="35"/>
      <c r="B70" s="50"/>
      <c r="C70" s="51"/>
      <c r="D70" s="51"/>
      <c r="E70" s="51"/>
      <c r="F70" s="51"/>
      <c r="G70" s="51"/>
      <c r="H70" s="51"/>
      <c r="I70" s="51"/>
      <c r="J70" s="51"/>
      <c r="K70" s="51"/>
      <c r="L70" s="115"/>
      <c r="S70" s="35"/>
      <c r="T70" s="35"/>
      <c r="U70" s="35"/>
      <c r="V70" s="35"/>
      <c r="W70" s="35"/>
      <c r="X70" s="35"/>
      <c r="Y70" s="35"/>
      <c r="Z70" s="35"/>
      <c r="AA70" s="35"/>
      <c r="AB70" s="35"/>
      <c r="AC70" s="35"/>
      <c r="AD70" s="35"/>
      <c r="AE70" s="35"/>
    </row>
    <row r="71" spans="1:31" s="2" customFormat="1" ht="24.9" customHeight="1">
      <c r="A71" s="35"/>
      <c r="B71" s="36"/>
      <c r="C71" s="24" t="s">
        <v>230</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6.5" customHeight="1">
      <c r="A74" s="35"/>
      <c r="B74" s="36"/>
      <c r="C74" s="37"/>
      <c r="D74" s="37"/>
      <c r="E74" s="400" t="str">
        <f>E7</f>
        <v>Novostavba CEPIS (Centre for Entrepreneurship, Professional and International Studies)</v>
      </c>
      <c r="F74" s="401"/>
      <c r="G74" s="401"/>
      <c r="H74" s="401"/>
      <c r="I74" s="37"/>
      <c r="J74" s="37"/>
      <c r="K74" s="37"/>
      <c r="L74" s="115"/>
      <c r="S74" s="35"/>
      <c r="T74" s="35"/>
      <c r="U74" s="35"/>
      <c r="V74" s="35"/>
      <c r="W74" s="35"/>
      <c r="X74" s="35"/>
      <c r="Y74" s="35"/>
      <c r="Z74" s="35"/>
      <c r="AA74" s="35"/>
      <c r="AB74" s="35"/>
      <c r="AC74" s="35"/>
      <c r="AD74" s="35"/>
      <c r="AE74" s="35"/>
    </row>
    <row r="75" spans="1:31" s="2" customFormat="1" ht="12" customHeight="1">
      <c r="A75" s="35"/>
      <c r="B75" s="36"/>
      <c r="C75" s="30" t="s">
        <v>219</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16.5" customHeight="1">
      <c r="A76" s="35"/>
      <c r="B76" s="36"/>
      <c r="C76" s="37"/>
      <c r="D76" s="37"/>
      <c r="E76" s="374" t="str">
        <f>E9</f>
        <v>SO 05.2 - Retenční jezírko</v>
      </c>
      <c r="F76" s="402"/>
      <c r="G76" s="402"/>
      <c r="H76" s="402"/>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 xml:space="preserve"> </v>
      </c>
      <c r="G78" s="37"/>
      <c r="H78" s="37"/>
      <c r="I78" s="30" t="s">
        <v>23</v>
      </c>
      <c r="J78" s="60">
        <f>IF(J12="","",J12)</f>
        <v>0</v>
      </c>
      <c r="K78" s="37"/>
      <c r="L78" s="115"/>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25.65" customHeight="1">
      <c r="A80" s="35"/>
      <c r="B80" s="36"/>
      <c r="C80" s="30" t="s">
        <v>24</v>
      </c>
      <c r="D80" s="37"/>
      <c r="E80" s="37"/>
      <c r="F80" s="28" t="str">
        <f>E15</f>
        <v>Slezská univerzita v Opavě</v>
      </c>
      <c r="G80" s="37"/>
      <c r="H80" s="37"/>
      <c r="I80" s="30" t="s">
        <v>32</v>
      </c>
      <c r="J80" s="33" t="str">
        <f>E21</f>
        <v>Ateliér Velehradský, s. r. o.</v>
      </c>
      <c r="K80" s="37"/>
      <c r="L80" s="115"/>
      <c r="S80" s="35"/>
      <c r="T80" s="35"/>
      <c r="U80" s="35"/>
      <c r="V80" s="35"/>
      <c r="W80" s="35"/>
      <c r="X80" s="35"/>
      <c r="Y80" s="35"/>
      <c r="Z80" s="35"/>
      <c r="AA80" s="35"/>
      <c r="AB80" s="35"/>
      <c r="AC80" s="35"/>
      <c r="AD80" s="35"/>
      <c r="AE80" s="35"/>
    </row>
    <row r="81" spans="1:31" s="2" customFormat="1" ht="15.15" customHeight="1">
      <c r="A81" s="35"/>
      <c r="B81" s="36"/>
      <c r="C81" s="30" t="s">
        <v>30</v>
      </c>
      <c r="D81" s="37"/>
      <c r="E81" s="37"/>
      <c r="F81" s="28" t="str">
        <f>IF(E18="","",E18)</f>
        <v>Vyplň údaj</v>
      </c>
      <c r="G81" s="37"/>
      <c r="H81" s="37"/>
      <c r="I81" s="30" t="s">
        <v>37</v>
      </c>
      <c r="J81" s="33" t="str">
        <f>E24</f>
        <v xml:space="preserve"> </v>
      </c>
      <c r="K81" s="37"/>
      <c r="L81" s="115"/>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11" customFormat="1" ht="29.25" customHeight="1">
      <c r="A83" s="153"/>
      <c r="B83" s="154"/>
      <c r="C83" s="155" t="s">
        <v>231</v>
      </c>
      <c r="D83" s="156" t="s">
        <v>59</v>
      </c>
      <c r="E83" s="156" t="s">
        <v>55</v>
      </c>
      <c r="F83" s="156" t="s">
        <v>56</v>
      </c>
      <c r="G83" s="156" t="s">
        <v>232</v>
      </c>
      <c r="H83" s="156" t="s">
        <v>233</v>
      </c>
      <c r="I83" s="156" t="s">
        <v>234</v>
      </c>
      <c r="J83" s="156" t="s">
        <v>223</v>
      </c>
      <c r="K83" s="157" t="s">
        <v>235</v>
      </c>
      <c r="L83" s="158"/>
      <c r="M83" s="69" t="s">
        <v>19</v>
      </c>
      <c r="N83" s="70" t="s">
        <v>44</v>
      </c>
      <c r="O83" s="70" t="s">
        <v>236</v>
      </c>
      <c r="P83" s="70" t="s">
        <v>237</v>
      </c>
      <c r="Q83" s="70" t="s">
        <v>238</v>
      </c>
      <c r="R83" s="70" t="s">
        <v>239</v>
      </c>
      <c r="S83" s="70" t="s">
        <v>240</v>
      </c>
      <c r="T83" s="71" t="s">
        <v>241</v>
      </c>
      <c r="U83" s="153"/>
      <c r="V83" s="153"/>
      <c r="W83" s="153"/>
      <c r="X83" s="153"/>
      <c r="Y83" s="153"/>
      <c r="Z83" s="153"/>
      <c r="AA83" s="153"/>
      <c r="AB83" s="153"/>
      <c r="AC83" s="153"/>
      <c r="AD83" s="153"/>
      <c r="AE83" s="153"/>
    </row>
    <row r="84" spans="1:63" s="2" customFormat="1" ht="22.8" customHeight="1">
      <c r="A84" s="35"/>
      <c r="B84" s="36"/>
      <c r="C84" s="76" t="s">
        <v>242</v>
      </c>
      <c r="D84" s="37"/>
      <c r="E84" s="37"/>
      <c r="F84" s="37"/>
      <c r="G84" s="37"/>
      <c r="H84" s="37"/>
      <c r="I84" s="37"/>
      <c r="J84" s="159">
        <f>BK84</f>
        <v>0</v>
      </c>
      <c r="K84" s="37"/>
      <c r="L84" s="40"/>
      <c r="M84" s="72"/>
      <c r="N84" s="160"/>
      <c r="O84" s="73"/>
      <c r="P84" s="161">
        <f>P85</f>
        <v>0</v>
      </c>
      <c r="Q84" s="73"/>
      <c r="R84" s="161">
        <f>R85</f>
        <v>0</v>
      </c>
      <c r="S84" s="73"/>
      <c r="T84" s="162">
        <f>T85</f>
        <v>0</v>
      </c>
      <c r="U84" s="35"/>
      <c r="V84" s="35"/>
      <c r="W84" s="35"/>
      <c r="X84" s="35"/>
      <c r="Y84" s="35"/>
      <c r="Z84" s="35"/>
      <c r="AA84" s="35"/>
      <c r="AB84" s="35"/>
      <c r="AC84" s="35"/>
      <c r="AD84" s="35"/>
      <c r="AE84" s="35"/>
      <c r="AT84" s="18" t="s">
        <v>73</v>
      </c>
      <c r="AU84" s="18" t="s">
        <v>224</v>
      </c>
      <c r="BK84" s="163">
        <f>BK85</f>
        <v>0</v>
      </c>
    </row>
    <row r="85" spans="2:63" s="12" customFormat="1" ht="25.95" customHeight="1">
      <c r="B85" s="164"/>
      <c r="C85" s="165"/>
      <c r="D85" s="166" t="s">
        <v>73</v>
      </c>
      <c r="E85" s="167" t="s">
        <v>243</v>
      </c>
      <c r="F85" s="167" t="s">
        <v>244</v>
      </c>
      <c r="G85" s="165"/>
      <c r="H85" s="165"/>
      <c r="I85" s="168"/>
      <c r="J85" s="169">
        <f>BK85</f>
        <v>0</v>
      </c>
      <c r="K85" s="165"/>
      <c r="L85" s="170"/>
      <c r="M85" s="171"/>
      <c r="N85" s="172"/>
      <c r="O85" s="172"/>
      <c r="P85" s="173">
        <f>P86+P127+P134+P139</f>
        <v>0</v>
      </c>
      <c r="Q85" s="172"/>
      <c r="R85" s="173">
        <f>R86+R127+R134+R139</f>
        <v>0</v>
      </c>
      <c r="S85" s="172"/>
      <c r="T85" s="174">
        <f>T86+T127+T134+T139</f>
        <v>0</v>
      </c>
      <c r="AR85" s="175" t="s">
        <v>82</v>
      </c>
      <c r="AT85" s="176" t="s">
        <v>73</v>
      </c>
      <c r="AU85" s="176" t="s">
        <v>74</v>
      </c>
      <c r="AY85" s="175" t="s">
        <v>245</v>
      </c>
      <c r="BK85" s="177">
        <f>BK86+BK127+BK134+BK139</f>
        <v>0</v>
      </c>
    </row>
    <row r="86" spans="2:63" s="12" customFormat="1" ht="22.8" customHeight="1">
      <c r="B86" s="164"/>
      <c r="C86" s="165"/>
      <c r="D86" s="166" t="s">
        <v>73</v>
      </c>
      <c r="E86" s="178" t="s">
        <v>82</v>
      </c>
      <c r="F86" s="178" t="s">
        <v>246</v>
      </c>
      <c r="G86" s="165"/>
      <c r="H86" s="165"/>
      <c r="I86" s="168"/>
      <c r="J86" s="179">
        <f>BK86</f>
        <v>0</v>
      </c>
      <c r="K86" s="165"/>
      <c r="L86" s="170"/>
      <c r="M86" s="171"/>
      <c r="N86" s="172"/>
      <c r="O86" s="172"/>
      <c r="P86" s="173">
        <f>SUM(P87:P126)</f>
        <v>0</v>
      </c>
      <c r="Q86" s="172"/>
      <c r="R86" s="173">
        <f>SUM(R87:R126)</f>
        <v>0</v>
      </c>
      <c r="S86" s="172"/>
      <c r="T86" s="174">
        <f>SUM(T87:T126)</f>
        <v>0</v>
      </c>
      <c r="AR86" s="175" t="s">
        <v>82</v>
      </c>
      <c r="AT86" s="176" t="s">
        <v>73</v>
      </c>
      <c r="AU86" s="176" t="s">
        <v>82</v>
      </c>
      <c r="AY86" s="175" t="s">
        <v>245</v>
      </c>
      <c r="BK86" s="177">
        <f>SUM(BK87:BK126)</f>
        <v>0</v>
      </c>
    </row>
    <row r="87" spans="1:65" s="2" customFormat="1" ht="21.75" customHeight="1">
      <c r="A87" s="35"/>
      <c r="B87" s="36"/>
      <c r="C87" s="180" t="s">
        <v>82</v>
      </c>
      <c r="D87" s="180" t="s">
        <v>247</v>
      </c>
      <c r="E87" s="181" t="s">
        <v>419</v>
      </c>
      <c r="F87" s="182" t="s">
        <v>420</v>
      </c>
      <c r="G87" s="183" t="s">
        <v>308</v>
      </c>
      <c r="H87" s="184">
        <v>2124.73</v>
      </c>
      <c r="I87" s="185"/>
      <c r="J87" s="186">
        <f>ROUND(I87*H87,2)</f>
        <v>0</v>
      </c>
      <c r="K87" s="182" t="s">
        <v>261</v>
      </c>
      <c r="L87" s="40"/>
      <c r="M87" s="187" t="s">
        <v>19</v>
      </c>
      <c r="N87" s="188" t="s">
        <v>45</v>
      </c>
      <c r="O87" s="65"/>
      <c r="P87" s="189">
        <f>O87*H87</f>
        <v>0</v>
      </c>
      <c r="Q87" s="189">
        <v>0</v>
      </c>
      <c r="R87" s="189">
        <f>Q87*H87</f>
        <v>0</v>
      </c>
      <c r="S87" s="189">
        <v>0</v>
      </c>
      <c r="T87" s="190">
        <f>S87*H87</f>
        <v>0</v>
      </c>
      <c r="U87" s="35"/>
      <c r="V87" s="35"/>
      <c r="W87" s="35"/>
      <c r="X87" s="35"/>
      <c r="Y87" s="35"/>
      <c r="Z87" s="35"/>
      <c r="AA87" s="35"/>
      <c r="AB87" s="35"/>
      <c r="AC87" s="35"/>
      <c r="AD87" s="35"/>
      <c r="AE87" s="35"/>
      <c r="AR87" s="191" t="s">
        <v>131</v>
      </c>
      <c r="AT87" s="191" t="s">
        <v>247</v>
      </c>
      <c r="AU87" s="191" t="s">
        <v>84</v>
      </c>
      <c r="AY87" s="18" t="s">
        <v>245</v>
      </c>
      <c r="BE87" s="192">
        <f>IF(N87="základní",J87,0)</f>
        <v>0</v>
      </c>
      <c r="BF87" s="192">
        <f>IF(N87="snížená",J87,0)</f>
        <v>0</v>
      </c>
      <c r="BG87" s="192">
        <f>IF(N87="zákl. přenesená",J87,0)</f>
        <v>0</v>
      </c>
      <c r="BH87" s="192">
        <f>IF(N87="sníž. přenesená",J87,0)</f>
        <v>0</v>
      </c>
      <c r="BI87" s="192">
        <f>IF(N87="nulová",J87,0)</f>
        <v>0</v>
      </c>
      <c r="BJ87" s="18" t="s">
        <v>82</v>
      </c>
      <c r="BK87" s="192">
        <f>ROUND(I87*H87,2)</f>
        <v>0</v>
      </c>
      <c r="BL87" s="18" t="s">
        <v>131</v>
      </c>
      <c r="BM87" s="191" t="s">
        <v>1960</v>
      </c>
    </row>
    <row r="88" spans="1:47" s="2" customFormat="1" ht="10.2">
      <c r="A88" s="35"/>
      <c r="B88" s="36"/>
      <c r="C88" s="37"/>
      <c r="D88" s="193" t="s">
        <v>263</v>
      </c>
      <c r="E88" s="37"/>
      <c r="F88" s="194" t="s">
        <v>422</v>
      </c>
      <c r="G88" s="37"/>
      <c r="H88" s="37"/>
      <c r="I88" s="195"/>
      <c r="J88" s="37"/>
      <c r="K88" s="37"/>
      <c r="L88" s="40"/>
      <c r="M88" s="196"/>
      <c r="N88" s="197"/>
      <c r="O88" s="65"/>
      <c r="P88" s="65"/>
      <c r="Q88" s="65"/>
      <c r="R88" s="65"/>
      <c r="S88" s="65"/>
      <c r="T88" s="66"/>
      <c r="U88" s="35"/>
      <c r="V88" s="35"/>
      <c r="W88" s="35"/>
      <c r="X88" s="35"/>
      <c r="Y88" s="35"/>
      <c r="Z88" s="35"/>
      <c r="AA88" s="35"/>
      <c r="AB88" s="35"/>
      <c r="AC88" s="35"/>
      <c r="AD88" s="35"/>
      <c r="AE88" s="35"/>
      <c r="AT88" s="18" t="s">
        <v>263</v>
      </c>
      <c r="AU88" s="18" t="s">
        <v>84</v>
      </c>
    </row>
    <row r="89" spans="2:51" s="13" customFormat="1" ht="10.2">
      <c r="B89" s="198"/>
      <c r="C89" s="199"/>
      <c r="D89" s="200" t="s">
        <v>265</v>
      </c>
      <c r="E89" s="201" t="s">
        <v>19</v>
      </c>
      <c r="F89" s="202" t="s">
        <v>423</v>
      </c>
      <c r="G89" s="199"/>
      <c r="H89" s="201" t="s">
        <v>19</v>
      </c>
      <c r="I89" s="203"/>
      <c r="J89" s="199"/>
      <c r="K89" s="199"/>
      <c r="L89" s="204"/>
      <c r="M89" s="205"/>
      <c r="N89" s="206"/>
      <c r="O89" s="206"/>
      <c r="P89" s="206"/>
      <c r="Q89" s="206"/>
      <c r="R89" s="206"/>
      <c r="S89" s="206"/>
      <c r="T89" s="207"/>
      <c r="AT89" s="208" t="s">
        <v>265</v>
      </c>
      <c r="AU89" s="208" t="s">
        <v>84</v>
      </c>
      <c r="AV89" s="13" t="s">
        <v>82</v>
      </c>
      <c r="AW89" s="13" t="s">
        <v>36</v>
      </c>
      <c r="AX89" s="13" t="s">
        <v>74</v>
      </c>
      <c r="AY89" s="208" t="s">
        <v>245</v>
      </c>
    </row>
    <row r="90" spans="2:51" s="13" customFormat="1" ht="10.2">
      <c r="B90" s="198"/>
      <c r="C90" s="199"/>
      <c r="D90" s="200" t="s">
        <v>265</v>
      </c>
      <c r="E90" s="201" t="s">
        <v>19</v>
      </c>
      <c r="F90" s="202" t="s">
        <v>1961</v>
      </c>
      <c r="G90" s="199"/>
      <c r="H90" s="201" t="s">
        <v>19</v>
      </c>
      <c r="I90" s="203"/>
      <c r="J90" s="199"/>
      <c r="K90" s="199"/>
      <c r="L90" s="204"/>
      <c r="M90" s="205"/>
      <c r="N90" s="206"/>
      <c r="O90" s="206"/>
      <c r="P90" s="206"/>
      <c r="Q90" s="206"/>
      <c r="R90" s="206"/>
      <c r="S90" s="206"/>
      <c r="T90" s="207"/>
      <c r="AT90" s="208" t="s">
        <v>265</v>
      </c>
      <c r="AU90" s="208" t="s">
        <v>84</v>
      </c>
      <c r="AV90" s="13" t="s">
        <v>82</v>
      </c>
      <c r="AW90" s="13" t="s">
        <v>36</v>
      </c>
      <c r="AX90" s="13" t="s">
        <v>74</v>
      </c>
      <c r="AY90" s="208" t="s">
        <v>245</v>
      </c>
    </row>
    <row r="91" spans="2:51" s="14" customFormat="1" ht="10.2">
      <c r="B91" s="209"/>
      <c r="C91" s="210"/>
      <c r="D91" s="200" t="s">
        <v>265</v>
      </c>
      <c r="E91" s="211" t="s">
        <v>19</v>
      </c>
      <c r="F91" s="212" t="s">
        <v>1962</v>
      </c>
      <c r="G91" s="210"/>
      <c r="H91" s="213">
        <v>1500</v>
      </c>
      <c r="I91" s="214"/>
      <c r="J91" s="210"/>
      <c r="K91" s="210"/>
      <c r="L91" s="215"/>
      <c r="M91" s="216"/>
      <c r="N91" s="217"/>
      <c r="O91" s="217"/>
      <c r="P91" s="217"/>
      <c r="Q91" s="217"/>
      <c r="R91" s="217"/>
      <c r="S91" s="217"/>
      <c r="T91" s="218"/>
      <c r="AT91" s="219" t="s">
        <v>265</v>
      </c>
      <c r="AU91" s="219" t="s">
        <v>84</v>
      </c>
      <c r="AV91" s="14" t="s">
        <v>84</v>
      </c>
      <c r="AW91" s="14" t="s">
        <v>36</v>
      </c>
      <c r="AX91" s="14" t="s">
        <v>74</v>
      </c>
      <c r="AY91" s="219" t="s">
        <v>245</v>
      </c>
    </row>
    <row r="92" spans="2:51" s="13" customFormat="1" ht="10.2">
      <c r="B92" s="198"/>
      <c r="C92" s="199"/>
      <c r="D92" s="200" t="s">
        <v>265</v>
      </c>
      <c r="E92" s="201" t="s">
        <v>19</v>
      </c>
      <c r="F92" s="202" t="s">
        <v>1963</v>
      </c>
      <c r="G92" s="199"/>
      <c r="H92" s="201" t="s">
        <v>19</v>
      </c>
      <c r="I92" s="203"/>
      <c r="J92" s="199"/>
      <c r="K92" s="199"/>
      <c r="L92" s="204"/>
      <c r="M92" s="205"/>
      <c r="N92" s="206"/>
      <c r="O92" s="206"/>
      <c r="P92" s="206"/>
      <c r="Q92" s="206"/>
      <c r="R92" s="206"/>
      <c r="S92" s="206"/>
      <c r="T92" s="207"/>
      <c r="AT92" s="208" t="s">
        <v>265</v>
      </c>
      <c r="AU92" s="208" t="s">
        <v>84</v>
      </c>
      <c r="AV92" s="13" t="s">
        <v>82</v>
      </c>
      <c r="AW92" s="13" t="s">
        <v>36</v>
      </c>
      <c r="AX92" s="13" t="s">
        <v>74</v>
      </c>
      <c r="AY92" s="208" t="s">
        <v>245</v>
      </c>
    </row>
    <row r="93" spans="2:51" s="14" customFormat="1" ht="10.2">
      <c r="B93" s="209"/>
      <c r="C93" s="210"/>
      <c r="D93" s="200" t="s">
        <v>265</v>
      </c>
      <c r="E93" s="211" t="s">
        <v>19</v>
      </c>
      <c r="F93" s="212" t="s">
        <v>1964</v>
      </c>
      <c r="G93" s="210"/>
      <c r="H93" s="213">
        <v>624.73</v>
      </c>
      <c r="I93" s="214"/>
      <c r="J93" s="210"/>
      <c r="K93" s="210"/>
      <c r="L93" s="215"/>
      <c r="M93" s="216"/>
      <c r="N93" s="217"/>
      <c r="O93" s="217"/>
      <c r="P93" s="217"/>
      <c r="Q93" s="217"/>
      <c r="R93" s="217"/>
      <c r="S93" s="217"/>
      <c r="T93" s="218"/>
      <c r="AT93" s="219" t="s">
        <v>265</v>
      </c>
      <c r="AU93" s="219" t="s">
        <v>84</v>
      </c>
      <c r="AV93" s="14" t="s">
        <v>84</v>
      </c>
      <c r="AW93" s="14" t="s">
        <v>36</v>
      </c>
      <c r="AX93" s="14" t="s">
        <v>74</v>
      </c>
      <c r="AY93" s="219" t="s">
        <v>245</v>
      </c>
    </row>
    <row r="94" spans="2:51" s="15" customFormat="1" ht="10.2">
      <c r="B94" s="220"/>
      <c r="C94" s="221"/>
      <c r="D94" s="200" t="s">
        <v>265</v>
      </c>
      <c r="E94" s="222" t="s">
        <v>402</v>
      </c>
      <c r="F94" s="223" t="s">
        <v>271</v>
      </c>
      <c r="G94" s="221"/>
      <c r="H94" s="224">
        <v>2124.73</v>
      </c>
      <c r="I94" s="225"/>
      <c r="J94" s="221"/>
      <c r="K94" s="221"/>
      <c r="L94" s="226"/>
      <c r="M94" s="227"/>
      <c r="N94" s="228"/>
      <c r="O94" s="228"/>
      <c r="P94" s="228"/>
      <c r="Q94" s="228"/>
      <c r="R94" s="228"/>
      <c r="S94" s="228"/>
      <c r="T94" s="229"/>
      <c r="AT94" s="230" t="s">
        <v>265</v>
      </c>
      <c r="AU94" s="230" t="s">
        <v>84</v>
      </c>
      <c r="AV94" s="15" t="s">
        <v>131</v>
      </c>
      <c r="AW94" s="15" t="s">
        <v>36</v>
      </c>
      <c r="AX94" s="15" t="s">
        <v>82</v>
      </c>
      <c r="AY94" s="230" t="s">
        <v>245</v>
      </c>
    </row>
    <row r="95" spans="1:65" s="2" customFormat="1" ht="24.15" customHeight="1">
      <c r="A95" s="35"/>
      <c r="B95" s="36"/>
      <c r="C95" s="180" t="s">
        <v>84</v>
      </c>
      <c r="D95" s="180" t="s">
        <v>247</v>
      </c>
      <c r="E95" s="181" t="s">
        <v>1965</v>
      </c>
      <c r="F95" s="182" t="s">
        <v>1966</v>
      </c>
      <c r="G95" s="183" t="s">
        <v>308</v>
      </c>
      <c r="H95" s="184">
        <v>81.432</v>
      </c>
      <c r="I95" s="185"/>
      <c r="J95" s="186">
        <f>ROUND(I95*H95,2)</f>
        <v>0</v>
      </c>
      <c r="K95" s="182" t="s">
        <v>261</v>
      </c>
      <c r="L95" s="40"/>
      <c r="M95" s="187" t="s">
        <v>19</v>
      </c>
      <c r="N95" s="188" t="s">
        <v>45</v>
      </c>
      <c r="O95" s="65"/>
      <c r="P95" s="189">
        <f>O95*H95</f>
        <v>0</v>
      </c>
      <c r="Q95" s="189">
        <v>0</v>
      </c>
      <c r="R95" s="189">
        <f>Q95*H95</f>
        <v>0</v>
      </c>
      <c r="S95" s="189">
        <v>0</v>
      </c>
      <c r="T95" s="190">
        <f>S95*H95</f>
        <v>0</v>
      </c>
      <c r="U95" s="35"/>
      <c r="V95" s="35"/>
      <c r="W95" s="35"/>
      <c r="X95" s="35"/>
      <c r="Y95" s="35"/>
      <c r="Z95" s="35"/>
      <c r="AA95" s="35"/>
      <c r="AB95" s="35"/>
      <c r="AC95" s="35"/>
      <c r="AD95" s="35"/>
      <c r="AE95" s="35"/>
      <c r="AR95" s="191" t="s">
        <v>131</v>
      </c>
      <c r="AT95" s="191" t="s">
        <v>247</v>
      </c>
      <c r="AU95" s="191" t="s">
        <v>84</v>
      </c>
      <c r="AY95" s="18" t="s">
        <v>245</v>
      </c>
      <c r="BE95" s="192">
        <f>IF(N95="základní",J95,0)</f>
        <v>0</v>
      </c>
      <c r="BF95" s="192">
        <f>IF(N95="snížená",J95,0)</f>
        <v>0</v>
      </c>
      <c r="BG95" s="192">
        <f>IF(N95="zákl. přenesená",J95,0)</f>
        <v>0</v>
      </c>
      <c r="BH95" s="192">
        <f>IF(N95="sníž. přenesená",J95,0)</f>
        <v>0</v>
      </c>
      <c r="BI95" s="192">
        <f>IF(N95="nulová",J95,0)</f>
        <v>0</v>
      </c>
      <c r="BJ95" s="18" t="s">
        <v>82</v>
      </c>
      <c r="BK95" s="192">
        <f>ROUND(I95*H95,2)</f>
        <v>0</v>
      </c>
      <c r="BL95" s="18" t="s">
        <v>131</v>
      </c>
      <c r="BM95" s="191" t="s">
        <v>1967</v>
      </c>
    </row>
    <row r="96" spans="1:47" s="2" customFormat="1" ht="10.2">
      <c r="A96" s="35"/>
      <c r="B96" s="36"/>
      <c r="C96" s="37"/>
      <c r="D96" s="193" t="s">
        <v>263</v>
      </c>
      <c r="E96" s="37"/>
      <c r="F96" s="194" t="s">
        <v>1968</v>
      </c>
      <c r="G96" s="37"/>
      <c r="H96" s="37"/>
      <c r="I96" s="195"/>
      <c r="J96" s="37"/>
      <c r="K96" s="37"/>
      <c r="L96" s="40"/>
      <c r="M96" s="196"/>
      <c r="N96" s="197"/>
      <c r="O96" s="65"/>
      <c r="P96" s="65"/>
      <c r="Q96" s="65"/>
      <c r="R96" s="65"/>
      <c r="S96" s="65"/>
      <c r="T96" s="66"/>
      <c r="U96" s="35"/>
      <c r="V96" s="35"/>
      <c r="W96" s="35"/>
      <c r="X96" s="35"/>
      <c r="Y96" s="35"/>
      <c r="Z96" s="35"/>
      <c r="AA96" s="35"/>
      <c r="AB96" s="35"/>
      <c r="AC96" s="35"/>
      <c r="AD96" s="35"/>
      <c r="AE96" s="35"/>
      <c r="AT96" s="18" t="s">
        <v>263</v>
      </c>
      <c r="AU96" s="18" t="s">
        <v>84</v>
      </c>
    </row>
    <row r="97" spans="2:51" s="13" customFormat="1" ht="10.2">
      <c r="B97" s="198"/>
      <c r="C97" s="199"/>
      <c r="D97" s="200" t="s">
        <v>265</v>
      </c>
      <c r="E97" s="201" t="s">
        <v>19</v>
      </c>
      <c r="F97" s="202" t="s">
        <v>1969</v>
      </c>
      <c r="G97" s="199"/>
      <c r="H97" s="201" t="s">
        <v>19</v>
      </c>
      <c r="I97" s="203"/>
      <c r="J97" s="199"/>
      <c r="K97" s="199"/>
      <c r="L97" s="204"/>
      <c r="M97" s="205"/>
      <c r="N97" s="206"/>
      <c r="O97" s="206"/>
      <c r="P97" s="206"/>
      <c r="Q97" s="206"/>
      <c r="R97" s="206"/>
      <c r="S97" s="206"/>
      <c r="T97" s="207"/>
      <c r="AT97" s="208" t="s">
        <v>265</v>
      </c>
      <c r="AU97" s="208" t="s">
        <v>84</v>
      </c>
      <c r="AV97" s="13" t="s">
        <v>82</v>
      </c>
      <c r="AW97" s="13" t="s">
        <v>36</v>
      </c>
      <c r="AX97" s="13" t="s">
        <v>74</v>
      </c>
      <c r="AY97" s="208" t="s">
        <v>245</v>
      </c>
    </row>
    <row r="98" spans="2:51" s="14" customFormat="1" ht="10.2">
      <c r="B98" s="209"/>
      <c r="C98" s="210"/>
      <c r="D98" s="200" t="s">
        <v>265</v>
      </c>
      <c r="E98" s="211" t="s">
        <v>19</v>
      </c>
      <c r="F98" s="212" t="s">
        <v>1970</v>
      </c>
      <c r="G98" s="210"/>
      <c r="H98" s="213">
        <v>81.432</v>
      </c>
      <c r="I98" s="214"/>
      <c r="J98" s="210"/>
      <c r="K98" s="210"/>
      <c r="L98" s="215"/>
      <c r="M98" s="216"/>
      <c r="N98" s="217"/>
      <c r="O98" s="217"/>
      <c r="P98" s="217"/>
      <c r="Q98" s="217"/>
      <c r="R98" s="217"/>
      <c r="S98" s="217"/>
      <c r="T98" s="218"/>
      <c r="AT98" s="219" t="s">
        <v>265</v>
      </c>
      <c r="AU98" s="219" t="s">
        <v>84</v>
      </c>
      <c r="AV98" s="14" t="s">
        <v>84</v>
      </c>
      <c r="AW98" s="14" t="s">
        <v>36</v>
      </c>
      <c r="AX98" s="14" t="s">
        <v>74</v>
      </c>
      <c r="AY98" s="219" t="s">
        <v>245</v>
      </c>
    </row>
    <row r="99" spans="2:51" s="15" customFormat="1" ht="10.2">
      <c r="B99" s="220"/>
      <c r="C99" s="221"/>
      <c r="D99" s="200" t="s">
        <v>265</v>
      </c>
      <c r="E99" s="222" t="s">
        <v>1741</v>
      </c>
      <c r="F99" s="223" t="s">
        <v>271</v>
      </c>
      <c r="G99" s="221"/>
      <c r="H99" s="224">
        <v>81.432</v>
      </c>
      <c r="I99" s="225"/>
      <c r="J99" s="221"/>
      <c r="K99" s="221"/>
      <c r="L99" s="226"/>
      <c r="M99" s="227"/>
      <c r="N99" s="228"/>
      <c r="O99" s="228"/>
      <c r="P99" s="228"/>
      <c r="Q99" s="228"/>
      <c r="R99" s="228"/>
      <c r="S99" s="228"/>
      <c r="T99" s="229"/>
      <c r="AT99" s="230" t="s">
        <v>265</v>
      </c>
      <c r="AU99" s="230" t="s">
        <v>84</v>
      </c>
      <c r="AV99" s="15" t="s">
        <v>131</v>
      </c>
      <c r="AW99" s="15" t="s">
        <v>36</v>
      </c>
      <c r="AX99" s="15" t="s">
        <v>82</v>
      </c>
      <c r="AY99" s="230" t="s">
        <v>245</v>
      </c>
    </row>
    <row r="100" spans="1:65" s="2" customFormat="1" ht="37.8" customHeight="1">
      <c r="A100" s="35"/>
      <c r="B100" s="36"/>
      <c r="C100" s="180" t="s">
        <v>94</v>
      </c>
      <c r="D100" s="180" t="s">
        <v>247</v>
      </c>
      <c r="E100" s="181" t="s">
        <v>438</v>
      </c>
      <c r="F100" s="182" t="s">
        <v>439</v>
      </c>
      <c r="G100" s="183" t="s">
        <v>308</v>
      </c>
      <c r="H100" s="184">
        <v>2206.162</v>
      </c>
      <c r="I100" s="185"/>
      <c r="J100" s="186">
        <f>ROUND(I100*H100,2)</f>
        <v>0</v>
      </c>
      <c r="K100" s="182" t="s">
        <v>261</v>
      </c>
      <c r="L100" s="40"/>
      <c r="M100" s="187" t="s">
        <v>19</v>
      </c>
      <c r="N100" s="188" t="s">
        <v>45</v>
      </c>
      <c r="O100" s="65"/>
      <c r="P100" s="189">
        <f>O100*H100</f>
        <v>0</v>
      </c>
      <c r="Q100" s="189">
        <v>0</v>
      </c>
      <c r="R100" s="189">
        <f>Q100*H100</f>
        <v>0</v>
      </c>
      <c r="S100" s="189">
        <v>0</v>
      </c>
      <c r="T100" s="190">
        <f>S100*H100</f>
        <v>0</v>
      </c>
      <c r="U100" s="35"/>
      <c r="V100" s="35"/>
      <c r="W100" s="35"/>
      <c r="X100" s="35"/>
      <c r="Y100" s="35"/>
      <c r="Z100" s="35"/>
      <c r="AA100" s="35"/>
      <c r="AB100" s="35"/>
      <c r="AC100" s="35"/>
      <c r="AD100" s="35"/>
      <c r="AE100" s="35"/>
      <c r="AR100" s="191" t="s">
        <v>131</v>
      </c>
      <c r="AT100" s="191" t="s">
        <v>247</v>
      </c>
      <c r="AU100" s="191" t="s">
        <v>84</v>
      </c>
      <c r="AY100" s="18" t="s">
        <v>245</v>
      </c>
      <c r="BE100" s="192">
        <f>IF(N100="základní",J100,0)</f>
        <v>0</v>
      </c>
      <c r="BF100" s="192">
        <f>IF(N100="snížená",J100,0)</f>
        <v>0</v>
      </c>
      <c r="BG100" s="192">
        <f>IF(N100="zákl. přenesená",J100,0)</f>
        <v>0</v>
      </c>
      <c r="BH100" s="192">
        <f>IF(N100="sníž. přenesená",J100,0)</f>
        <v>0</v>
      </c>
      <c r="BI100" s="192">
        <f>IF(N100="nulová",J100,0)</f>
        <v>0</v>
      </c>
      <c r="BJ100" s="18" t="s">
        <v>82</v>
      </c>
      <c r="BK100" s="192">
        <f>ROUND(I100*H100,2)</f>
        <v>0</v>
      </c>
      <c r="BL100" s="18" t="s">
        <v>131</v>
      </c>
      <c r="BM100" s="191" t="s">
        <v>1971</v>
      </c>
    </row>
    <row r="101" spans="1:47" s="2" customFormat="1" ht="10.2">
      <c r="A101" s="35"/>
      <c r="B101" s="36"/>
      <c r="C101" s="37"/>
      <c r="D101" s="193" t="s">
        <v>263</v>
      </c>
      <c r="E101" s="37"/>
      <c r="F101" s="194" t="s">
        <v>441</v>
      </c>
      <c r="G101" s="37"/>
      <c r="H101" s="37"/>
      <c r="I101" s="195"/>
      <c r="J101" s="37"/>
      <c r="K101" s="37"/>
      <c r="L101" s="40"/>
      <c r="M101" s="196"/>
      <c r="N101" s="197"/>
      <c r="O101" s="65"/>
      <c r="P101" s="65"/>
      <c r="Q101" s="65"/>
      <c r="R101" s="65"/>
      <c r="S101" s="65"/>
      <c r="T101" s="66"/>
      <c r="U101" s="35"/>
      <c r="V101" s="35"/>
      <c r="W101" s="35"/>
      <c r="X101" s="35"/>
      <c r="Y101" s="35"/>
      <c r="Z101" s="35"/>
      <c r="AA101" s="35"/>
      <c r="AB101" s="35"/>
      <c r="AC101" s="35"/>
      <c r="AD101" s="35"/>
      <c r="AE101" s="35"/>
      <c r="AT101" s="18" t="s">
        <v>263</v>
      </c>
      <c r="AU101" s="18" t="s">
        <v>84</v>
      </c>
    </row>
    <row r="102" spans="2:51" s="13" customFormat="1" ht="10.2">
      <c r="B102" s="198"/>
      <c r="C102" s="199"/>
      <c r="D102" s="200" t="s">
        <v>265</v>
      </c>
      <c r="E102" s="201" t="s">
        <v>19</v>
      </c>
      <c r="F102" s="202" t="s">
        <v>442</v>
      </c>
      <c r="G102" s="199"/>
      <c r="H102" s="201" t="s">
        <v>19</v>
      </c>
      <c r="I102" s="203"/>
      <c r="J102" s="199"/>
      <c r="K102" s="199"/>
      <c r="L102" s="204"/>
      <c r="M102" s="205"/>
      <c r="N102" s="206"/>
      <c r="O102" s="206"/>
      <c r="P102" s="206"/>
      <c r="Q102" s="206"/>
      <c r="R102" s="206"/>
      <c r="S102" s="206"/>
      <c r="T102" s="207"/>
      <c r="AT102" s="208" t="s">
        <v>265</v>
      </c>
      <c r="AU102" s="208" t="s">
        <v>84</v>
      </c>
      <c r="AV102" s="13" t="s">
        <v>82</v>
      </c>
      <c r="AW102" s="13" t="s">
        <v>36</v>
      </c>
      <c r="AX102" s="13" t="s">
        <v>74</v>
      </c>
      <c r="AY102" s="208" t="s">
        <v>245</v>
      </c>
    </row>
    <row r="103" spans="2:51" s="14" customFormat="1" ht="10.2">
      <c r="B103" s="209"/>
      <c r="C103" s="210"/>
      <c r="D103" s="200" t="s">
        <v>265</v>
      </c>
      <c r="E103" s="211" t="s">
        <v>19</v>
      </c>
      <c r="F103" s="212" t="s">
        <v>402</v>
      </c>
      <c r="G103" s="210"/>
      <c r="H103" s="213">
        <v>2124.73</v>
      </c>
      <c r="I103" s="214"/>
      <c r="J103" s="210"/>
      <c r="K103" s="210"/>
      <c r="L103" s="215"/>
      <c r="M103" s="216"/>
      <c r="N103" s="217"/>
      <c r="O103" s="217"/>
      <c r="P103" s="217"/>
      <c r="Q103" s="217"/>
      <c r="R103" s="217"/>
      <c r="S103" s="217"/>
      <c r="T103" s="218"/>
      <c r="AT103" s="219" t="s">
        <v>265</v>
      </c>
      <c r="AU103" s="219" t="s">
        <v>84</v>
      </c>
      <c r="AV103" s="14" t="s">
        <v>84</v>
      </c>
      <c r="AW103" s="14" t="s">
        <v>36</v>
      </c>
      <c r="AX103" s="14" t="s">
        <v>74</v>
      </c>
      <c r="AY103" s="219" t="s">
        <v>245</v>
      </c>
    </row>
    <row r="104" spans="2:51" s="14" customFormat="1" ht="10.2">
      <c r="B104" s="209"/>
      <c r="C104" s="210"/>
      <c r="D104" s="200" t="s">
        <v>265</v>
      </c>
      <c r="E104" s="211" t="s">
        <v>19</v>
      </c>
      <c r="F104" s="212" t="s">
        <v>1741</v>
      </c>
      <c r="G104" s="210"/>
      <c r="H104" s="213">
        <v>81.432</v>
      </c>
      <c r="I104" s="214"/>
      <c r="J104" s="210"/>
      <c r="K104" s="210"/>
      <c r="L104" s="215"/>
      <c r="M104" s="216"/>
      <c r="N104" s="217"/>
      <c r="O104" s="217"/>
      <c r="P104" s="217"/>
      <c r="Q104" s="217"/>
      <c r="R104" s="217"/>
      <c r="S104" s="217"/>
      <c r="T104" s="218"/>
      <c r="AT104" s="219" t="s">
        <v>265</v>
      </c>
      <c r="AU104" s="219" t="s">
        <v>84</v>
      </c>
      <c r="AV104" s="14" t="s">
        <v>84</v>
      </c>
      <c r="AW104" s="14" t="s">
        <v>36</v>
      </c>
      <c r="AX104" s="14" t="s">
        <v>74</v>
      </c>
      <c r="AY104" s="219" t="s">
        <v>245</v>
      </c>
    </row>
    <row r="105" spans="2:51" s="15" customFormat="1" ht="10.2">
      <c r="B105" s="220"/>
      <c r="C105" s="221"/>
      <c r="D105" s="200" t="s">
        <v>265</v>
      </c>
      <c r="E105" s="222" t="s">
        <v>19</v>
      </c>
      <c r="F105" s="223" t="s">
        <v>271</v>
      </c>
      <c r="G105" s="221"/>
      <c r="H105" s="224">
        <v>2206.162</v>
      </c>
      <c r="I105" s="225"/>
      <c r="J105" s="221"/>
      <c r="K105" s="221"/>
      <c r="L105" s="226"/>
      <c r="M105" s="227"/>
      <c r="N105" s="228"/>
      <c r="O105" s="228"/>
      <c r="P105" s="228"/>
      <c r="Q105" s="228"/>
      <c r="R105" s="228"/>
      <c r="S105" s="228"/>
      <c r="T105" s="229"/>
      <c r="AT105" s="230" t="s">
        <v>265</v>
      </c>
      <c r="AU105" s="230" t="s">
        <v>84</v>
      </c>
      <c r="AV105" s="15" t="s">
        <v>131</v>
      </c>
      <c r="AW105" s="15" t="s">
        <v>36</v>
      </c>
      <c r="AX105" s="15" t="s">
        <v>82</v>
      </c>
      <c r="AY105" s="230" t="s">
        <v>245</v>
      </c>
    </row>
    <row r="106" spans="1:65" s="2" customFormat="1" ht="37.8" customHeight="1">
      <c r="A106" s="35"/>
      <c r="B106" s="36"/>
      <c r="C106" s="180" t="s">
        <v>131</v>
      </c>
      <c r="D106" s="180" t="s">
        <v>247</v>
      </c>
      <c r="E106" s="181" t="s">
        <v>458</v>
      </c>
      <c r="F106" s="182" t="s">
        <v>459</v>
      </c>
      <c r="G106" s="183" t="s">
        <v>308</v>
      </c>
      <c r="H106" s="184">
        <v>2206.162</v>
      </c>
      <c r="I106" s="185"/>
      <c r="J106" s="186">
        <f>ROUND(I106*H106,2)</f>
        <v>0</v>
      </c>
      <c r="K106" s="182" t="s">
        <v>261</v>
      </c>
      <c r="L106" s="40"/>
      <c r="M106" s="187" t="s">
        <v>19</v>
      </c>
      <c r="N106" s="188" t="s">
        <v>45</v>
      </c>
      <c r="O106" s="65"/>
      <c r="P106" s="189">
        <f>O106*H106</f>
        <v>0</v>
      </c>
      <c r="Q106" s="189">
        <v>0</v>
      </c>
      <c r="R106" s="189">
        <f>Q106*H106</f>
        <v>0</v>
      </c>
      <c r="S106" s="189">
        <v>0</v>
      </c>
      <c r="T106" s="190">
        <f>S106*H106</f>
        <v>0</v>
      </c>
      <c r="U106" s="35"/>
      <c r="V106" s="35"/>
      <c r="W106" s="35"/>
      <c r="X106" s="35"/>
      <c r="Y106" s="35"/>
      <c r="Z106" s="35"/>
      <c r="AA106" s="35"/>
      <c r="AB106" s="35"/>
      <c r="AC106" s="35"/>
      <c r="AD106" s="35"/>
      <c r="AE106" s="35"/>
      <c r="AR106" s="191" t="s">
        <v>131</v>
      </c>
      <c r="AT106" s="191" t="s">
        <v>247</v>
      </c>
      <c r="AU106" s="191" t="s">
        <v>84</v>
      </c>
      <c r="AY106" s="18" t="s">
        <v>245</v>
      </c>
      <c r="BE106" s="192">
        <f>IF(N106="základní",J106,0)</f>
        <v>0</v>
      </c>
      <c r="BF106" s="192">
        <f>IF(N106="snížená",J106,0)</f>
        <v>0</v>
      </c>
      <c r="BG106" s="192">
        <f>IF(N106="zákl. přenesená",J106,0)</f>
        <v>0</v>
      </c>
      <c r="BH106" s="192">
        <f>IF(N106="sníž. přenesená",J106,0)</f>
        <v>0</v>
      </c>
      <c r="BI106" s="192">
        <f>IF(N106="nulová",J106,0)</f>
        <v>0</v>
      </c>
      <c r="BJ106" s="18" t="s">
        <v>82</v>
      </c>
      <c r="BK106" s="192">
        <f>ROUND(I106*H106,2)</f>
        <v>0</v>
      </c>
      <c r="BL106" s="18" t="s">
        <v>131</v>
      </c>
      <c r="BM106" s="191" t="s">
        <v>1972</v>
      </c>
    </row>
    <row r="107" spans="1:47" s="2" customFormat="1" ht="10.2">
      <c r="A107" s="35"/>
      <c r="B107" s="36"/>
      <c r="C107" s="37"/>
      <c r="D107" s="193" t="s">
        <v>263</v>
      </c>
      <c r="E107" s="37"/>
      <c r="F107" s="194" t="s">
        <v>461</v>
      </c>
      <c r="G107" s="37"/>
      <c r="H107" s="37"/>
      <c r="I107" s="195"/>
      <c r="J107" s="37"/>
      <c r="K107" s="37"/>
      <c r="L107" s="40"/>
      <c r="M107" s="196"/>
      <c r="N107" s="197"/>
      <c r="O107" s="65"/>
      <c r="P107" s="65"/>
      <c r="Q107" s="65"/>
      <c r="R107" s="65"/>
      <c r="S107" s="65"/>
      <c r="T107" s="66"/>
      <c r="U107" s="35"/>
      <c r="V107" s="35"/>
      <c r="W107" s="35"/>
      <c r="X107" s="35"/>
      <c r="Y107" s="35"/>
      <c r="Z107" s="35"/>
      <c r="AA107" s="35"/>
      <c r="AB107" s="35"/>
      <c r="AC107" s="35"/>
      <c r="AD107" s="35"/>
      <c r="AE107" s="35"/>
      <c r="AT107" s="18" t="s">
        <v>263</v>
      </c>
      <c r="AU107" s="18" t="s">
        <v>84</v>
      </c>
    </row>
    <row r="108" spans="2:51" s="13" customFormat="1" ht="10.2">
      <c r="B108" s="198"/>
      <c r="C108" s="199"/>
      <c r="D108" s="200" t="s">
        <v>265</v>
      </c>
      <c r="E108" s="201" t="s">
        <v>19</v>
      </c>
      <c r="F108" s="202" t="s">
        <v>462</v>
      </c>
      <c r="G108" s="199"/>
      <c r="H108" s="201" t="s">
        <v>19</v>
      </c>
      <c r="I108" s="203"/>
      <c r="J108" s="199"/>
      <c r="K108" s="199"/>
      <c r="L108" s="204"/>
      <c r="M108" s="205"/>
      <c r="N108" s="206"/>
      <c r="O108" s="206"/>
      <c r="P108" s="206"/>
      <c r="Q108" s="206"/>
      <c r="R108" s="206"/>
      <c r="S108" s="206"/>
      <c r="T108" s="207"/>
      <c r="AT108" s="208" t="s">
        <v>265</v>
      </c>
      <c r="AU108" s="208" t="s">
        <v>84</v>
      </c>
      <c r="AV108" s="13" t="s">
        <v>82</v>
      </c>
      <c r="AW108" s="13" t="s">
        <v>36</v>
      </c>
      <c r="AX108" s="13" t="s">
        <v>74</v>
      </c>
      <c r="AY108" s="208" t="s">
        <v>245</v>
      </c>
    </row>
    <row r="109" spans="2:51" s="14" customFormat="1" ht="10.2">
      <c r="B109" s="209"/>
      <c r="C109" s="210"/>
      <c r="D109" s="200" t="s">
        <v>265</v>
      </c>
      <c r="E109" s="211" t="s">
        <v>19</v>
      </c>
      <c r="F109" s="212" t="s">
        <v>402</v>
      </c>
      <c r="G109" s="210"/>
      <c r="H109" s="213">
        <v>2124.73</v>
      </c>
      <c r="I109" s="214"/>
      <c r="J109" s="210"/>
      <c r="K109" s="210"/>
      <c r="L109" s="215"/>
      <c r="M109" s="216"/>
      <c r="N109" s="217"/>
      <c r="O109" s="217"/>
      <c r="P109" s="217"/>
      <c r="Q109" s="217"/>
      <c r="R109" s="217"/>
      <c r="S109" s="217"/>
      <c r="T109" s="218"/>
      <c r="AT109" s="219" t="s">
        <v>265</v>
      </c>
      <c r="AU109" s="219" t="s">
        <v>84</v>
      </c>
      <c r="AV109" s="14" t="s">
        <v>84</v>
      </c>
      <c r="AW109" s="14" t="s">
        <v>36</v>
      </c>
      <c r="AX109" s="14" t="s">
        <v>74</v>
      </c>
      <c r="AY109" s="219" t="s">
        <v>245</v>
      </c>
    </row>
    <row r="110" spans="2:51" s="14" customFormat="1" ht="10.2">
      <c r="B110" s="209"/>
      <c r="C110" s="210"/>
      <c r="D110" s="200" t="s">
        <v>265</v>
      </c>
      <c r="E110" s="211" t="s">
        <v>19</v>
      </c>
      <c r="F110" s="212" t="s">
        <v>1741</v>
      </c>
      <c r="G110" s="210"/>
      <c r="H110" s="213">
        <v>81.432</v>
      </c>
      <c r="I110" s="214"/>
      <c r="J110" s="210"/>
      <c r="K110" s="210"/>
      <c r="L110" s="215"/>
      <c r="M110" s="216"/>
      <c r="N110" s="217"/>
      <c r="O110" s="217"/>
      <c r="P110" s="217"/>
      <c r="Q110" s="217"/>
      <c r="R110" s="217"/>
      <c r="S110" s="217"/>
      <c r="T110" s="218"/>
      <c r="AT110" s="219" t="s">
        <v>265</v>
      </c>
      <c r="AU110" s="219" t="s">
        <v>84</v>
      </c>
      <c r="AV110" s="14" t="s">
        <v>84</v>
      </c>
      <c r="AW110" s="14" t="s">
        <v>36</v>
      </c>
      <c r="AX110" s="14" t="s">
        <v>74</v>
      </c>
      <c r="AY110" s="219" t="s">
        <v>245</v>
      </c>
    </row>
    <row r="111" spans="2:51" s="15" customFormat="1" ht="10.2">
      <c r="B111" s="220"/>
      <c r="C111" s="221"/>
      <c r="D111" s="200" t="s">
        <v>265</v>
      </c>
      <c r="E111" s="222" t="s">
        <v>19</v>
      </c>
      <c r="F111" s="223" t="s">
        <v>271</v>
      </c>
      <c r="G111" s="221"/>
      <c r="H111" s="224">
        <v>2206.162</v>
      </c>
      <c r="I111" s="225"/>
      <c r="J111" s="221"/>
      <c r="K111" s="221"/>
      <c r="L111" s="226"/>
      <c r="M111" s="227"/>
      <c r="N111" s="228"/>
      <c r="O111" s="228"/>
      <c r="P111" s="228"/>
      <c r="Q111" s="228"/>
      <c r="R111" s="228"/>
      <c r="S111" s="228"/>
      <c r="T111" s="229"/>
      <c r="AT111" s="230" t="s">
        <v>265</v>
      </c>
      <c r="AU111" s="230" t="s">
        <v>84</v>
      </c>
      <c r="AV111" s="15" t="s">
        <v>131</v>
      </c>
      <c r="AW111" s="15" t="s">
        <v>36</v>
      </c>
      <c r="AX111" s="15" t="s">
        <v>82</v>
      </c>
      <c r="AY111" s="230" t="s">
        <v>245</v>
      </c>
    </row>
    <row r="112" spans="1:65" s="2" customFormat="1" ht="24.15" customHeight="1">
      <c r="A112" s="35"/>
      <c r="B112" s="36"/>
      <c r="C112" s="180" t="s">
        <v>272</v>
      </c>
      <c r="D112" s="180" t="s">
        <v>247</v>
      </c>
      <c r="E112" s="181" t="s">
        <v>321</v>
      </c>
      <c r="F112" s="182" t="s">
        <v>322</v>
      </c>
      <c r="G112" s="183" t="s">
        <v>323</v>
      </c>
      <c r="H112" s="184">
        <v>4412.324</v>
      </c>
      <c r="I112" s="185"/>
      <c r="J112" s="186">
        <f>ROUND(I112*H112,2)</f>
        <v>0</v>
      </c>
      <c r="K112" s="182" t="s">
        <v>261</v>
      </c>
      <c r="L112" s="40"/>
      <c r="M112" s="187" t="s">
        <v>19</v>
      </c>
      <c r="N112" s="188" t="s">
        <v>45</v>
      </c>
      <c r="O112" s="65"/>
      <c r="P112" s="189">
        <f>O112*H112</f>
        <v>0</v>
      </c>
      <c r="Q112" s="189">
        <v>0</v>
      </c>
      <c r="R112" s="189">
        <f>Q112*H112</f>
        <v>0</v>
      </c>
      <c r="S112" s="189">
        <v>0</v>
      </c>
      <c r="T112" s="190">
        <f>S112*H112</f>
        <v>0</v>
      </c>
      <c r="U112" s="35"/>
      <c r="V112" s="35"/>
      <c r="W112" s="35"/>
      <c r="X112" s="35"/>
      <c r="Y112" s="35"/>
      <c r="Z112" s="35"/>
      <c r="AA112" s="35"/>
      <c r="AB112" s="35"/>
      <c r="AC112" s="35"/>
      <c r="AD112" s="35"/>
      <c r="AE112" s="35"/>
      <c r="AR112" s="191" t="s">
        <v>131</v>
      </c>
      <c r="AT112" s="191" t="s">
        <v>247</v>
      </c>
      <c r="AU112" s="191" t="s">
        <v>84</v>
      </c>
      <c r="AY112" s="18" t="s">
        <v>245</v>
      </c>
      <c r="BE112" s="192">
        <f>IF(N112="základní",J112,0)</f>
        <v>0</v>
      </c>
      <c r="BF112" s="192">
        <f>IF(N112="snížená",J112,0)</f>
        <v>0</v>
      </c>
      <c r="BG112" s="192">
        <f>IF(N112="zákl. přenesená",J112,0)</f>
        <v>0</v>
      </c>
      <c r="BH112" s="192">
        <f>IF(N112="sníž. přenesená",J112,0)</f>
        <v>0</v>
      </c>
      <c r="BI112" s="192">
        <f>IF(N112="nulová",J112,0)</f>
        <v>0</v>
      </c>
      <c r="BJ112" s="18" t="s">
        <v>82</v>
      </c>
      <c r="BK112" s="192">
        <f>ROUND(I112*H112,2)</f>
        <v>0</v>
      </c>
      <c r="BL112" s="18" t="s">
        <v>131</v>
      </c>
      <c r="BM112" s="191" t="s">
        <v>1973</v>
      </c>
    </row>
    <row r="113" spans="1:47" s="2" customFormat="1" ht="10.2">
      <c r="A113" s="35"/>
      <c r="B113" s="36"/>
      <c r="C113" s="37"/>
      <c r="D113" s="193" t="s">
        <v>263</v>
      </c>
      <c r="E113" s="37"/>
      <c r="F113" s="194" t="s">
        <v>325</v>
      </c>
      <c r="G113" s="37"/>
      <c r="H113" s="37"/>
      <c r="I113" s="195"/>
      <c r="J113" s="37"/>
      <c r="K113" s="37"/>
      <c r="L113" s="40"/>
      <c r="M113" s="196"/>
      <c r="N113" s="197"/>
      <c r="O113" s="65"/>
      <c r="P113" s="65"/>
      <c r="Q113" s="65"/>
      <c r="R113" s="65"/>
      <c r="S113" s="65"/>
      <c r="T113" s="66"/>
      <c r="U113" s="35"/>
      <c r="V113" s="35"/>
      <c r="W113" s="35"/>
      <c r="X113" s="35"/>
      <c r="Y113" s="35"/>
      <c r="Z113" s="35"/>
      <c r="AA113" s="35"/>
      <c r="AB113" s="35"/>
      <c r="AC113" s="35"/>
      <c r="AD113" s="35"/>
      <c r="AE113" s="35"/>
      <c r="AT113" s="18" t="s">
        <v>263</v>
      </c>
      <c r="AU113" s="18" t="s">
        <v>84</v>
      </c>
    </row>
    <row r="114" spans="2:51" s="14" customFormat="1" ht="10.2">
      <c r="B114" s="209"/>
      <c r="C114" s="210"/>
      <c r="D114" s="200" t="s">
        <v>265</v>
      </c>
      <c r="E114" s="210"/>
      <c r="F114" s="212" t="s">
        <v>1974</v>
      </c>
      <c r="G114" s="210"/>
      <c r="H114" s="213">
        <v>4412.324</v>
      </c>
      <c r="I114" s="214"/>
      <c r="J114" s="210"/>
      <c r="K114" s="210"/>
      <c r="L114" s="215"/>
      <c r="M114" s="216"/>
      <c r="N114" s="217"/>
      <c r="O114" s="217"/>
      <c r="P114" s="217"/>
      <c r="Q114" s="217"/>
      <c r="R114" s="217"/>
      <c r="S114" s="217"/>
      <c r="T114" s="218"/>
      <c r="AT114" s="219" t="s">
        <v>265</v>
      </c>
      <c r="AU114" s="219" t="s">
        <v>84</v>
      </c>
      <c r="AV114" s="14" t="s">
        <v>84</v>
      </c>
      <c r="AW114" s="14" t="s">
        <v>4</v>
      </c>
      <c r="AX114" s="14" t="s">
        <v>82</v>
      </c>
      <c r="AY114" s="219" t="s">
        <v>245</v>
      </c>
    </row>
    <row r="115" spans="1:65" s="2" customFormat="1" ht="24.15" customHeight="1">
      <c r="A115" s="35"/>
      <c r="B115" s="36"/>
      <c r="C115" s="180" t="s">
        <v>278</v>
      </c>
      <c r="D115" s="180" t="s">
        <v>247</v>
      </c>
      <c r="E115" s="181" t="s">
        <v>448</v>
      </c>
      <c r="F115" s="182" t="s">
        <v>449</v>
      </c>
      <c r="G115" s="183" t="s">
        <v>308</v>
      </c>
      <c r="H115" s="184">
        <v>2206.162</v>
      </c>
      <c r="I115" s="185"/>
      <c r="J115" s="186">
        <f>ROUND(I115*H115,2)</f>
        <v>0</v>
      </c>
      <c r="K115" s="182" t="s">
        <v>261</v>
      </c>
      <c r="L115" s="40"/>
      <c r="M115" s="187" t="s">
        <v>19</v>
      </c>
      <c r="N115" s="188" t="s">
        <v>45</v>
      </c>
      <c r="O115" s="65"/>
      <c r="P115" s="189">
        <f>O115*H115</f>
        <v>0</v>
      </c>
      <c r="Q115" s="189">
        <v>0</v>
      </c>
      <c r="R115" s="189">
        <f>Q115*H115</f>
        <v>0</v>
      </c>
      <c r="S115" s="189">
        <v>0</v>
      </c>
      <c r="T115" s="190">
        <f>S115*H115</f>
        <v>0</v>
      </c>
      <c r="U115" s="35"/>
      <c r="V115" s="35"/>
      <c r="W115" s="35"/>
      <c r="X115" s="35"/>
      <c r="Y115" s="35"/>
      <c r="Z115" s="35"/>
      <c r="AA115" s="35"/>
      <c r="AB115" s="35"/>
      <c r="AC115" s="35"/>
      <c r="AD115" s="35"/>
      <c r="AE115" s="35"/>
      <c r="AR115" s="191" t="s">
        <v>131</v>
      </c>
      <c r="AT115" s="191" t="s">
        <v>247</v>
      </c>
      <c r="AU115" s="191" t="s">
        <v>84</v>
      </c>
      <c r="AY115" s="18" t="s">
        <v>245</v>
      </c>
      <c r="BE115" s="192">
        <f>IF(N115="základní",J115,0)</f>
        <v>0</v>
      </c>
      <c r="BF115" s="192">
        <f>IF(N115="snížená",J115,0)</f>
        <v>0</v>
      </c>
      <c r="BG115" s="192">
        <f>IF(N115="zákl. přenesená",J115,0)</f>
        <v>0</v>
      </c>
      <c r="BH115" s="192">
        <f>IF(N115="sníž. přenesená",J115,0)</f>
        <v>0</v>
      </c>
      <c r="BI115" s="192">
        <f>IF(N115="nulová",J115,0)</f>
        <v>0</v>
      </c>
      <c r="BJ115" s="18" t="s">
        <v>82</v>
      </c>
      <c r="BK115" s="192">
        <f>ROUND(I115*H115,2)</f>
        <v>0</v>
      </c>
      <c r="BL115" s="18" t="s">
        <v>131</v>
      </c>
      <c r="BM115" s="191" t="s">
        <v>1975</v>
      </c>
    </row>
    <row r="116" spans="1:47" s="2" customFormat="1" ht="10.2">
      <c r="A116" s="35"/>
      <c r="B116" s="36"/>
      <c r="C116" s="37"/>
      <c r="D116" s="193" t="s">
        <v>263</v>
      </c>
      <c r="E116" s="37"/>
      <c r="F116" s="194" t="s">
        <v>451</v>
      </c>
      <c r="G116" s="37"/>
      <c r="H116" s="37"/>
      <c r="I116" s="195"/>
      <c r="J116" s="37"/>
      <c r="K116" s="37"/>
      <c r="L116" s="40"/>
      <c r="M116" s="196"/>
      <c r="N116" s="197"/>
      <c r="O116" s="65"/>
      <c r="P116" s="65"/>
      <c r="Q116" s="65"/>
      <c r="R116" s="65"/>
      <c r="S116" s="65"/>
      <c r="T116" s="66"/>
      <c r="U116" s="35"/>
      <c r="V116" s="35"/>
      <c r="W116" s="35"/>
      <c r="X116" s="35"/>
      <c r="Y116" s="35"/>
      <c r="Z116" s="35"/>
      <c r="AA116" s="35"/>
      <c r="AB116" s="35"/>
      <c r="AC116" s="35"/>
      <c r="AD116" s="35"/>
      <c r="AE116" s="35"/>
      <c r="AT116" s="18" t="s">
        <v>263</v>
      </c>
      <c r="AU116" s="18" t="s">
        <v>84</v>
      </c>
    </row>
    <row r="117" spans="2:51" s="13" customFormat="1" ht="10.2">
      <c r="B117" s="198"/>
      <c r="C117" s="199"/>
      <c r="D117" s="200" t="s">
        <v>265</v>
      </c>
      <c r="E117" s="201" t="s">
        <v>19</v>
      </c>
      <c r="F117" s="202" t="s">
        <v>452</v>
      </c>
      <c r="G117" s="199"/>
      <c r="H117" s="201" t="s">
        <v>19</v>
      </c>
      <c r="I117" s="203"/>
      <c r="J117" s="199"/>
      <c r="K117" s="199"/>
      <c r="L117" s="204"/>
      <c r="M117" s="205"/>
      <c r="N117" s="206"/>
      <c r="O117" s="206"/>
      <c r="P117" s="206"/>
      <c r="Q117" s="206"/>
      <c r="R117" s="206"/>
      <c r="S117" s="206"/>
      <c r="T117" s="207"/>
      <c r="AT117" s="208" t="s">
        <v>265</v>
      </c>
      <c r="AU117" s="208" t="s">
        <v>84</v>
      </c>
      <c r="AV117" s="13" t="s">
        <v>82</v>
      </c>
      <c r="AW117" s="13" t="s">
        <v>36</v>
      </c>
      <c r="AX117" s="13" t="s">
        <v>74</v>
      </c>
      <c r="AY117" s="208" t="s">
        <v>245</v>
      </c>
    </row>
    <row r="118" spans="2:51" s="14" customFormat="1" ht="10.2">
      <c r="B118" s="209"/>
      <c r="C118" s="210"/>
      <c r="D118" s="200" t="s">
        <v>265</v>
      </c>
      <c r="E118" s="211" t="s">
        <v>19</v>
      </c>
      <c r="F118" s="212" t="s">
        <v>402</v>
      </c>
      <c r="G118" s="210"/>
      <c r="H118" s="213">
        <v>2124.73</v>
      </c>
      <c r="I118" s="214"/>
      <c r="J118" s="210"/>
      <c r="K118" s="210"/>
      <c r="L118" s="215"/>
      <c r="M118" s="216"/>
      <c r="N118" s="217"/>
      <c r="O118" s="217"/>
      <c r="P118" s="217"/>
      <c r="Q118" s="217"/>
      <c r="R118" s="217"/>
      <c r="S118" s="217"/>
      <c r="T118" s="218"/>
      <c r="AT118" s="219" t="s">
        <v>265</v>
      </c>
      <c r="AU118" s="219" t="s">
        <v>84</v>
      </c>
      <c r="AV118" s="14" t="s">
        <v>84</v>
      </c>
      <c r="AW118" s="14" t="s">
        <v>36</v>
      </c>
      <c r="AX118" s="14" t="s">
        <v>74</v>
      </c>
      <c r="AY118" s="219" t="s">
        <v>245</v>
      </c>
    </row>
    <row r="119" spans="2:51" s="14" customFormat="1" ht="10.2">
      <c r="B119" s="209"/>
      <c r="C119" s="210"/>
      <c r="D119" s="200" t="s">
        <v>265</v>
      </c>
      <c r="E119" s="211" t="s">
        <v>19</v>
      </c>
      <c r="F119" s="212" t="s">
        <v>1741</v>
      </c>
      <c r="G119" s="210"/>
      <c r="H119" s="213">
        <v>81.432</v>
      </c>
      <c r="I119" s="214"/>
      <c r="J119" s="210"/>
      <c r="K119" s="210"/>
      <c r="L119" s="215"/>
      <c r="M119" s="216"/>
      <c r="N119" s="217"/>
      <c r="O119" s="217"/>
      <c r="P119" s="217"/>
      <c r="Q119" s="217"/>
      <c r="R119" s="217"/>
      <c r="S119" s="217"/>
      <c r="T119" s="218"/>
      <c r="AT119" s="219" t="s">
        <v>265</v>
      </c>
      <c r="AU119" s="219" t="s">
        <v>84</v>
      </c>
      <c r="AV119" s="14" t="s">
        <v>84</v>
      </c>
      <c r="AW119" s="14" t="s">
        <v>36</v>
      </c>
      <c r="AX119" s="14" t="s">
        <v>74</v>
      </c>
      <c r="AY119" s="219" t="s">
        <v>245</v>
      </c>
    </row>
    <row r="120" spans="2:51" s="15" customFormat="1" ht="10.2">
      <c r="B120" s="220"/>
      <c r="C120" s="221"/>
      <c r="D120" s="200" t="s">
        <v>265</v>
      </c>
      <c r="E120" s="222" t="s">
        <v>19</v>
      </c>
      <c r="F120" s="223" t="s">
        <v>271</v>
      </c>
      <c r="G120" s="221"/>
      <c r="H120" s="224">
        <v>2206.162</v>
      </c>
      <c r="I120" s="225"/>
      <c r="J120" s="221"/>
      <c r="K120" s="221"/>
      <c r="L120" s="226"/>
      <c r="M120" s="227"/>
      <c r="N120" s="228"/>
      <c r="O120" s="228"/>
      <c r="P120" s="228"/>
      <c r="Q120" s="228"/>
      <c r="R120" s="228"/>
      <c r="S120" s="228"/>
      <c r="T120" s="229"/>
      <c r="AT120" s="230" t="s">
        <v>265</v>
      </c>
      <c r="AU120" s="230" t="s">
        <v>84</v>
      </c>
      <c r="AV120" s="15" t="s">
        <v>131</v>
      </c>
      <c r="AW120" s="15" t="s">
        <v>36</v>
      </c>
      <c r="AX120" s="15" t="s">
        <v>82</v>
      </c>
      <c r="AY120" s="230" t="s">
        <v>245</v>
      </c>
    </row>
    <row r="121" spans="1:65" s="2" customFormat="1" ht="24.15" customHeight="1">
      <c r="A121" s="35"/>
      <c r="B121" s="36"/>
      <c r="C121" s="180" t="s">
        <v>285</v>
      </c>
      <c r="D121" s="180" t="s">
        <v>247</v>
      </c>
      <c r="E121" s="181" t="s">
        <v>443</v>
      </c>
      <c r="F121" s="182" t="s">
        <v>444</v>
      </c>
      <c r="G121" s="183" t="s">
        <v>308</v>
      </c>
      <c r="H121" s="184">
        <v>2206.162</v>
      </c>
      <c r="I121" s="185"/>
      <c r="J121" s="186">
        <f>ROUND(I121*H121,2)</f>
        <v>0</v>
      </c>
      <c r="K121" s="182" t="s">
        <v>261</v>
      </c>
      <c r="L121" s="40"/>
      <c r="M121" s="187" t="s">
        <v>19</v>
      </c>
      <c r="N121" s="188" t="s">
        <v>45</v>
      </c>
      <c r="O121" s="65"/>
      <c r="P121" s="189">
        <f>O121*H121</f>
        <v>0</v>
      </c>
      <c r="Q121" s="189">
        <v>0</v>
      </c>
      <c r="R121" s="189">
        <f>Q121*H121</f>
        <v>0</v>
      </c>
      <c r="S121" s="189">
        <v>0</v>
      </c>
      <c r="T121" s="190">
        <f>S121*H121</f>
        <v>0</v>
      </c>
      <c r="U121" s="35"/>
      <c r="V121" s="35"/>
      <c r="W121" s="35"/>
      <c r="X121" s="35"/>
      <c r="Y121" s="35"/>
      <c r="Z121" s="35"/>
      <c r="AA121" s="35"/>
      <c r="AB121" s="35"/>
      <c r="AC121" s="35"/>
      <c r="AD121" s="35"/>
      <c r="AE121" s="35"/>
      <c r="AR121" s="191" t="s">
        <v>131</v>
      </c>
      <c r="AT121" s="191" t="s">
        <v>247</v>
      </c>
      <c r="AU121" s="191" t="s">
        <v>84</v>
      </c>
      <c r="AY121" s="18" t="s">
        <v>245</v>
      </c>
      <c r="BE121" s="192">
        <f>IF(N121="základní",J121,0)</f>
        <v>0</v>
      </c>
      <c r="BF121" s="192">
        <f>IF(N121="snížená",J121,0)</f>
        <v>0</v>
      </c>
      <c r="BG121" s="192">
        <f>IF(N121="zákl. přenesená",J121,0)</f>
        <v>0</v>
      </c>
      <c r="BH121" s="192">
        <f>IF(N121="sníž. přenesená",J121,0)</f>
        <v>0</v>
      </c>
      <c r="BI121" s="192">
        <f>IF(N121="nulová",J121,0)</f>
        <v>0</v>
      </c>
      <c r="BJ121" s="18" t="s">
        <v>82</v>
      </c>
      <c r="BK121" s="192">
        <f>ROUND(I121*H121,2)</f>
        <v>0</v>
      </c>
      <c r="BL121" s="18" t="s">
        <v>131</v>
      </c>
      <c r="BM121" s="191" t="s">
        <v>1976</v>
      </c>
    </row>
    <row r="122" spans="1:47" s="2" customFormat="1" ht="10.2">
      <c r="A122" s="35"/>
      <c r="B122" s="36"/>
      <c r="C122" s="37"/>
      <c r="D122" s="193" t="s">
        <v>263</v>
      </c>
      <c r="E122" s="37"/>
      <c r="F122" s="194" t="s">
        <v>446</v>
      </c>
      <c r="G122" s="37"/>
      <c r="H122" s="37"/>
      <c r="I122" s="195"/>
      <c r="J122" s="37"/>
      <c r="K122" s="37"/>
      <c r="L122" s="40"/>
      <c r="M122" s="196"/>
      <c r="N122" s="197"/>
      <c r="O122" s="65"/>
      <c r="P122" s="65"/>
      <c r="Q122" s="65"/>
      <c r="R122" s="65"/>
      <c r="S122" s="65"/>
      <c r="T122" s="66"/>
      <c r="U122" s="35"/>
      <c r="V122" s="35"/>
      <c r="W122" s="35"/>
      <c r="X122" s="35"/>
      <c r="Y122" s="35"/>
      <c r="Z122" s="35"/>
      <c r="AA122" s="35"/>
      <c r="AB122" s="35"/>
      <c r="AC122" s="35"/>
      <c r="AD122" s="35"/>
      <c r="AE122" s="35"/>
      <c r="AT122" s="18" t="s">
        <v>263</v>
      </c>
      <c r="AU122" s="18" t="s">
        <v>84</v>
      </c>
    </row>
    <row r="123" spans="2:51" s="13" customFormat="1" ht="10.2">
      <c r="B123" s="198"/>
      <c r="C123" s="199"/>
      <c r="D123" s="200" t="s">
        <v>265</v>
      </c>
      <c r="E123" s="201" t="s">
        <v>19</v>
      </c>
      <c r="F123" s="202" t="s">
        <v>447</v>
      </c>
      <c r="G123" s="199"/>
      <c r="H123" s="201" t="s">
        <v>19</v>
      </c>
      <c r="I123" s="203"/>
      <c r="J123" s="199"/>
      <c r="K123" s="199"/>
      <c r="L123" s="204"/>
      <c r="M123" s="205"/>
      <c r="N123" s="206"/>
      <c r="O123" s="206"/>
      <c r="P123" s="206"/>
      <c r="Q123" s="206"/>
      <c r="R123" s="206"/>
      <c r="S123" s="206"/>
      <c r="T123" s="207"/>
      <c r="AT123" s="208" t="s">
        <v>265</v>
      </c>
      <c r="AU123" s="208" t="s">
        <v>84</v>
      </c>
      <c r="AV123" s="13" t="s">
        <v>82</v>
      </c>
      <c r="AW123" s="13" t="s">
        <v>36</v>
      </c>
      <c r="AX123" s="13" t="s">
        <v>74</v>
      </c>
      <c r="AY123" s="208" t="s">
        <v>245</v>
      </c>
    </row>
    <row r="124" spans="2:51" s="14" customFormat="1" ht="10.2">
      <c r="B124" s="209"/>
      <c r="C124" s="210"/>
      <c r="D124" s="200" t="s">
        <v>265</v>
      </c>
      <c r="E124" s="211" t="s">
        <v>19</v>
      </c>
      <c r="F124" s="212" t="s">
        <v>402</v>
      </c>
      <c r="G124" s="210"/>
      <c r="H124" s="213">
        <v>2124.73</v>
      </c>
      <c r="I124" s="214"/>
      <c r="J124" s="210"/>
      <c r="K124" s="210"/>
      <c r="L124" s="215"/>
      <c r="M124" s="216"/>
      <c r="N124" s="217"/>
      <c r="O124" s="217"/>
      <c r="P124" s="217"/>
      <c r="Q124" s="217"/>
      <c r="R124" s="217"/>
      <c r="S124" s="217"/>
      <c r="T124" s="218"/>
      <c r="AT124" s="219" t="s">
        <v>265</v>
      </c>
      <c r="AU124" s="219" t="s">
        <v>84</v>
      </c>
      <c r="AV124" s="14" t="s">
        <v>84</v>
      </c>
      <c r="AW124" s="14" t="s">
        <v>36</v>
      </c>
      <c r="AX124" s="14" t="s">
        <v>74</v>
      </c>
      <c r="AY124" s="219" t="s">
        <v>245</v>
      </c>
    </row>
    <row r="125" spans="2:51" s="14" customFormat="1" ht="10.2">
      <c r="B125" s="209"/>
      <c r="C125" s="210"/>
      <c r="D125" s="200" t="s">
        <v>265</v>
      </c>
      <c r="E125" s="211" t="s">
        <v>19</v>
      </c>
      <c r="F125" s="212" t="s">
        <v>1741</v>
      </c>
      <c r="G125" s="210"/>
      <c r="H125" s="213">
        <v>81.432</v>
      </c>
      <c r="I125" s="214"/>
      <c r="J125" s="210"/>
      <c r="K125" s="210"/>
      <c r="L125" s="215"/>
      <c r="M125" s="216"/>
      <c r="N125" s="217"/>
      <c r="O125" s="217"/>
      <c r="P125" s="217"/>
      <c r="Q125" s="217"/>
      <c r="R125" s="217"/>
      <c r="S125" s="217"/>
      <c r="T125" s="218"/>
      <c r="AT125" s="219" t="s">
        <v>265</v>
      </c>
      <c r="AU125" s="219" t="s">
        <v>84</v>
      </c>
      <c r="AV125" s="14" t="s">
        <v>84</v>
      </c>
      <c r="AW125" s="14" t="s">
        <v>36</v>
      </c>
      <c r="AX125" s="14" t="s">
        <v>74</v>
      </c>
      <c r="AY125" s="219" t="s">
        <v>245</v>
      </c>
    </row>
    <row r="126" spans="2:51" s="15" customFormat="1" ht="10.2">
      <c r="B126" s="220"/>
      <c r="C126" s="221"/>
      <c r="D126" s="200" t="s">
        <v>265</v>
      </c>
      <c r="E126" s="222" t="s">
        <v>19</v>
      </c>
      <c r="F126" s="223" t="s">
        <v>271</v>
      </c>
      <c r="G126" s="221"/>
      <c r="H126" s="224">
        <v>2206.162</v>
      </c>
      <c r="I126" s="225"/>
      <c r="J126" s="221"/>
      <c r="K126" s="221"/>
      <c r="L126" s="226"/>
      <c r="M126" s="227"/>
      <c r="N126" s="228"/>
      <c r="O126" s="228"/>
      <c r="P126" s="228"/>
      <c r="Q126" s="228"/>
      <c r="R126" s="228"/>
      <c r="S126" s="228"/>
      <c r="T126" s="229"/>
      <c r="AT126" s="230" t="s">
        <v>265</v>
      </c>
      <c r="AU126" s="230" t="s">
        <v>84</v>
      </c>
      <c r="AV126" s="15" t="s">
        <v>131</v>
      </c>
      <c r="AW126" s="15" t="s">
        <v>36</v>
      </c>
      <c r="AX126" s="15" t="s">
        <v>82</v>
      </c>
      <c r="AY126" s="230" t="s">
        <v>245</v>
      </c>
    </row>
    <row r="127" spans="2:63" s="12" customFormat="1" ht="22.8" customHeight="1">
      <c r="B127" s="164"/>
      <c r="C127" s="165"/>
      <c r="D127" s="166" t="s">
        <v>73</v>
      </c>
      <c r="E127" s="178" t="s">
        <v>94</v>
      </c>
      <c r="F127" s="178" t="s">
        <v>526</v>
      </c>
      <c r="G127" s="165"/>
      <c r="H127" s="165"/>
      <c r="I127" s="168"/>
      <c r="J127" s="179">
        <f>BK127</f>
        <v>0</v>
      </c>
      <c r="K127" s="165"/>
      <c r="L127" s="170"/>
      <c r="M127" s="171"/>
      <c r="N127" s="172"/>
      <c r="O127" s="172"/>
      <c r="P127" s="173">
        <f>SUM(P128:P133)</f>
        <v>0</v>
      </c>
      <c r="Q127" s="172"/>
      <c r="R127" s="173">
        <f>SUM(R128:R133)</f>
        <v>0</v>
      </c>
      <c r="S127" s="172"/>
      <c r="T127" s="174">
        <f>SUM(T128:T133)</f>
        <v>0</v>
      </c>
      <c r="AR127" s="175" t="s">
        <v>82</v>
      </c>
      <c r="AT127" s="176" t="s">
        <v>73</v>
      </c>
      <c r="AU127" s="176" t="s">
        <v>82</v>
      </c>
      <c r="AY127" s="175" t="s">
        <v>245</v>
      </c>
      <c r="BK127" s="177">
        <f>SUM(BK128:BK133)</f>
        <v>0</v>
      </c>
    </row>
    <row r="128" spans="1:65" s="2" customFormat="1" ht="16.5" customHeight="1">
      <c r="A128" s="35"/>
      <c r="B128" s="36"/>
      <c r="C128" s="180" t="s">
        <v>297</v>
      </c>
      <c r="D128" s="180" t="s">
        <v>247</v>
      </c>
      <c r="E128" s="181" t="s">
        <v>1977</v>
      </c>
      <c r="F128" s="182" t="s">
        <v>1978</v>
      </c>
      <c r="G128" s="183" t="s">
        <v>288</v>
      </c>
      <c r="H128" s="184">
        <v>203.58</v>
      </c>
      <c r="I128" s="185"/>
      <c r="J128" s="186">
        <f>ROUND(I128*H128,2)</f>
        <v>0</v>
      </c>
      <c r="K128" s="182" t="s">
        <v>19</v>
      </c>
      <c r="L128" s="40"/>
      <c r="M128" s="187" t="s">
        <v>19</v>
      </c>
      <c r="N128" s="188" t="s">
        <v>45</v>
      </c>
      <c r="O128" s="65"/>
      <c r="P128" s="189">
        <f>O128*H128</f>
        <v>0</v>
      </c>
      <c r="Q128" s="189">
        <v>0</v>
      </c>
      <c r="R128" s="189">
        <f>Q128*H128</f>
        <v>0</v>
      </c>
      <c r="S128" s="189">
        <v>0</v>
      </c>
      <c r="T128" s="190">
        <f>S128*H128</f>
        <v>0</v>
      </c>
      <c r="U128" s="35"/>
      <c r="V128" s="35"/>
      <c r="W128" s="35"/>
      <c r="X128" s="35"/>
      <c r="Y128" s="35"/>
      <c r="Z128" s="35"/>
      <c r="AA128" s="35"/>
      <c r="AB128" s="35"/>
      <c r="AC128" s="35"/>
      <c r="AD128" s="35"/>
      <c r="AE128" s="35"/>
      <c r="AR128" s="191" t="s">
        <v>131</v>
      </c>
      <c r="AT128" s="191" t="s">
        <v>247</v>
      </c>
      <c r="AU128" s="191" t="s">
        <v>84</v>
      </c>
      <c r="AY128" s="18" t="s">
        <v>245</v>
      </c>
      <c r="BE128" s="192">
        <f>IF(N128="základní",J128,0)</f>
        <v>0</v>
      </c>
      <c r="BF128" s="192">
        <f>IF(N128="snížená",J128,0)</f>
        <v>0</v>
      </c>
      <c r="BG128" s="192">
        <f>IF(N128="zákl. přenesená",J128,0)</f>
        <v>0</v>
      </c>
      <c r="BH128" s="192">
        <f>IF(N128="sníž. přenesená",J128,0)</f>
        <v>0</v>
      </c>
      <c r="BI128" s="192">
        <f>IF(N128="nulová",J128,0)</f>
        <v>0</v>
      </c>
      <c r="BJ128" s="18" t="s">
        <v>82</v>
      </c>
      <c r="BK128" s="192">
        <f>ROUND(I128*H128,2)</f>
        <v>0</v>
      </c>
      <c r="BL128" s="18" t="s">
        <v>131</v>
      </c>
      <c r="BM128" s="191" t="s">
        <v>1979</v>
      </c>
    </row>
    <row r="129" spans="1:47" s="2" customFormat="1" ht="28.8">
      <c r="A129" s="35"/>
      <c r="B129" s="36"/>
      <c r="C129" s="37"/>
      <c r="D129" s="200" t="s">
        <v>470</v>
      </c>
      <c r="E129" s="37"/>
      <c r="F129" s="236" t="s">
        <v>1980</v>
      </c>
      <c r="G129" s="37"/>
      <c r="H129" s="37"/>
      <c r="I129" s="195"/>
      <c r="J129" s="37"/>
      <c r="K129" s="37"/>
      <c r="L129" s="40"/>
      <c r="M129" s="196"/>
      <c r="N129" s="197"/>
      <c r="O129" s="65"/>
      <c r="P129" s="65"/>
      <c r="Q129" s="65"/>
      <c r="R129" s="65"/>
      <c r="S129" s="65"/>
      <c r="T129" s="66"/>
      <c r="U129" s="35"/>
      <c r="V129" s="35"/>
      <c r="W129" s="35"/>
      <c r="X129" s="35"/>
      <c r="Y129" s="35"/>
      <c r="Z129" s="35"/>
      <c r="AA129" s="35"/>
      <c r="AB129" s="35"/>
      <c r="AC129" s="35"/>
      <c r="AD129" s="35"/>
      <c r="AE129" s="35"/>
      <c r="AT129" s="18" t="s">
        <v>470</v>
      </c>
      <c r="AU129" s="18" t="s">
        <v>84</v>
      </c>
    </row>
    <row r="130" spans="2:51" s="13" customFormat="1" ht="10.2">
      <c r="B130" s="198"/>
      <c r="C130" s="199"/>
      <c r="D130" s="200" t="s">
        <v>265</v>
      </c>
      <c r="E130" s="201" t="s">
        <v>19</v>
      </c>
      <c r="F130" s="202" t="s">
        <v>1981</v>
      </c>
      <c r="G130" s="199"/>
      <c r="H130" s="201" t="s">
        <v>19</v>
      </c>
      <c r="I130" s="203"/>
      <c r="J130" s="199"/>
      <c r="K130" s="199"/>
      <c r="L130" s="204"/>
      <c r="M130" s="205"/>
      <c r="N130" s="206"/>
      <c r="O130" s="206"/>
      <c r="P130" s="206"/>
      <c r="Q130" s="206"/>
      <c r="R130" s="206"/>
      <c r="S130" s="206"/>
      <c r="T130" s="207"/>
      <c r="AT130" s="208" t="s">
        <v>265</v>
      </c>
      <c r="AU130" s="208" t="s">
        <v>84</v>
      </c>
      <c r="AV130" s="13" t="s">
        <v>82</v>
      </c>
      <c r="AW130" s="13" t="s">
        <v>36</v>
      </c>
      <c r="AX130" s="13" t="s">
        <v>74</v>
      </c>
      <c r="AY130" s="208" t="s">
        <v>245</v>
      </c>
    </row>
    <row r="131" spans="2:51" s="13" customFormat="1" ht="10.2">
      <c r="B131" s="198"/>
      <c r="C131" s="199"/>
      <c r="D131" s="200" t="s">
        <v>265</v>
      </c>
      <c r="E131" s="201" t="s">
        <v>19</v>
      </c>
      <c r="F131" s="202" t="s">
        <v>499</v>
      </c>
      <c r="G131" s="199"/>
      <c r="H131" s="201" t="s">
        <v>19</v>
      </c>
      <c r="I131" s="203"/>
      <c r="J131" s="199"/>
      <c r="K131" s="199"/>
      <c r="L131" s="204"/>
      <c r="M131" s="205"/>
      <c r="N131" s="206"/>
      <c r="O131" s="206"/>
      <c r="P131" s="206"/>
      <c r="Q131" s="206"/>
      <c r="R131" s="206"/>
      <c r="S131" s="206"/>
      <c r="T131" s="207"/>
      <c r="AT131" s="208" t="s">
        <v>265</v>
      </c>
      <c r="AU131" s="208" t="s">
        <v>84</v>
      </c>
      <c r="AV131" s="13" t="s">
        <v>82</v>
      </c>
      <c r="AW131" s="13" t="s">
        <v>36</v>
      </c>
      <c r="AX131" s="13" t="s">
        <v>74</v>
      </c>
      <c r="AY131" s="208" t="s">
        <v>245</v>
      </c>
    </row>
    <row r="132" spans="2:51" s="14" customFormat="1" ht="10.2">
      <c r="B132" s="209"/>
      <c r="C132" s="210"/>
      <c r="D132" s="200" t="s">
        <v>265</v>
      </c>
      <c r="E132" s="211" t="s">
        <v>19</v>
      </c>
      <c r="F132" s="212" t="s">
        <v>1957</v>
      </c>
      <c r="G132" s="210"/>
      <c r="H132" s="213">
        <v>203.58</v>
      </c>
      <c r="I132" s="214"/>
      <c r="J132" s="210"/>
      <c r="K132" s="210"/>
      <c r="L132" s="215"/>
      <c r="M132" s="216"/>
      <c r="N132" s="217"/>
      <c r="O132" s="217"/>
      <c r="P132" s="217"/>
      <c r="Q132" s="217"/>
      <c r="R132" s="217"/>
      <c r="S132" s="217"/>
      <c r="T132" s="218"/>
      <c r="AT132" s="219" t="s">
        <v>265</v>
      </c>
      <c r="AU132" s="219" t="s">
        <v>84</v>
      </c>
      <c r="AV132" s="14" t="s">
        <v>84</v>
      </c>
      <c r="AW132" s="14" t="s">
        <v>36</v>
      </c>
      <c r="AX132" s="14" t="s">
        <v>74</v>
      </c>
      <c r="AY132" s="219" t="s">
        <v>245</v>
      </c>
    </row>
    <row r="133" spans="2:51" s="15" customFormat="1" ht="10.2">
      <c r="B133" s="220"/>
      <c r="C133" s="221"/>
      <c r="D133" s="200" t="s">
        <v>265</v>
      </c>
      <c r="E133" s="222" t="s">
        <v>1956</v>
      </c>
      <c r="F133" s="223" t="s">
        <v>271</v>
      </c>
      <c r="G133" s="221"/>
      <c r="H133" s="224">
        <v>203.58</v>
      </c>
      <c r="I133" s="225"/>
      <c r="J133" s="221"/>
      <c r="K133" s="221"/>
      <c r="L133" s="226"/>
      <c r="M133" s="227"/>
      <c r="N133" s="228"/>
      <c r="O133" s="228"/>
      <c r="P133" s="228"/>
      <c r="Q133" s="228"/>
      <c r="R133" s="228"/>
      <c r="S133" s="228"/>
      <c r="T133" s="229"/>
      <c r="AT133" s="230" t="s">
        <v>265</v>
      </c>
      <c r="AU133" s="230" t="s">
        <v>84</v>
      </c>
      <c r="AV133" s="15" t="s">
        <v>131</v>
      </c>
      <c r="AW133" s="15" t="s">
        <v>36</v>
      </c>
      <c r="AX133" s="15" t="s">
        <v>82</v>
      </c>
      <c r="AY133" s="230" t="s">
        <v>245</v>
      </c>
    </row>
    <row r="134" spans="2:63" s="12" customFormat="1" ht="22.8" customHeight="1">
      <c r="B134" s="164"/>
      <c r="C134" s="165"/>
      <c r="D134" s="166" t="s">
        <v>73</v>
      </c>
      <c r="E134" s="178" t="s">
        <v>297</v>
      </c>
      <c r="F134" s="178" t="s">
        <v>1982</v>
      </c>
      <c r="G134" s="165"/>
      <c r="H134" s="165"/>
      <c r="I134" s="168"/>
      <c r="J134" s="179">
        <f>BK134</f>
        <v>0</v>
      </c>
      <c r="K134" s="165"/>
      <c r="L134" s="170"/>
      <c r="M134" s="171"/>
      <c r="N134" s="172"/>
      <c r="O134" s="172"/>
      <c r="P134" s="173">
        <f>SUM(P135:P138)</f>
        <v>0</v>
      </c>
      <c r="Q134" s="172"/>
      <c r="R134" s="173">
        <f>SUM(R135:R138)</f>
        <v>0</v>
      </c>
      <c r="S134" s="172"/>
      <c r="T134" s="174">
        <f>SUM(T135:T138)</f>
        <v>0</v>
      </c>
      <c r="AR134" s="175" t="s">
        <v>82</v>
      </c>
      <c r="AT134" s="176" t="s">
        <v>73</v>
      </c>
      <c r="AU134" s="176" t="s">
        <v>82</v>
      </c>
      <c r="AY134" s="175" t="s">
        <v>245</v>
      </c>
      <c r="BK134" s="177">
        <f>SUM(BK135:BK138)</f>
        <v>0</v>
      </c>
    </row>
    <row r="135" spans="1:65" s="2" customFormat="1" ht="16.5" customHeight="1">
      <c r="A135" s="35"/>
      <c r="B135" s="36"/>
      <c r="C135" s="180" t="s">
        <v>305</v>
      </c>
      <c r="D135" s="180" t="s">
        <v>247</v>
      </c>
      <c r="E135" s="181" t="s">
        <v>1983</v>
      </c>
      <c r="F135" s="182" t="s">
        <v>1984</v>
      </c>
      <c r="G135" s="183" t="s">
        <v>389</v>
      </c>
      <c r="H135" s="184">
        <v>4</v>
      </c>
      <c r="I135" s="185"/>
      <c r="J135" s="186">
        <f>ROUND(I135*H135,2)</f>
        <v>0</v>
      </c>
      <c r="K135" s="182" t="s">
        <v>19</v>
      </c>
      <c r="L135" s="40"/>
      <c r="M135" s="187" t="s">
        <v>19</v>
      </c>
      <c r="N135" s="188" t="s">
        <v>45</v>
      </c>
      <c r="O135" s="65"/>
      <c r="P135" s="189">
        <f>O135*H135</f>
        <v>0</v>
      </c>
      <c r="Q135" s="189">
        <v>0</v>
      </c>
      <c r="R135" s="189">
        <f>Q135*H135</f>
        <v>0</v>
      </c>
      <c r="S135" s="189">
        <v>0</v>
      </c>
      <c r="T135" s="190">
        <f>S135*H135</f>
        <v>0</v>
      </c>
      <c r="U135" s="35"/>
      <c r="V135" s="35"/>
      <c r="W135" s="35"/>
      <c r="X135" s="35"/>
      <c r="Y135" s="35"/>
      <c r="Z135" s="35"/>
      <c r="AA135" s="35"/>
      <c r="AB135" s="35"/>
      <c r="AC135" s="35"/>
      <c r="AD135" s="35"/>
      <c r="AE135" s="35"/>
      <c r="AR135" s="191" t="s">
        <v>131</v>
      </c>
      <c r="AT135" s="191" t="s">
        <v>247</v>
      </c>
      <c r="AU135" s="191" t="s">
        <v>84</v>
      </c>
      <c r="AY135" s="18" t="s">
        <v>245</v>
      </c>
      <c r="BE135" s="192">
        <f>IF(N135="základní",J135,0)</f>
        <v>0</v>
      </c>
      <c r="BF135" s="192">
        <f>IF(N135="snížená",J135,0)</f>
        <v>0</v>
      </c>
      <c r="BG135" s="192">
        <f>IF(N135="zákl. přenesená",J135,0)</f>
        <v>0</v>
      </c>
      <c r="BH135" s="192">
        <f>IF(N135="sníž. přenesená",J135,0)</f>
        <v>0</v>
      </c>
      <c r="BI135" s="192">
        <f>IF(N135="nulová",J135,0)</f>
        <v>0</v>
      </c>
      <c r="BJ135" s="18" t="s">
        <v>82</v>
      </c>
      <c r="BK135" s="192">
        <f>ROUND(I135*H135,2)</f>
        <v>0</v>
      </c>
      <c r="BL135" s="18" t="s">
        <v>131</v>
      </c>
      <c r="BM135" s="191" t="s">
        <v>1985</v>
      </c>
    </row>
    <row r="136" spans="1:47" s="2" customFormat="1" ht="28.8">
      <c r="A136" s="35"/>
      <c r="B136" s="36"/>
      <c r="C136" s="37"/>
      <c r="D136" s="200" t="s">
        <v>470</v>
      </c>
      <c r="E136" s="37"/>
      <c r="F136" s="236" t="s">
        <v>1986</v>
      </c>
      <c r="G136" s="37"/>
      <c r="H136" s="37"/>
      <c r="I136" s="195"/>
      <c r="J136" s="37"/>
      <c r="K136" s="37"/>
      <c r="L136" s="40"/>
      <c r="M136" s="196"/>
      <c r="N136" s="197"/>
      <c r="O136" s="65"/>
      <c r="P136" s="65"/>
      <c r="Q136" s="65"/>
      <c r="R136" s="65"/>
      <c r="S136" s="65"/>
      <c r="T136" s="66"/>
      <c r="U136" s="35"/>
      <c r="V136" s="35"/>
      <c r="W136" s="35"/>
      <c r="X136" s="35"/>
      <c r="Y136" s="35"/>
      <c r="Z136" s="35"/>
      <c r="AA136" s="35"/>
      <c r="AB136" s="35"/>
      <c r="AC136" s="35"/>
      <c r="AD136" s="35"/>
      <c r="AE136" s="35"/>
      <c r="AT136" s="18" t="s">
        <v>470</v>
      </c>
      <c r="AU136" s="18" t="s">
        <v>84</v>
      </c>
    </row>
    <row r="137" spans="1:65" s="2" customFormat="1" ht="16.5" customHeight="1">
      <c r="A137" s="35"/>
      <c r="B137" s="36"/>
      <c r="C137" s="180" t="s">
        <v>315</v>
      </c>
      <c r="D137" s="180" t="s">
        <v>247</v>
      </c>
      <c r="E137" s="181" t="s">
        <v>1987</v>
      </c>
      <c r="F137" s="182" t="s">
        <v>1988</v>
      </c>
      <c r="G137" s="183" t="s">
        <v>389</v>
      </c>
      <c r="H137" s="184">
        <v>2</v>
      </c>
      <c r="I137" s="185"/>
      <c r="J137" s="186">
        <f>ROUND(I137*H137,2)</f>
        <v>0</v>
      </c>
      <c r="K137" s="182" t="s">
        <v>19</v>
      </c>
      <c r="L137" s="40"/>
      <c r="M137" s="187" t="s">
        <v>19</v>
      </c>
      <c r="N137" s="188" t="s">
        <v>45</v>
      </c>
      <c r="O137" s="65"/>
      <c r="P137" s="189">
        <f>O137*H137</f>
        <v>0</v>
      </c>
      <c r="Q137" s="189">
        <v>0</v>
      </c>
      <c r="R137" s="189">
        <f>Q137*H137</f>
        <v>0</v>
      </c>
      <c r="S137" s="189">
        <v>0</v>
      </c>
      <c r="T137" s="190">
        <f>S137*H137</f>
        <v>0</v>
      </c>
      <c r="U137" s="35"/>
      <c r="V137" s="35"/>
      <c r="W137" s="35"/>
      <c r="X137" s="35"/>
      <c r="Y137" s="35"/>
      <c r="Z137" s="35"/>
      <c r="AA137" s="35"/>
      <c r="AB137" s="35"/>
      <c r="AC137" s="35"/>
      <c r="AD137" s="35"/>
      <c r="AE137" s="35"/>
      <c r="AR137" s="191" t="s">
        <v>131</v>
      </c>
      <c r="AT137" s="191" t="s">
        <v>247</v>
      </c>
      <c r="AU137" s="191" t="s">
        <v>84</v>
      </c>
      <c r="AY137" s="18" t="s">
        <v>245</v>
      </c>
      <c r="BE137" s="192">
        <f>IF(N137="základní",J137,0)</f>
        <v>0</v>
      </c>
      <c r="BF137" s="192">
        <f>IF(N137="snížená",J137,0)</f>
        <v>0</v>
      </c>
      <c r="BG137" s="192">
        <f>IF(N137="zákl. přenesená",J137,0)</f>
        <v>0</v>
      </c>
      <c r="BH137" s="192">
        <f>IF(N137="sníž. přenesená",J137,0)</f>
        <v>0</v>
      </c>
      <c r="BI137" s="192">
        <f>IF(N137="nulová",J137,0)</f>
        <v>0</v>
      </c>
      <c r="BJ137" s="18" t="s">
        <v>82</v>
      </c>
      <c r="BK137" s="192">
        <f>ROUND(I137*H137,2)</f>
        <v>0</v>
      </c>
      <c r="BL137" s="18" t="s">
        <v>131</v>
      </c>
      <c r="BM137" s="191" t="s">
        <v>1989</v>
      </c>
    </row>
    <row r="138" spans="1:47" s="2" customFormat="1" ht="28.8">
      <c r="A138" s="35"/>
      <c r="B138" s="36"/>
      <c r="C138" s="37"/>
      <c r="D138" s="200" t="s">
        <v>470</v>
      </c>
      <c r="E138" s="37"/>
      <c r="F138" s="236" t="s">
        <v>1990</v>
      </c>
      <c r="G138" s="37"/>
      <c r="H138" s="37"/>
      <c r="I138" s="195"/>
      <c r="J138" s="37"/>
      <c r="K138" s="37"/>
      <c r="L138" s="40"/>
      <c r="M138" s="196"/>
      <c r="N138" s="197"/>
      <c r="O138" s="65"/>
      <c r="P138" s="65"/>
      <c r="Q138" s="65"/>
      <c r="R138" s="65"/>
      <c r="S138" s="65"/>
      <c r="T138" s="66"/>
      <c r="U138" s="35"/>
      <c r="V138" s="35"/>
      <c r="W138" s="35"/>
      <c r="X138" s="35"/>
      <c r="Y138" s="35"/>
      <c r="Z138" s="35"/>
      <c r="AA138" s="35"/>
      <c r="AB138" s="35"/>
      <c r="AC138" s="35"/>
      <c r="AD138" s="35"/>
      <c r="AE138" s="35"/>
      <c r="AT138" s="18" t="s">
        <v>470</v>
      </c>
      <c r="AU138" s="18" t="s">
        <v>84</v>
      </c>
    </row>
    <row r="139" spans="2:63" s="12" customFormat="1" ht="22.8" customHeight="1">
      <c r="B139" s="164"/>
      <c r="C139" s="165"/>
      <c r="D139" s="166" t="s">
        <v>73</v>
      </c>
      <c r="E139" s="178" t="s">
        <v>305</v>
      </c>
      <c r="F139" s="178" t="s">
        <v>327</v>
      </c>
      <c r="G139" s="165"/>
      <c r="H139" s="165"/>
      <c r="I139" s="168"/>
      <c r="J139" s="179">
        <f>BK139</f>
        <v>0</v>
      </c>
      <c r="K139" s="165"/>
      <c r="L139" s="170"/>
      <c r="M139" s="171"/>
      <c r="N139" s="172"/>
      <c r="O139" s="172"/>
      <c r="P139" s="173">
        <f>SUM(P140:P145)</f>
        <v>0</v>
      </c>
      <c r="Q139" s="172"/>
      <c r="R139" s="173">
        <f>SUM(R140:R145)</f>
        <v>0</v>
      </c>
      <c r="S139" s="172"/>
      <c r="T139" s="174">
        <f>SUM(T140:T145)</f>
        <v>0</v>
      </c>
      <c r="AR139" s="175" t="s">
        <v>82</v>
      </c>
      <c r="AT139" s="176" t="s">
        <v>73</v>
      </c>
      <c r="AU139" s="176" t="s">
        <v>82</v>
      </c>
      <c r="AY139" s="175" t="s">
        <v>245</v>
      </c>
      <c r="BK139" s="177">
        <f>SUM(BK140:BK145)</f>
        <v>0</v>
      </c>
    </row>
    <row r="140" spans="1:65" s="2" customFormat="1" ht="16.5" customHeight="1">
      <c r="A140" s="35"/>
      <c r="B140" s="36"/>
      <c r="C140" s="180" t="s">
        <v>320</v>
      </c>
      <c r="D140" s="180" t="s">
        <v>247</v>
      </c>
      <c r="E140" s="181" t="s">
        <v>1991</v>
      </c>
      <c r="F140" s="182" t="s">
        <v>1992</v>
      </c>
      <c r="G140" s="183" t="s">
        <v>260</v>
      </c>
      <c r="H140" s="184">
        <v>2082.43</v>
      </c>
      <c r="I140" s="185"/>
      <c r="J140" s="186">
        <f>ROUND(I140*H140,2)</f>
        <v>0</v>
      </c>
      <c r="K140" s="182" t="s">
        <v>19</v>
      </c>
      <c r="L140" s="40"/>
      <c r="M140" s="187" t="s">
        <v>19</v>
      </c>
      <c r="N140" s="188" t="s">
        <v>45</v>
      </c>
      <c r="O140" s="65"/>
      <c r="P140" s="189">
        <f>O140*H140</f>
        <v>0</v>
      </c>
      <c r="Q140" s="189">
        <v>0</v>
      </c>
      <c r="R140" s="189">
        <f>Q140*H140</f>
        <v>0</v>
      </c>
      <c r="S140" s="189">
        <v>0</v>
      </c>
      <c r="T140" s="190">
        <f>S140*H140</f>
        <v>0</v>
      </c>
      <c r="U140" s="35"/>
      <c r="V140" s="35"/>
      <c r="W140" s="35"/>
      <c r="X140" s="35"/>
      <c r="Y140" s="35"/>
      <c r="Z140" s="35"/>
      <c r="AA140" s="35"/>
      <c r="AB140" s="35"/>
      <c r="AC140" s="35"/>
      <c r="AD140" s="35"/>
      <c r="AE140" s="35"/>
      <c r="AR140" s="191" t="s">
        <v>131</v>
      </c>
      <c r="AT140" s="191" t="s">
        <v>247</v>
      </c>
      <c r="AU140" s="191" t="s">
        <v>84</v>
      </c>
      <c r="AY140" s="18" t="s">
        <v>245</v>
      </c>
      <c r="BE140" s="192">
        <f>IF(N140="základní",J140,0)</f>
        <v>0</v>
      </c>
      <c r="BF140" s="192">
        <f>IF(N140="snížená",J140,0)</f>
        <v>0</v>
      </c>
      <c r="BG140" s="192">
        <f>IF(N140="zákl. přenesená",J140,0)</f>
        <v>0</v>
      </c>
      <c r="BH140" s="192">
        <f>IF(N140="sníž. přenesená",J140,0)</f>
        <v>0</v>
      </c>
      <c r="BI140" s="192">
        <f>IF(N140="nulová",J140,0)</f>
        <v>0</v>
      </c>
      <c r="BJ140" s="18" t="s">
        <v>82</v>
      </c>
      <c r="BK140" s="192">
        <f>ROUND(I140*H140,2)</f>
        <v>0</v>
      </c>
      <c r="BL140" s="18" t="s">
        <v>131</v>
      </c>
      <c r="BM140" s="191" t="s">
        <v>1993</v>
      </c>
    </row>
    <row r="141" spans="1:47" s="2" customFormat="1" ht="38.4">
      <c r="A141" s="35"/>
      <c r="B141" s="36"/>
      <c r="C141" s="37"/>
      <c r="D141" s="200" t="s">
        <v>470</v>
      </c>
      <c r="E141" s="37"/>
      <c r="F141" s="236" t="s">
        <v>1994</v>
      </c>
      <c r="G141" s="37"/>
      <c r="H141" s="37"/>
      <c r="I141" s="195"/>
      <c r="J141" s="37"/>
      <c r="K141" s="37"/>
      <c r="L141" s="40"/>
      <c r="M141" s="196"/>
      <c r="N141" s="197"/>
      <c r="O141" s="65"/>
      <c r="P141" s="65"/>
      <c r="Q141" s="65"/>
      <c r="R141" s="65"/>
      <c r="S141" s="65"/>
      <c r="T141" s="66"/>
      <c r="U141" s="35"/>
      <c r="V141" s="35"/>
      <c r="W141" s="35"/>
      <c r="X141" s="35"/>
      <c r="Y141" s="35"/>
      <c r="Z141" s="35"/>
      <c r="AA141" s="35"/>
      <c r="AB141" s="35"/>
      <c r="AC141" s="35"/>
      <c r="AD141" s="35"/>
      <c r="AE141" s="35"/>
      <c r="AT141" s="18" t="s">
        <v>470</v>
      </c>
      <c r="AU141" s="18" t="s">
        <v>84</v>
      </c>
    </row>
    <row r="142" spans="2:51" s="13" customFormat="1" ht="10.2">
      <c r="B142" s="198"/>
      <c r="C142" s="199"/>
      <c r="D142" s="200" t="s">
        <v>265</v>
      </c>
      <c r="E142" s="201" t="s">
        <v>19</v>
      </c>
      <c r="F142" s="202" t="s">
        <v>1995</v>
      </c>
      <c r="G142" s="199"/>
      <c r="H142" s="201" t="s">
        <v>19</v>
      </c>
      <c r="I142" s="203"/>
      <c r="J142" s="199"/>
      <c r="K142" s="199"/>
      <c r="L142" s="204"/>
      <c r="M142" s="205"/>
      <c r="N142" s="206"/>
      <c r="O142" s="206"/>
      <c r="P142" s="206"/>
      <c r="Q142" s="206"/>
      <c r="R142" s="206"/>
      <c r="S142" s="206"/>
      <c r="T142" s="207"/>
      <c r="AT142" s="208" t="s">
        <v>265</v>
      </c>
      <c r="AU142" s="208" t="s">
        <v>84</v>
      </c>
      <c r="AV142" s="13" t="s">
        <v>82</v>
      </c>
      <c r="AW142" s="13" t="s">
        <v>36</v>
      </c>
      <c r="AX142" s="13" t="s">
        <v>74</v>
      </c>
      <c r="AY142" s="208" t="s">
        <v>245</v>
      </c>
    </row>
    <row r="143" spans="2:51" s="13" customFormat="1" ht="10.2">
      <c r="B143" s="198"/>
      <c r="C143" s="199"/>
      <c r="D143" s="200" t="s">
        <v>265</v>
      </c>
      <c r="E143" s="201" t="s">
        <v>19</v>
      </c>
      <c r="F143" s="202" t="s">
        <v>1963</v>
      </c>
      <c r="G143" s="199"/>
      <c r="H143" s="201" t="s">
        <v>19</v>
      </c>
      <c r="I143" s="203"/>
      <c r="J143" s="199"/>
      <c r="K143" s="199"/>
      <c r="L143" s="204"/>
      <c r="M143" s="205"/>
      <c r="N143" s="206"/>
      <c r="O143" s="206"/>
      <c r="P143" s="206"/>
      <c r="Q143" s="206"/>
      <c r="R143" s="206"/>
      <c r="S143" s="206"/>
      <c r="T143" s="207"/>
      <c r="AT143" s="208" t="s">
        <v>265</v>
      </c>
      <c r="AU143" s="208" t="s">
        <v>84</v>
      </c>
      <c r="AV143" s="13" t="s">
        <v>82</v>
      </c>
      <c r="AW143" s="13" t="s">
        <v>36</v>
      </c>
      <c r="AX143" s="13" t="s">
        <v>74</v>
      </c>
      <c r="AY143" s="208" t="s">
        <v>245</v>
      </c>
    </row>
    <row r="144" spans="2:51" s="14" customFormat="1" ht="10.2">
      <c r="B144" s="209"/>
      <c r="C144" s="210"/>
      <c r="D144" s="200" t="s">
        <v>265</v>
      </c>
      <c r="E144" s="211" t="s">
        <v>19</v>
      </c>
      <c r="F144" s="212" t="s">
        <v>1996</v>
      </c>
      <c r="G144" s="210"/>
      <c r="H144" s="213">
        <v>2082.43</v>
      </c>
      <c r="I144" s="214"/>
      <c r="J144" s="210"/>
      <c r="K144" s="210"/>
      <c r="L144" s="215"/>
      <c r="M144" s="216"/>
      <c r="N144" s="217"/>
      <c r="O144" s="217"/>
      <c r="P144" s="217"/>
      <c r="Q144" s="217"/>
      <c r="R144" s="217"/>
      <c r="S144" s="217"/>
      <c r="T144" s="218"/>
      <c r="AT144" s="219" t="s">
        <v>265</v>
      </c>
      <c r="AU144" s="219" t="s">
        <v>84</v>
      </c>
      <c r="AV144" s="14" t="s">
        <v>84</v>
      </c>
      <c r="AW144" s="14" t="s">
        <v>36</v>
      </c>
      <c r="AX144" s="14" t="s">
        <v>74</v>
      </c>
      <c r="AY144" s="219" t="s">
        <v>245</v>
      </c>
    </row>
    <row r="145" spans="2:51" s="15" customFormat="1" ht="10.2">
      <c r="B145" s="220"/>
      <c r="C145" s="221"/>
      <c r="D145" s="200" t="s">
        <v>265</v>
      </c>
      <c r="E145" s="222" t="s">
        <v>19</v>
      </c>
      <c r="F145" s="223" t="s">
        <v>271</v>
      </c>
      <c r="G145" s="221"/>
      <c r="H145" s="224">
        <v>2082.43</v>
      </c>
      <c r="I145" s="225"/>
      <c r="J145" s="221"/>
      <c r="K145" s="221"/>
      <c r="L145" s="226"/>
      <c r="M145" s="237"/>
      <c r="N145" s="238"/>
      <c r="O145" s="238"/>
      <c r="P145" s="238"/>
      <c r="Q145" s="238"/>
      <c r="R145" s="238"/>
      <c r="S145" s="238"/>
      <c r="T145" s="239"/>
      <c r="AT145" s="230" t="s">
        <v>265</v>
      </c>
      <c r="AU145" s="230" t="s">
        <v>84</v>
      </c>
      <c r="AV145" s="15" t="s">
        <v>131</v>
      </c>
      <c r="AW145" s="15" t="s">
        <v>36</v>
      </c>
      <c r="AX145" s="15" t="s">
        <v>82</v>
      </c>
      <c r="AY145" s="230" t="s">
        <v>245</v>
      </c>
    </row>
    <row r="146" spans="1:31" s="2" customFormat="1" ht="6.9" customHeight="1">
      <c r="A146" s="35"/>
      <c r="B146" s="48"/>
      <c r="C146" s="49"/>
      <c r="D146" s="49"/>
      <c r="E146" s="49"/>
      <c r="F146" s="49"/>
      <c r="G146" s="49"/>
      <c r="H146" s="49"/>
      <c r="I146" s="49"/>
      <c r="J146" s="49"/>
      <c r="K146" s="49"/>
      <c r="L146" s="40"/>
      <c r="M146" s="35"/>
      <c r="O146" s="35"/>
      <c r="P146" s="35"/>
      <c r="Q146" s="35"/>
      <c r="R146" s="35"/>
      <c r="S146" s="35"/>
      <c r="T146" s="35"/>
      <c r="U146" s="35"/>
      <c r="V146" s="35"/>
      <c r="W146" s="35"/>
      <c r="X146" s="35"/>
      <c r="Y146" s="35"/>
      <c r="Z146" s="35"/>
      <c r="AA146" s="35"/>
      <c r="AB146" s="35"/>
      <c r="AC146" s="35"/>
      <c r="AD146" s="35"/>
      <c r="AE146" s="35"/>
    </row>
  </sheetData>
  <sheetProtection algorithmName="SHA-512" hashValue="A1gLj5r0kZAokFbuDU4l0i+340NG0DmbdzPubEJILMXxAKSCh0bpHrVAy7ooqw8uNOmwBzp1cir50zteNqULTg==" saltValue="D7NHpnS4kLx47UGlBQ5zxKxe/IwLGX3YXAaWYUwgRZ4aKt9MKi33uOIn4I5COSxU7ru6Va9vfasQoAGmXZy39g==" spinCount="100000" sheet="1" objects="1" scenarios="1" formatColumns="0" formatRows="0" autoFilter="0"/>
  <autoFilter ref="C83:K145"/>
  <mergeCells count="9">
    <mergeCell ref="E50:H50"/>
    <mergeCell ref="E74:H74"/>
    <mergeCell ref="E76:H76"/>
    <mergeCell ref="L2:V2"/>
    <mergeCell ref="E7:H7"/>
    <mergeCell ref="E9:H9"/>
    <mergeCell ref="E18:H18"/>
    <mergeCell ref="E27:H27"/>
    <mergeCell ref="E48:H48"/>
  </mergeCells>
  <hyperlinks>
    <hyperlink ref="F88" r:id="rId1" display="https://podminky.urs.cz/item/CS_URS_2022_02/122251106"/>
    <hyperlink ref="F96" r:id="rId2" display="https://podminky.urs.cz/item/CS_URS_2022_02/132251103"/>
    <hyperlink ref="F101" r:id="rId3" display="https://podminky.urs.cz/item/CS_URS_2022_02/162351103"/>
    <hyperlink ref="F107" r:id="rId4" display="https://podminky.urs.cz/item/CS_URS_2022_02/162751117"/>
    <hyperlink ref="F113" r:id="rId5" display="https://podminky.urs.cz/item/CS_URS_2022_02/171201231"/>
    <hyperlink ref="F116" r:id="rId6" display="https://podminky.urs.cz/item/CS_URS_2022_02/167151111"/>
    <hyperlink ref="F122" r:id="rId7" display="https://podminky.urs.cz/item/CS_URS_2022_02/17125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187</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1997</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ROUND((SUM(BE80:BE90)),2)</f>
        <v>0</v>
      </c>
      <c r="G33" s="35"/>
      <c r="H33" s="35"/>
      <c r="I33" s="126">
        <v>0.21</v>
      </c>
      <c r="J33" s="125">
        <f>ROUND(((SUM(BE80:BE90))*I33),2)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ROUND((SUM(BF80:BF90)),2)</f>
        <v>0</v>
      </c>
      <c r="G34" s="35"/>
      <c r="H34" s="35"/>
      <c r="I34" s="126">
        <v>0.15</v>
      </c>
      <c r="J34" s="125">
        <f>ROUND(((SUM(BF80:BF90))*I34),2)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ROUND((SUM(BG80:BG90)),2)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ROUND((SUM(BH80:BH90)),2)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ROUND((SUM(BI80:BI90)),2)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SO 06 - Sadové úpravy</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1997</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SO 06 - Sadové úpravy</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185</v>
      </c>
      <c r="F81" s="167" t="s">
        <v>186</v>
      </c>
      <c r="G81" s="165"/>
      <c r="H81" s="165"/>
      <c r="I81" s="168"/>
      <c r="J81" s="169">
        <f>BK81</f>
        <v>0</v>
      </c>
      <c r="K81" s="165"/>
      <c r="L81" s="170"/>
      <c r="M81" s="171"/>
      <c r="N81" s="172"/>
      <c r="O81" s="172"/>
      <c r="P81" s="173">
        <f>SUM(P82:P90)</f>
        <v>0</v>
      </c>
      <c r="Q81" s="172"/>
      <c r="R81" s="173">
        <f>SUM(R82:R90)</f>
        <v>0</v>
      </c>
      <c r="S81" s="172"/>
      <c r="T81" s="174">
        <f>SUM(T82:T90)</f>
        <v>0</v>
      </c>
      <c r="AR81" s="175" t="s">
        <v>131</v>
      </c>
      <c r="AT81" s="176" t="s">
        <v>73</v>
      </c>
      <c r="AU81" s="176" t="s">
        <v>74</v>
      </c>
      <c r="AY81" s="175" t="s">
        <v>245</v>
      </c>
      <c r="BK81" s="177">
        <f>SUM(BK82:BK90)</f>
        <v>0</v>
      </c>
    </row>
    <row r="82" spans="1:65" s="2" customFormat="1" ht="16.5" customHeight="1">
      <c r="A82" s="35"/>
      <c r="B82" s="36"/>
      <c r="C82" s="180" t="s">
        <v>82</v>
      </c>
      <c r="D82" s="180" t="s">
        <v>247</v>
      </c>
      <c r="E82" s="181" t="s">
        <v>1998</v>
      </c>
      <c r="F82" s="182" t="s">
        <v>1999</v>
      </c>
      <c r="G82" s="183" t="s">
        <v>250</v>
      </c>
      <c r="H82" s="184">
        <v>33</v>
      </c>
      <c r="I82" s="185"/>
      <c r="J82" s="186">
        <f aca="true" t="shared" si="0" ref="J82:J89">ROUND(I82*H82,2)</f>
        <v>0</v>
      </c>
      <c r="K82" s="182" t="s">
        <v>19</v>
      </c>
      <c r="L82" s="40"/>
      <c r="M82" s="187" t="s">
        <v>19</v>
      </c>
      <c r="N82" s="188" t="s">
        <v>45</v>
      </c>
      <c r="O82" s="65"/>
      <c r="P82" s="189">
        <f aca="true" t="shared" si="1" ref="P82:P89">O82*H82</f>
        <v>0</v>
      </c>
      <c r="Q82" s="189">
        <v>0</v>
      </c>
      <c r="R82" s="189">
        <f aca="true" t="shared" si="2" ref="R82:R89">Q82*H82</f>
        <v>0</v>
      </c>
      <c r="S82" s="189">
        <v>0</v>
      </c>
      <c r="T82" s="190">
        <f aca="true" t="shared" si="3" ref="T82:T89">S82*H82</f>
        <v>0</v>
      </c>
      <c r="U82" s="35"/>
      <c r="V82" s="35"/>
      <c r="W82" s="35"/>
      <c r="X82" s="35"/>
      <c r="Y82" s="35"/>
      <c r="Z82" s="35"/>
      <c r="AA82" s="35"/>
      <c r="AB82" s="35"/>
      <c r="AC82" s="35"/>
      <c r="AD82" s="35"/>
      <c r="AE82" s="35"/>
      <c r="AR82" s="191" t="s">
        <v>390</v>
      </c>
      <c r="AT82" s="191" t="s">
        <v>247</v>
      </c>
      <c r="AU82" s="191" t="s">
        <v>82</v>
      </c>
      <c r="AY82" s="18" t="s">
        <v>245</v>
      </c>
      <c r="BE82" s="192">
        <f aca="true" t="shared" si="4" ref="BE82:BE89">IF(N82="základní",J82,0)</f>
        <v>0</v>
      </c>
      <c r="BF82" s="192">
        <f aca="true" t="shared" si="5" ref="BF82:BF89">IF(N82="snížená",J82,0)</f>
        <v>0</v>
      </c>
      <c r="BG82" s="192">
        <f aca="true" t="shared" si="6" ref="BG82:BG89">IF(N82="zákl. přenesená",J82,0)</f>
        <v>0</v>
      </c>
      <c r="BH82" s="192">
        <f aca="true" t="shared" si="7" ref="BH82:BH89">IF(N82="sníž. přenesená",J82,0)</f>
        <v>0</v>
      </c>
      <c r="BI82" s="192">
        <f aca="true" t="shared" si="8" ref="BI82:BI89">IF(N82="nulová",J82,0)</f>
        <v>0</v>
      </c>
      <c r="BJ82" s="18" t="s">
        <v>82</v>
      </c>
      <c r="BK82" s="192">
        <f aca="true" t="shared" si="9" ref="BK82:BK89">ROUND(I82*H82,2)</f>
        <v>0</v>
      </c>
      <c r="BL82" s="18" t="s">
        <v>390</v>
      </c>
      <c r="BM82" s="191" t="s">
        <v>2000</v>
      </c>
    </row>
    <row r="83" spans="1:65" s="2" customFormat="1" ht="16.5" customHeight="1">
      <c r="A83" s="35"/>
      <c r="B83" s="36"/>
      <c r="C83" s="180" t="s">
        <v>84</v>
      </c>
      <c r="D83" s="180" t="s">
        <v>247</v>
      </c>
      <c r="E83" s="181" t="s">
        <v>2001</v>
      </c>
      <c r="F83" s="182" t="s">
        <v>2002</v>
      </c>
      <c r="G83" s="183" t="s">
        <v>2003</v>
      </c>
      <c r="H83" s="184">
        <v>450</v>
      </c>
      <c r="I83" s="185"/>
      <c r="J83" s="186">
        <f t="shared" si="0"/>
        <v>0</v>
      </c>
      <c r="K83" s="182" t="s">
        <v>19</v>
      </c>
      <c r="L83" s="40"/>
      <c r="M83" s="187" t="s">
        <v>19</v>
      </c>
      <c r="N83" s="188" t="s">
        <v>45</v>
      </c>
      <c r="O83" s="65"/>
      <c r="P83" s="189">
        <f t="shared" si="1"/>
        <v>0</v>
      </c>
      <c r="Q83" s="189">
        <v>0</v>
      </c>
      <c r="R83" s="189">
        <f t="shared" si="2"/>
        <v>0</v>
      </c>
      <c r="S83" s="189">
        <v>0</v>
      </c>
      <c r="T83" s="190">
        <f t="shared" si="3"/>
        <v>0</v>
      </c>
      <c r="U83" s="35"/>
      <c r="V83" s="35"/>
      <c r="W83" s="35"/>
      <c r="X83" s="35"/>
      <c r="Y83" s="35"/>
      <c r="Z83" s="35"/>
      <c r="AA83" s="35"/>
      <c r="AB83" s="35"/>
      <c r="AC83" s="35"/>
      <c r="AD83" s="35"/>
      <c r="AE83" s="35"/>
      <c r="AR83" s="191" t="s">
        <v>390</v>
      </c>
      <c r="AT83" s="191" t="s">
        <v>247</v>
      </c>
      <c r="AU83" s="191" t="s">
        <v>82</v>
      </c>
      <c r="AY83" s="18" t="s">
        <v>245</v>
      </c>
      <c r="BE83" s="192">
        <f t="shared" si="4"/>
        <v>0</v>
      </c>
      <c r="BF83" s="192">
        <f t="shared" si="5"/>
        <v>0</v>
      </c>
      <c r="BG83" s="192">
        <f t="shared" si="6"/>
        <v>0</v>
      </c>
      <c r="BH83" s="192">
        <f t="shared" si="7"/>
        <v>0</v>
      </c>
      <c r="BI83" s="192">
        <f t="shared" si="8"/>
        <v>0</v>
      </c>
      <c r="BJ83" s="18" t="s">
        <v>82</v>
      </c>
      <c r="BK83" s="192">
        <f t="shared" si="9"/>
        <v>0</v>
      </c>
      <c r="BL83" s="18" t="s">
        <v>390</v>
      </c>
      <c r="BM83" s="191" t="s">
        <v>2004</v>
      </c>
    </row>
    <row r="84" spans="1:65" s="2" customFormat="1" ht="16.5" customHeight="1">
      <c r="A84" s="35"/>
      <c r="B84" s="36"/>
      <c r="C84" s="180" t="s">
        <v>94</v>
      </c>
      <c r="D84" s="180" t="s">
        <v>247</v>
      </c>
      <c r="E84" s="181" t="s">
        <v>2005</v>
      </c>
      <c r="F84" s="182" t="s">
        <v>2006</v>
      </c>
      <c r="G84" s="183" t="s">
        <v>2003</v>
      </c>
      <c r="H84" s="184">
        <v>330</v>
      </c>
      <c r="I84" s="185"/>
      <c r="J84" s="186">
        <f t="shared" si="0"/>
        <v>0</v>
      </c>
      <c r="K84" s="182" t="s">
        <v>19</v>
      </c>
      <c r="L84" s="40"/>
      <c r="M84" s="187" t="s">
        <v>19</v>
      </c>
      <c r="N84" s="188" t="s">
        <v>45</v>
      </c>
      <c r="O84" s="65"/>
      <c r="P84" s="189">
        <f t="shared" si="1"/>
        <v>0</v>
      </c>
      <c r="Q84" s="189">
        <v>0</v>
      </c>
      <c r="R84" s="189">
        <f t="shared" si="2"/>
        <v>0</v>
      </c>
      <c r="S84" s="189">
        <v>0</v>
      </c>
      <c r="T84" s="190">
        <f t="shared" si="3"/>
        <v>0</v>
      </c>
      <c r="U84" s="35"/>
      <c r="V84" s="35"/>
      <c r="W84" s="35"/>
      <c r="X84" s="35"/>
      <c r="Y84" s="35"/>
      <c r="Z84" s="35"/>
      <c r="AA84" s="35"/>
      <c r="AB84" s="35"/>
      <c r="AC84" s="35"/>
      <c r="AD84" s="35"/>
      <c r="AE84" s="35"/>
      <c r="AR84" s="191" t="s">
        <v>390</v>
      </c>
      <c r="AT84" s="191" t="s">
        <v>247</v>
      </c>
      <c r="AU84" s="191" t="s">
        <v>82</v>
      </c>
      <c r="AY84" s="18" t="s">
        <v>245</v>
      </c>
      <c r="BE84" s="192">
        <f t="shared" si="4"/>
        <v>0</v>
      </c>
      <c r="BF84" s="192">
        <f t="shared" si="5"/>
        <v>0</v>
      </c>
      <c r="BG84" s="192">
        <f t="shared" si="6"/>
        <v>0</v>
      </c>
      <c r="BH84" s="192">
        <f t="shared" si="7"/>
        <v>0</v>
      </c>
      <c r="BI84" s="192">
        <f t="shared" si="8"/>
        <v>0</v>
      </c>
      <c r="BJ84" s="18" t="s">
        <v>82</v>
      </c>
      <c r="BK84" s="192">
        <f t="shared" si="9"/>
        <v>0</v>
      </c>
      <c r="BL84" s="18" t="s">
        <v>390</v>
      </c>
      <c r="BM84" s="191" t="s">
        <v>2007</v>
      </c>
    </row>
    <row r="85" spans="1:65" s="2" customFormat="1" ht="16.5" customHeight="1">
      <c r="A85" s="35"/>
      <c r="B85" s="36"/>
      <c r="C85" s="180" t="s">
        <v>131</v>
      </c>
      <c r="D85" s="180" t="s">
        <v>247</v>
      </c>
      <c r="E85" s="181" t="s">
        <v>2008</v>
      </c>
      <c r="F85" s="182" t="s">
        <v>2009</v>
      </c>
      <c r="G85" s="183" t="s">
        <v>2003</v>
      </c>
      <c r="H85" s="184">
        <v>2500</v>
      </c>
      <c r="I85" s="185"/>
      <c r="J85" s="186">
        <f t="shared" si="0"/>
        <v>0</v>
      </c>
      <c r="K85" s="182" t="s">
        <v>19</v>
      </c>
      <c r="L85" s="40"/>
      <c r="M85" s="187" t="s">
        <v>19</v>
      </c>
      <c r="N85" s="188" t="s">
        <v>45</v>
      </c>
      <c r="O85" s="65"/>
      <c r="P85" s="189">
        <f t="shared" si="1"/>
        <v>0</v>
      </c>
      <c r="Q85" s="189">
        <v>0</v>
      </c>
      <c r="R85" s="189">
        <f t="shared" si="2"/>
        <v>0</v>
      </c>
      <c r="S85" s="189">
        <v>0</v>
      </c>
      <c r="T85" s="190">
        <f t="shared" si="3"/>
        <v>0</v>
      </c>
      <c r="U85" s="35"/>
      <c r="V85" s="35"/>
      <c r="W85" s="35"/>
      <c r="X85" s="35"/>
      <c r="Y85" s="35"/>
      <c r="Z85" s="35"/>
      <c r="AA85" s="35"/>
      <c r="AB85" s="35"/>
      <c r="AC85" s="35"/>
      <c r="AD85" s="35"/>
      <c r="AE85" s="35"/>
      <c r="AR85" s="191" t="s">
        <v>390</v>
      </c>
      <c r="AT85" s="191" t="s">
        <v>247</v>
      </c>
      <c r="AU85" s="191" t="s">
        <v>82</v>
      </c>
      <c r="AY85" s="18" t="s">
        <v>245</v>
      </c>
      <c r="BE85" s="192">
        <f t="shared" si="4"/>
        <v>0</v>
      </c>
      <c r="BF85" s="192">
        <f t="shared" si="5"/>
        <v>0</v>
      </c>
      <c r="BG85" s="192">
        <f t="shared" si="6"/>
        <v>0</v>
      </c>
      <c r="BH85" s="192">
        <f t="shared" si="7"/>
        <v>0</v>
      </c>
      <c r="BI85" s="192">
        <f t="shared" si="8"/>
        <v>0</v>
      </c>
      <c r="BJ85" s="18" t="s">
        <v>82</v>
      </c>
      <c r="BK85" s="192">
        <f t="shared" si="9"/>
        <v>0</v>
      </c>
      <c r="BL85" s="18" t="s">
        <v>390</v>
      </c>
      <c r="BM85" s="191" t="s">
        <v>2010</v>
      </c>
    </row>
    <row r="86" spans="1:65" s="2" customFormat="1" ht="16.5" customHeight="1">
      <c r="A86" s="35"/>
      <c r="B86" s="36"/>
      <c r="C86" s="180" t="s">
        <v>272</v>
      </c>
      <c r="D86" s="180" t="s">
        <v>247</v>
      </c>
      <c r="E86" s="181" t="s">
        <v>2011</v>
      </c>
      <c r="F86" s="182" t="s">
        <v>2012</v>
      </c>
      <c r="G86" s="183" t="s">
        <v>2003</v>
      </c>
      <c r="H86" s="184">
        <v>1500</v>
      </c>
      <c r="I86" s="185"/>
      <c r="J86" s="186">
        <f t="shared" si="0"/>
        <v>0</v>
      </c>
      <c r="K86" s="182" t="s">
        <v>19</v>
      </c>
      <c r="L86" s="40"/>
      <c r="M86" s="187" t="s">
        <v>19</v>
      </c>
      <c r="N86" s="188" t="s">
        <v>45</v>
      </c>
      <c r="O86" s="65"/>
      <c r="P86" s="189">
        <f t="shared" si="1"/>
        <v>0</v>
      </c>
      <c r="Q86" s="189">
        <v>0</v>
      </c>
      <c r="R86" s="189">
        <f t="shared" si="2"/>
        <v>0</v>
      </c>
      <c r="S86" s="189">
        <v>0</v>
      </c>
      <c r="T86" s="190">
        <f t="shared" si="3"/>
        <v>0</v>
      </c>
      <c r="U86" s="35"/>
      <c r="V86" s="35"/>
      <c r="W86" s="35"/>
      <c r="X86" s="35"/>
      <c r="Y86" s="35"/>
      <c r="Z86" s="35"/>
      <c r="AA86" s="35"/>
      <c r="AB86" s="35"/>
      <c r="AC86" s="35"/>
      <c r="AD86" s="35"/>
      <c r="AE86" s="35"/>
      <c r="AR86" s="191" t="s">
        <v>390</v>
      </c>
      <c r="AT86" s="191" t="s">
        <v>247</v>
      </c>
      <c r="AU86" s="191" t="s">
        <v>82</v>
      </c>
      <c r="AY86" s="18" t="s">
        <v>245</v>
      </c>
      <c r="BE86" s="192">
        <f t="shared" si="4"/>
        <v>0</v>
      </c>
      <c r="BF86" s="192">
        <f t="shared" si="5"/>
        <v>0</v>
      </c>
      <c r="BG86" s="192">
        <f t="shared" si="6"/>
        <v>0</v>
      </c>
      <c r="BH86" s="192">
        <f t="shared" si="7"/>
        <v>0</v>
      </c>
      <c r="BI86" s="192">
        <f t="shared" si="8"/>
        <v>0</v>
      </c>
      <c r="BJ86" s="18" t="s">
        <v>82</v>
      </c>
      <c r="BK86" s="192">
        <f t="shared" si="9"/>
        <v>0</v>
      </c>
      <c r="BL86" s="18" t="s">
        <v>390</v>
      </c>
      <c r="BM86" s="191" t="s">
        <v>2013</v>
      </c>
    </row>
    <row r="87" spans="1:65" s="2" customFormat="1" ht="16.5" customHeight="1">
      <c r="A87" s="35"/>
      <c r="B87" s="36"/>
      <c r="C87" s="180" t="s">
        <v>278</v>
      </c>
      <c r="D87" s="180" t="s">
        <v>247</v>
      </c>
      <c r="E87" s="181" t="s">
        <v>2014</v>
      </c>
      <c r="F87" s="182" t="s">
        <v>2015</v>
      </c>
      <c r="G87" s="183" t="s">
        <v>2003</v>
      </c>
      <c r="H87" s="184">
        <v>400</v>
      </c>
      <c r="I87" s="185"/>
      <c r="J87" s="186">
        <f t="shared" si="0"/>
        <v>0</v>
      </c>
      <c r="K87" s="182" t="s">
        <v>19</v>
      </c>
      <c r="L87" s="40"/>
      <c r="M87" s="187" t="s">
        <v>19</v>
      </c>
      <c r="N87" s="188" t="s">
        <v>45</v>
      </c>
      <c r="O87" s="65"/>
      <c r="P87" s="189">
        <f t="shared" si="1"/>
        <v>0</v>
      </c>
      <c r="Q87" s="189">
        <v>0</v>
      </c>
      <c r="R87" s="189">
        <f t="shared" si="2"/>
        <v>0</v>
      </c>
      <c r="S87" s="189">
        <v>0</v>
      </c>
      <c r="T87" s="190">
        <f t="shared" si="3"/>
        <v>0</v>
      </c>
      <c r="U87" s="35"/>
      <c r="V87" s="35"/>
      <c r="W87" s="35"/>
      <c r="X87" s="35"/>
      <c r="Y87" s="35"/>
      <c r="Z87" s="35"/>
      <c r="AA87" s="35"/>
      <c r="AB87" s="35"/>
      <c r="AC87" s="35"/>
      <c r="AD87" s="35"/>
      <c r="AE87" s="35"/>
      <c r="AR87" s="191" t="s">
        <v>390</v>
      </c>
      <c r="AT87" s="191" t="s">
        <v>247</v>
      </c>
      <c r="AU87" s="191" t="s">
        <v>82</v>
      </c>
      <c r="AY87" s="18" t="s">
        <v>245</v>
      </c>
      <c r="BE87" s="192">
        <f t="shared" si="4"/>
        <v>0</v>
      </c>
      <c r="BF87" s="192">
        <f t="shared" si="5"/>
        <v>0</v>
      </c>
      <c r="BG87" s="192">
        <f t="shared" si="6"/>
        <v>0</v>
      </c>
      <c r="BH87" s="192">
        <f t="shared" si="7"/>
        <v>0</v>
      </c>
      <c r="BI87" s="192">
        <f t="shared" si="8"/>
        <v>0</v>
      </c>
      <c r="BJ87" s="18" t="s">
        <v>82</v>
      </c>
      <c r="BK87" s="192">
        <f t="shared" si="9"/>
        <v>0</v>
      </c>
      <c r="BL87" s="18" t="s">
        <v>390</v>
      </c>
      <c r="BM87" s="191" t="s">
        <v>2016</v>
      </c>
    </row>
    <row r="88" spans="1:65" s="2" customFormat="1" ht="16.5" customHeight="1">
      <c r="A88" s="35"/>
      <c r="B88" s="36"/>
      <c r="C88" s="180" t="s">
        <v>285</v>
      </c>
      <c r="D88" s="180" t="s">
        <v>247</v>
      </c>
      <c r="E88" s="181" t="s">
        <v>2017</v>
      </c>
      <c r="F88" s="182" t="s">
        <v>2018</v>
      </c>
      <c r="G88" s="183" t="s">
        <v>2003</v>
      </c>
      <c r="H88" s="184">
        <v>70</v>
      </c>
      <c r="I88" s="185"/>
      <c r="J88" s="186">
        <f t="shared" si="0"/>
        <v>0</v>
      </c>
      <c r="K88" s="182" t="s">
        <v>19</v>
      </c>
      <c r="L88" s="40"/>
      <c r="M88" s="187" t="s">
        <v>19</v>
      </c>
      <c r="N88" s="188" t="s">
        <v>45</v>
      </c>
      <c r="O88" s="65"/>
      <c r="P88" s="189">
        <f t="shared" si="1"/>
        <v>0</v>
      </c>
      <c r="Q88" s="189">
        <v>0</v>
      </c>
      <c r="R88" s="189">
        <f t="shared" si="2"/>
        <v>0</v>
      </c>
      <c r="S88" s="189">
        <v>0</v>
      </c>
      <c r="T88" s="190">
        <f t="shared" si="3"/>
        <v>0</v>
      </c>
      <c r="U88" s="35"/>
      <c r="V88" s="35"/>
      <c r="W88" s="35"/>
      <c r="X88" s="35"/>
      <c r="Y88" s="35"/>
      <c r="Z88" s="35"/>
      <c r="AA88" s="35"/>
      <c r="AB88" s="35"/>
      <c r="AC88" s="35"/>
      <c r="AD88" s="35"/>
      <c r="AE88" s="35"/>
      <c r="AR88" s="191" t="s">
        <v>390</v>
      </c>
      <c r="AT88" s="191" t="s">
        <v>247</v>
      </c>
      <c r="AU88" s="191" t="s">
        <v>82</v>
      </c>
      <c r="AY88" s="18" t="s">
        <v>245</v>
      </c>
      <c r="BE88" s="192">
        <f t="shared" si="4"/>
        <v>0</v>
      </c>
      <c r="BF88" s="192">
        <f t="shared" si="5"/>
        <v>0</v>
      </c>
      <c r="BG88" s="192">
        <f t="shared" si="6"/>
        <v>0</v>
      </c>
      <c r="BH88" s="192">
        <f t="shared" si="7"/>
        <v>0</v>
      </c>
      <c r="BI88" s="192">
        <f t="shared" si="8"/>
        <v>0</v>
      </c>
      <c r="BJ88" s="18" t="s">
        <v>82</v>
      </c>
      <c r="BK88" s="192">
        <f t="shared" si="9"/>
        <v>0</v>
      </c>
      <c r="BL88" s="18" t="s">
        <v>390</v>
      </c>
      <c r="BM88" s="191" t="s">
        <v>2019</v>
      </c>
    </row>
    <row r="89" spans="1:65" s="2" customFormat="1" ht="16.5" customHeight="1">
      <c r="A89" s="35"/>
      <c r="B89" s="36"/>
      <c r="C89" s="180" t="s">
        <v>297</v>
      </c>
      <c r="D89" s="180" t="s">
        <v>247</v>
      </c>
      <c r="E89" s="181" t="s">
        <v>2020</v>
      </c>
      <c r="F89" s="182" t="s">
        <v>2021</v>
      </c>
      <c r="G89" s="183" t="s">
        <v>1571</v>
      </c>
      <c r="H89" s="184">
        <v>1</v>
      </c>
      <c r="I89" s="185"/>
      <c r="J89" s="186">
        <f t="shared" si="0"/>
        <v>0</v>
      </c>
      <c r="K89" s="182" t="s">
        <v>19</v>
      </c>
      <c r="L89" s="40"/>
      <c r="M89" s="187" t="s">
        <v>19</v>
      </c>
      <c r="N89" s="188" t="s">
        <v>45</v>
      </c>
      <c r="O89" s="65"/>
      <c r="P89" s="189">
        <f t="shared" si="1"/>
        <v>0</v>
      </c>
      <c r="Q89" s="189">
        <v>0</v>
      </c>
      <c r="R89" s="189">
        <f t="shared" si="2"/>
        <v>0</v>
      </c>
      <c r="S89" s="189">
        <v>0</v>
      </c>
      <c r="T89" s="190">
        <f t="shared" si="3"/>
        <v>0</v>
      </c>
      <c r="U89" s="35"/>
      <c r="V89" s="35"/>
      <c r="W89" s="35"/>
      <c r="X89" s="35"/>
      <c r="Y89" s="35"/>
      <c r="Z89" s="35"/>
      <c r="AA89" s="35"/>
      <c r="AB89" s="35"/>
      <c r="AC89" s="35"/>
      <c r="AD89" s="35"/>
      <c r="AE89" s="35"/>
      <c r="AR89" s="191" t="s">
        <v>390</v>
      </c>
      <c r="AT89" s="191" t="s">
        <v>247</v>
      </c>
      <c r="AU89" s="191" t="s">
        <v>82</v>
      </c>
      <c r="AY89" s="18" t="s">
        <v>245</v>
      </c>
      <c r="BE89" s="192">
        <f t="shared" si="4"/>
        <v>0</v>
      </c>
      <c r="BF89" s="192">
        <f t="shared" si="5"/>
        <v>0</v>
      </c>
      <c r="BG89" s="192">
        <f t="shared" si="6"/>
        <v>0</v>
      </c>
      <c r="BH89" s="192">
        <f t="shared" si="7"/>
        <v>0</v>
      </c>
      <c r="BI89" s="192">
        <f t="shared" si="8"/>
        <v>0</v>
      </c>
      <c r="BJ89" s="18" t="s">
        <v>82</v>
      </c>
      <c r="BK89" s="192">
        <f t="shared" si="9"/>
        <v>0</v>
      </c>
      <c r="BL89" s="18" t="s">
        <v>390</v>
      </c>
      <c r="BM89" s="191" t="s">
        <v>2022</v>
      </c>
    </row>
    <row r="90" spans="1:47" s="2" customFormat="1" ht="19.2">
      <c r="A90" s="35"/>
      <c r="B90" s="36"/>
      <c r="C90" s="37"/>
      <c r="D90" s="200" t="s">
        <v>470</v>
      </c>
      <c r="E90" s="37"/>
      <c r="F90" s="236" t="s">
        <v>2023</v>
      </c>
      <c r="G90" s="37"/>
      <c r="H90" s="37"/>
      <c r="I90" s="195"/>
      <c r="J90" s="37"/>
      <c r="K90" s="37"/>
      <c r="L90" s="40"/>
      <c r="M90" s="240"/>
      <c r="N90" s="241"/>
      <c r="O90" s="233"/>
      <c r="P90" s="233"/>
      <c r="Q90" s="233"/>
      <c r="R90" s="233"/>
      <c r="S90" s="233"/>
      <c r="T90" s="242"/>
      <c r="U90" s="35"/>
      <c r="V90" s="35"/>
      <c r="W90" s="35"/>
      <c r="X90" s="35"/>
      <c r="Y90" s="35"/>
      <c r="Z90" s="35"/>
      <c r="AA90" s="35"/>
      <c r="AB90" s="35"/>
      <c r="AC90" s="35"/>
      <c r="AD90" s="35"/>
      <c r="AE90" s="35"/>
      <c r="AT90" s="18" t="s">
        <v>470</v>
      </c>
      <c r="AU90" s="18" t="s">
        <v>82</v>
      </c>
    </row>
    <row r="91" spans="1:31" s="2" customFormat="1" ht="6.9" customHeight="1">
      <c r="A91" s="35"/>
      <c r="B91" s="48"/>
      <c r="C91" s="49"/>
      <c r="D91" s="49"/>
      <c r="E91" s="49"/>
      <c r="F91" s="49"/>
      <c r="G91" s="49"/>
      <c r="H91" s="49"/>
      <c r="I91" s="49"/>
      <c r="J91" s="49"/>
      <c r="K91" s="49"/>
      <c r="L91" s="40"/>
      <c r="M91" s="35"/>
      <c r="O91" s="35"/>
      <c r="P91" s="35"/>
      <c r="Q91" s="35"/>
      <c r="R91" s="35"/>
      <c r="S91" s="35"/>
      <c r="T91" s="35"/>
      <c r="U91" s="35"/>
      <c r="V91" s="35"/>
      <c r="W91" s="35"/>
      <c r="X91" s="35"/>
      <c r="Y91" s="35"/>
      <c r="Z91" s="35"/>
      <c r="AA91" s="35"/>
      <c r="AB91" s="35"/>
      <c r="AC91" s="35"/>
      <c r="AD91" s="35"/>
      <c r="AE91" s="35"/>
    </row>
  </sheetData>
  <sheetProtection algorithmName="SHA-512" hashValue="AZAAgLlpnWFQgTwOzitTjYz0hnZ3A+VBTSUkx5BS0eNRxNA59OcP2l3rXpHjQ1ZNXiwU4QRfomYijAic/H+ykQ==" saltValue="osFoATx+eLlF0LdpuS9hTh3fvHM6zdzhb50IfsFj20wGKaHywwTtWR9UbEs/yalAhxZoURBvG45+w9LWzRJkHQ==" spinCount="100000" sheet="1" objects="1" scenarios="1"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190</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2024</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ROUND((SUM(BE80:BE89)),2)</f>
        <v>0</v>
      </c>
      <c r="G33" s="35"/>
      <c r="H33" s="35"/>
      <c r="I33" s="126">
        <v>0.21</v>
      </c>
      <c r="J33" s="125">
        <f>ROUND(((SUM(BE80:BE89))*I33),2)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ROUND((SUM(BF80:BF89)),2)</f>
        <v>0</v>
      </c>
      <c r="G34" s="35"/>
      <c r="H34" s="35"/>
      <c r="I34" s="126">
        <v>0.15</v>
      </c>
      <c r="J34" s="125">
        <f>ROUND(((SUM(BF80:BF89))*I34),2)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ROUND((SUM(BG80:BG89)),2)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ROUND((SUM(BH80:BH89)),2)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ROUND((SUM(BI80:BI89)),2)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IO 01-IO 02 - Vodovodní přípojka a areálový rozvod vody</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1266</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IO 01-IO 02 - Vodovodní přípojka a areálový rozvod vody</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1269</v>
      </c>
      <c r="F81" s="167" t="s">
        <v>1270</v>
      </c>
      <c r="G81" s="165"/>
      <c r="H81" s="165"/>
      <c r="I81" s="168"/>
      <c r="J81" s="169">
        <f>BK81</f>
        <v>0</v>
      </c>
      <c r="K81" s="165"/>
      <c r="L81" s="170"/>
      <c r="M81" s="171"/>
      <c r="N81" s="172"/>
      <c r="O81" s="172"/>
      <c r="P81" s="173">
        <f>SUM(P82:P89)</f>
        <v>0</v>
      </c>
      <c r="Q81" s="172"/>
      <c r="R81" s="173">
        <f>SUM(R82:R89)</f>
        <v>0</v>
      </c>
      <c r="S81" s="172"/>
      <c r="T81" s="174">
        <f>SUM(T82:T89)</f>
        <v>0</v>
      </c>
      <c r="AR81" s="175" t="s">
        <v>82</v>
      </c>
      <c r="AT81" s="176" t="s">
        <v>73</v>
      </c>
      <c r="AU81" s="176" t="s">
        <v>74</v>
      </c>
      <c r="AY81" s="175" t="s">
        <v>245</v>
      </c>
      <c r="BK81" s="177">
        <f>SUM(BK82:BK89)</f>
        <v>0</v>
      </c>
    </row>
    <row r="82" spans="1:65" s="2" customFormat="1" ht="16.5" customHeight="1">
      <c r="A82" s="35"/>
      <c r="B82" s="36"/>
      <c r="C82" s="180" t="s">
        <v>82</v>
      </c>
      <c r="D82" s="180" t="s">
        <v>247</v>
      </c>
      <c r="E82" s="181" t="s">
        <v>2025</v>
      </c>
      <c r="F82" s="182" t="s">
        <v>2026</v>
      </c>
      <c r="G82" s="183" t="s">
        <v>389</v>
      </c>
      <c r="H82" s="184">
        <v>1</v>
      </c>
      <c r="I82" s="185"/>
      <c r="J82" s="186">
        <f>ROUND(I82*H82,2)</f>
        <v>0</v>
      </c>
      <c r="K82" s="182" t="s">
        <v>19</v>
      </c>
      <c r="L82" s="40"/>
      <c r="M82" s="187" t="s">
        <v>19</v>
      </c>
      <c r="N82" s="188" t="s">
        <v>45</v>
      </c>
      <c r="O82" s="65"/>
      <c r="P82" s="189">
        <f>O82*H82</f>
        <v>0</v>
      </c>
      <c r="Q82" s="189">
        <v>0</v>
      </c>
      <c r="R82" s="189">
        <f>Q82*H82</f>
        <v>0</v>
      </c>
      <c r="S82" s="189">
        <v>0</v>
      </c>
      <c r="T82" s="190">
        <f>S82*H82</f>
        <v>0</v>
      </c>
      <c r="U82" s="35"/>
      <c r="V82" s="35"/>
      <c r="W82" s="35"/>
      <c r="X82" s="35"/>
      <c r="Y82" s="35"/>
      <c r="Z82" s="35"/>
      <c r="AA82" s="35"/>
      <c r="AB82" s="35"/>
      <c r="AC82" s="35"/>
      <c r="AD82" s="35"/>
      <c r="AE82" s="35"/>
      <c r="AR82" s="191" t="s">
        <v>131</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131</v>
      </c>
      <c r="BM82" s="191" t="s">
        <v>2027</v>
      </c>
    </row>
    <row r="83" spans="1:47" s="2" customFormat="1" ht="19.2">
      <c r="A83" s="35"/>
      <c r="B83" s="36"/>
      <c r="C83" s="37"/>
      <c r="D83" s="200" t="s">
        <v>470</v>
      </c>
      <c r="E83" s="37"/>
      <c r="F83" s="236" t="s">
        <v>2028</v>
      </c>
      <c r="G83" s="37"/>
      <c r="H83" s="37"/>
      <c r="I83" s="195"/>
      <c r="J83" s="37"/>
      <c r="K83" s="37"/>
      <c r="L83" s="40"/>
      <c r="M83" s="196"/>
      <c r="N83" s="197"/>
      <c r="O83" s="65"/>
      <c r="P83" s="65"/>
      <c r="Q83" s="65"/>
      <c r="R83" s="65"/>
      <c r="S83" s="65"/>
      <c r="T83" s="66"/>
      <c r="U83" s="35"/>
      <c r="V83" s="35"/>
      <c r="W83" s="35"/>
      <c r="X83" s="35"/>
      <c r="Y83" s="35"/>
      <c r="Z83" s="35"/>
      <c r="AA83" s="35"/>
      <c r="AB83" s="35"/>
      <c r="AC83" s="35"/>
      <c r="AD83" s="35"/>
      <c r="AE83" s="35"/>
      <c r="AT83" s="18" t="s">
        <v>470</v>
      </c>
      <c r="AU83" s="18" t="s">
        <v>82</v>
      </c>
    </row>
    <row r="84" spans="1:65" s="2" customFormat="1" ht="16.5" customHeight="1">
      <c r="A84" s="35"/>
      <c r="B84" s="36"/>
      <c r="C84" s="180" t="s">
        <v>84</v>
      </c>
      <c r="D84" s="180" t="s">
        <v>247</v>
      </c>
      <c r="E84" s="181" t="s">
        <v>2029</v>
      </c>
      <c r="F84" s="182" t="s">
        <v>2030</v>
      </c>
      <c r="G84" s="183" t="s">
        <v>389</v>
      </c>
      <c r="H84" s="184">
        <v>1</v>
      </c>
      <c r="I84" s="185"/>
      <c r="J84" s="186">
        <f>ROUND(I84*H84,2)</f>
        <v>0</v>
      </c>
      <c r="K84" s="182" t="s">
        <v>19</v>
      </c>
      <c r="L84" s="40"/>
      <c r="M84" s="187" t="s">
        <v>19</v>
      </c>
      <c r="N84" s="188" t="s">
        <v>45</v>
      </c>
      <c r="O84" s="65"/>
      <c r="P84" s="189">
        <f>O84*H84</f>
        <v>0</v>
      </c>
      <c r="Q84" s="189">
        <v>0</v>
      </c>
      <c r="R84" s="189">
        <f>Q84*H84</f>
        <v>0</v>
      </c>
      <c r="S84" s="189">
        <v>0</v>
      </c>
      <c r="T84" s="190">
        <f>S84*H84</f>
        <v>0</v>
      </c>
      <c r="U84" s="35"/>
      <c r="V84" s="35"/>
      <c r="W84" s="35"/>
      <c r="X84" s="35"/>
      <c r="Y84" s="35"/>
      <c r="Z84" s="35"/>
      <c r="AA84" s="35"/>
      <c r="AB84" s="35"/>
      <c r="AC84" s="35"/>
      <c r="AD84" s="35"/>
      <c r="AE84" s="35"/>
      <c r="AR84" s="191" t="s">
        <v>131</v>
      </c>
      <c r="AT84" s="191" t="s">
        <v>247</v>
      </c>
      <c r="AU84" s="191" t="s">
        <v>82</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131</v>
      </c>
      <c r="BM84" s="191" t="s">
        <v>2031</v>
      </c>
    </row>
    <row r="85" spans="1:47" s="2" customFormat="1" ht="19.2">
      <c r="A85" s="35"/>
      <c r="B85" s="36"/>
      <c r="C85" s="37"/>
      <c r="D85" s="200" t="s">
        <v>470</v>
      </c>
      <c r="E85" s="37"/>
      <c r="F85" s="236" t="s">
        <v>2032</v>
      </c>
      <c r="G85" s="37"/>
      <c r="H85" s="37"/>
      <c r="I85" s="195"/>
      <c r="J85" s="37"/>
      <c r="K85" s="37"/>
      <c r="L85" s="40"/>
      <c r="M85" s="196"/>
      <c r="N85" s="197"/>
      <c r="O85" s="65"/>
      <c r="P85" s="65"/>
      <c r="Q85" s="65"/>
      <c r="R85" s="65"/>
      <c r="S85" s="65"/>
      <c r="T85" s="66"/>
      <c r="U85" s="35"/>
      <c r="V85" s="35"/>
      <c r="W85" s="35"/>
      <c r="X85" s="35"/>
      <c r="Y85" s="35"/>
      <c r="Z85" s="35"/>
      <c r="AA85" s="35"/>
      <c r="AB85" s="35"/>
      <c r="AC85" s="35"/>
      <c r="AD85" s="35"/>
      <c r="AE85" s="35"/>
      <c r="AT85" s="18" t="s">
        <v>470</v>
      </c>
      <c r="AU85" s="18" t="s">
        <v>82</v>
      </c>
    </row>
    <row r="86" spans="1:65" s="2" customFormat="1" ht="16.5" customHeight="1">
      <c r="A86" s="35"/>
      <c r="B86" s="36"/>
      <c r="C86" s="180" t="s">
        <v>94</v>
      </c>
      <c r="D86" s="180" t="s">
        <v>247</v>
      </c>
      <c r="E86" s="181" t="s">
        <v>2033</v>
      </c>
      <c r="F86" s="182" t="s">
        <v>2034</v>
      </c>
      <c r="G86" s="183" t="s">
        <v>389</v>
      </c>
      <c r="H86" s="184">
        <v>1</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131</v>
      </c>
      <c r="AT86" s="191" t="s">
        <v>247</v>
      </c>
      <c r="AU86" s="191" t="s">
        <v>82</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131</v>
      </c>
      <c r="BM86" s="191" t="s">
        <v>2035</v>
      </c>
    </row>
    <row r="87" spans="1:47" s="2" customFormat="1" ht="19.2">
      <c r="A87" s="35"/>
      <c r="B87" s="36"/>
      <c r="C87" s="37"/>
      <c r="D87" s="200" t="s">
        <v>470</v>
      </c>
      <c r="E87" s="37"/>
      <c r="F87" s="236" t="s">
        <v>2036</v>
      </c>
      <c r="G87" s="37"/>
      <c r="H87" s="37"/>
      <c r="I87" s="195"/>
      <c r="J87" s="37"/>
      <c r="K87" s="37"/>
      <c r="L87" s="40"/>
      <c r="M87" s="196"/>
      <c r="N87" s="197"/>
      <c r="O87" s="65"/>
      <c r="P87" s="65"/>
      <c r="Q87" s="65"/>
      <c r="R87" s="65"/>
      <c r="S87" s="65"/>
      <c r="T87" s="66"/>
      <c r="U87" s="35"/>
      <c r="V87" s="35"/>
      <c r="W87" s="35"/>
      <c r="X87" s="35"/>
      <c r="Y87" s="35"/>
      <c r="Z87" s="35"/>
      <c r="AA87" s="35"/>
      <c r="AB87" s="35"/>
      <c r="AC87" s="35"/>
      <c r="AD87" s="35"/>
      <c r="AE87" s="35"/>
      <c r="AT87" s="18" t="s">
        <v>470</v>
      </c>
      <c r="AU87" s="18" t="s">
        <v>82</v>
      </c>
    </row>
    <row r="88" spans="1:65" s="2" customFormat="1" ht="16.5" customHeight="1">
      <c r="A88" s="35"/>
      <c r="B88" s="36"/>
      <c r="C88" s="180" t="s">
        <v>131</v>
      </c>
      <c r="D88" s="180" t="s">
        <v>247</v>
      </c>
      <c r="E88" s="181" t="s">
        <v>2037</v>
      </c>
      <c r="F88" s="182" t="s">
        <v>2038</v>
      </c>
      <c r="G88" s="183" t="s">
        <v>389</v>
      </c>
      <c r="H88" s="184">
        <v>1</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82</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2039</v>
      </c>
    </row>
    <row r="89" spans="1:47" s="2" customFormat="1" ht="19.2">
      <c r="A89" s="35"/>
      <c r="B89" s="36"/>
      <c r="C89" s="37"/>
      <c r="D89" s="200" t="s">
        <v>470</v>
      </c>
      <c r="E89" s="37"/>
      <c r="F89" s="236" t="s">
        <v>2032</v>
      </c>
      <c r="G89" s="37"/>
      <c r="H89" s="37"/>
      <c r="I89" s="195"/>
      <c r="J89" s="37"/>
      <c r="K89" s="37"/>
      <c r="L89" s="40"/>
      <c r="M89" s="240"/>
      <c r="N89" s="241"/>
      <c r="O89" s="233"/>
      <c r="P89" s="233"/>
      <c r="Q89" s="233"/>
      <c r="R89" s="233"/>
      <c r="S89" s="233"/>
      <c r="T89" s="242"/>
      <c r="U89" s="35"/>
      <c r="V89" s="35"/>
      <c r="W89" s="35"/>
      <c r="X89" s="35"/>
      <c r="Y89" s="35"/>
      <c r="Z89" s="35"/>
      <c r="AA89" s="35"/>
      <c r="AB89" s="35"/>
      <c r="AC89" s="35"/>
      <c r="AD89" s="35"/>
      <c r="AE89" s="35"/>
      <c r="AT89" s="18" t="s">
        <v>470</v>
      </c>
      <c r="AU89" s="18" t="s">
        <v>82</v>
      </c>
    </row>
    <row r="90" spans="1:31" s="2" customFormat="1" ht="6.9" customHeight="1">
      <c r="A90" s="35"/>
      <c r="B90" s="48"/>
      <c r="C90" s="49"/>
      <c r="D90" s="49"/>
      <c r="E90" s="49"/>
      <c r="F90" s="49"/>
      <c r="G90" s="49"/>
      <c r="H90" s="49"/>
      <c r="I90" s="49"/>
      <c r="J90" s="49"/>
      <c r="K90" s="49"/>
      <c r="L90" s="40"/>
      <c r="M90" s="35"/>
      <c r="O90" s="35"/>
      <c r="P90" s="35"/>
      <c r="Q90" s="35"/>
      <c r="R90" s="35"/>
      <c r="S90" s="35"/>
      <c r="T90" s="35"/>
      <c r="U90" s="35"/>
      <c r="V90" s="35"/>
      <c r="W90" s="35"/>
      <c r="X90" s="35"/>
      <c r="Y90" s="35"/>
      <c r="Z90" s="35"/>
      <c r="AA90" s="35"/>
      <c r="AB90" s="35"/>
      <c r="AC90" s="35"/>
      <c r="AD90" s="35"/>
      <c r="AE90" s="35"/>
    </row>
  </sheetData>
  <sheetProtection algorithmName="SHA-512" hashValue="Erqrw4DTACxYRX7C+rATGKcAph1fysg2EHK/9qlWY9TosarNWWTLiFUT5uIk2Kt5x4c/mrqSz3t+eogzVsWKcg==" saltValue="TynUbji/gSudEobx/3ptnqia3QpCQHVxLU7DzuCNGMpbCN4NZHJdaHYiIOOiO/ni2DeCQ4xwoEfOyW75vHS9vA==" spinCount="100000" sheet="1" objects="1" scenarios="1" formatColumns="0" formatRows="0" autoFilter="0"/>
  <autoFilter ref="C79:K8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193</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30" customHeight="1">
      <c r="A9" s="35"/>
      <c r="B9" s="40"/>
      <c r="C9" s="35"/>
      <c r="D9" s="35"/>
      <c r="E9" s="395" t="s">
        <v>2040</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ROUND(J81,2)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ROUND((SUM(BE81:BE97)),2)</f>
        <v>0</v>
      </c>
      <c r="G33" s="35"/>
      <c r="H33" s="35"/>
      <c r="I33" s="126">
        <v>0.21</v>
      </c>
      <c r="J33" s="125">
        <f>ROUND(((SUM(BE81:BE97))*I33),2)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ROUND((SUM(BF81:BF97)),2)</f>
        <v>0</v>
      </c>
      <c r="G34" s="35"/>
      <c r="H34" s="35"/>
      <c r="I34" s="126">
        <v>0.15</v>
      </c>
      <c r="J34" s="125">
        <f>ROUND(((SUM(BF81:BF97))*I34),2)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ROUND((SUM(BG81:BG97)),2)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ROUND((SUM(BH81:BH97)),2)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ROUND((SUM(BI81:BI97)),2)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30" customHeight="1">
      <c r="A50" s="35"/>
      <c r="B50" s="36"/>
      <c r="C50" s="37"/>
      <c r="D50" s="37"/>
      <c r="E50" s="374" t="str">
        <f>E9</f>
        <v>IO 03-IO 07 - Přípojky splaškové a dešťové kanalizace, areálová splašková a dešťová kanalizace, studna</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J81</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1266</v>
      </c>
      <c r="E60" s="145"/>
      <c r="F60" s="145"/>
      <c r="G60" s="145"/>
      <c r="H60" s="145"/>
      <c r="I60" s="145"/>
      <c r="J60" s="146">
        <f>J82</f>
        <v>0</v>
      </c>
      <c r="K60" s="143"/>
      <c r="L60" s="147"/>
    </row>
    <row r="61" spans="2:12" s="9" customFormat="1" ht="24.9" customHeight="1">
      <c r="B61" s="142"/>
      <c r="C61" s="143"/>
      <c r="D61" s="144" t="s">
        <v>1267</v>
      </c>
      <c r="E61" s="145"/>
      <c r="F61" s="145"/>
      <c r="G61" s="145"/>
      <c r="H61" s="145"/>
      <c r="I61" s="145"/>
      <c r="J61" s="146">
        <f>J85</f>
        <v>0</v>
      </c>
      <c r="K61" s="143"/>
      <c r="L61" s="147"/>
    </row>
    <row r="62" spans="1:31" s="2" customFormat="1" ht="21.75" customHeight="1">
      <c r="A62" s="35"/>
      <c r="B62" s="36"/>
      <c r="C62" s="37"/>
      <c r="D62" s="37"/>
      <c r="E62" s="37"/>
      <c r="F62" s="37"/>
      <c r="G62" s="37"/>
      <c r="H62" s="37"/>
      <c r="I62" s="37"/>
      <c r="J62" s="37"/>
      <c r="K62" s="37"/>
      <c r="L62" s="115"/>
      <c r="S62" s="35"/>
      <c r="T62" s="35"/>
      <c r="U62" s="35"/>
      <c r="V62" s="35"/>
      <c r="W62" s="35"/>
      <c r="X62" s="35"/>
      <c r="Y62" s="35"/>
      <c r="Z62" s="35"/>
      <c r="AA62" s="35"/>
      <c r="AB62" s="35"/>
      <c r="AC62" s="35"/>
      <c r="AD62" s="35"/>
      <c r="AE62" s="35"/>
    </row>
    <row r="63" spans="1:31" s="2" customFormat="1" ht="6.9" customHeight="1">
      <c r="A63" s="35"/>
      <c r="B63" s="48"/>
      <c r="C63" s="49"/>
      <c r="D63" s="49"/>
      <c r="E63" s="49"/>
      <c r="F63" s="49"/>
      <c r="G63" s="49"/>
      <c r="H63" s="49"/>
      <c r="I63" s="49"/>
      <c r="J63" s="49"/>
      <c r="K63" s="49"/>
      <c r="L63" s="115"/>
      <c r="S63" s="35"/>
      <c r="T63" s="35"/>
      <c r="U63" s="35"/>
      <c r="V63" s="35"/>
      <c r="W63" s="35"/>
      <c r="X63" s="35"/>
      <c r="Y63" s="35"/>
      <c r="Z63" s="35"/>
      <c r="AA63" s="35"/>
      <c r="AB63" s="35"/>
      <c r="AC63" s="35"/>
      <c r="AD63" s="35"/>
      <c r="AE63" s="35"/>
    </row>
    <row r="67" spans="1:31" s="2" customFormat="1" ht="6.9" customHeight="1">
      <c r="A67" s="35"/>
      <c r="B67" s="50"/>
      <c r="C67" s="51"/>
      <c r="D67" s="51"/>
      <c r="E67" s="51"/>
      <c r="F67" s="51"/>
      <c r="G67" s="51"/>
      <c r="H67" s="51"/>
      <c r="I67" s="51"/>
      <c r="J67" s="51"/>
      <c r="K67" s="51"/>
      <c r="L67" s="115"/>
      <c r="S67" s="35"/>
      <c r="T67" s="35"/>
      <c r="U67" s="35"/>
      <c r="V67" s="35"/>
      <c r="W67" s="35"/>
      <c r="X67" s="35"/>
      <c r="Y67" s="35"/>
      <c r="Z67" s="35"/>
      <c r="AA67" s="35"/>
      <c r="AB67" s="35"/>
      <c r="AC67" s="35"/>
      <c r="AD67" s="35"/>
      <c r="AE67" s="35"/>
    </row>
    <row r="68" spans="1:31" s="2" customFormat="1" ht="24.9" customHeight="1">
      <c r="A68" s="35"/>
      <c r="B68" s="36"/>
      <c r="C68" s="24" t="s">
        <v>230</v>
      </c>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6.9"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15"/>
      <c r="S70" s="35"/>
      <c r="T70" s="35"/>
      <c r="U70" s="35"/>
      <c r="V70" s="35"/>
      <c r="W70" s="35"/>
      <c r="X70" s="35"/>
      <c r="Y70" s="35"/>
      <c r="Z70" s="35"/>
      <c r="AA70" s="35"/>
      <c r="AB70" s="35"/>
      <c r="AC70" s="35"/>
      <c r="AD70" s="35"/>
      <c r="AE70" s="35"/>
    </row>
    <row r="71" spans="1:31" s="2" customFormat="1" ht="16.5" customHeight="1">
      <c r="A71" s="35"/>
      <c r="B71" s="36"/>
      <c r="C71" s="37"/>
      <c r="D71" s="37"/>
      <c r="E71" s="400" t="str">
        <f>E7</f>
        <v>Novostavba CEPIS (Centre for Entrepreneurship, Professional and International Studies)</v>
      </c>
      <c r="F71" s="401"/>
      <c r="G71" s="401"/>
      <c r="H71" s="401"/>
      <c r="I71" s="37"/>
      <c r="J71" s="37"/>
      <c r="K71" s="37"/>
      <c r="L71" s="115"/>
      <c r="S71" s="35"/>
      <c r="T71" s="35"/>
      <c r="U71" s="35"/>
      <c r="V71" s="35"/>
      <c r="W71" s="35"/>
      <c r="X71" s="35"/>
      <c r="Y71" s="35"/>
      <c r="Z71" s="35"/>
      <c r="AA71" s="35"/>
      <c r="AB71" s="35"/>
      <c r="AC71" s="35"/>
      <c r="AD71" s="35"/>
      <c r="AE71" s="35"/>
    </row>
    <row r="72" spans="1:31" s="2" customFormat="1" ht="12" customHeight="1">
      <c r="A72" s="35"/>
      <c r="B72" s="36"/>
      <c r="C72" s="30" t="s">
        <v>219</v>
      </c>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30" customHeight="1">
      <c r="A73" s="35"/>
      <c r="B73" s="36"/>
      <c r="C73" s="37"/>
      <c r="D73" s="37"/>
      <c r="E73" s="374" t="str">
        <f>E9</f>
        <v>IO 03-IO 07 - Přípojky splaškové a dešťové kanalizace, areálová splašková a dešťová kanalizace, studna</v>
      </c>
      <c r="F73" s="402"/>
      <c r="G73" s="402"/>
      <c r="H73" s="402"/>
      <c r="I73" s="37"/>
      <c r="J73" s="37"/>
      <c r="K73" s="37"/>
      <c r="L73" s="115"/>
      <c r="S73" s="35"/>
      <c r="T73" s="35"/>
      <c r="U73" s="35"/>
      <c r="V73" s="35"/>
      <c r="W73" s="35"/>
      <c r="X73" s="35"/>
      <c r="Y73" s="35"/>
      <c r="Z73" s="35"/>
      <c r="AA73" s="35"/>
      <c r="AB73" s="35"/>
      <c r="AC73" s="35"/>
      <c r="AD73" s="35"/>
      <c r="AE73" s="35"/>
    </row>
    <row r="74" spans="1:31" s="2" customFormat="1" ht="6.9" customHeight="1">
      <c r="A74" s="35"/>
      <c r="B74" s="36"/>
      <c r="C74" s="37"/>
      <c r="D74" s="37"/>
      <c r="E74" s="37"/>
      <c r="F74" s="37"/>
      <c r="G74" s="37"/>
      <c r="H74" s="37"/>
      <c r="I74" s="37"/>
      <c r="J74" s="37"/>
      <c r="K74" s="37"/>
      <c r="L74" s="115"/>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f>IF(J12="","",J12)</f>
        <v>0</v>
      </c>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25.65" customHeight="1">
      <c r="A77" s="35"/>
      <c r="B77" s="36"/>
      <c r="C77" s="30" t="s">
        <v>24</v>
      </c>
      <c r="D77" s="37"/>
      <c r="E77" s="37"/>
      <c r="F77" s="28" t="str">
        <f>E15</f>
        <v>Slezská univerzita v Opavě</v>
      </c>
      <c r="G77" s="37"/>
      <c r="H77" s="37"/>
      <c r="I77" s="30" t="s">
        <v>32</v>
      </c>
      <c r="J77" s="33" t="str">
        <f>E21</f>
        <v>Ateliér Velehradský, s. r. o.</v>
      </c>
      <c r="K77" s="37"/>
      <c r="L77" s="115"/>
      <c r="S77" s="35"/>
      <c r="T77" s="35"/>
      <c r="U77" s="35"/>
      <c r="V77" s="35"/>
      <c r="W77" s="35"/>
      <c r="X77" s="35"/>
      <c r="Y77" s="35"/>
      <c r="Z77" s="35"/>
      <c r="AA77" s="35"/>
      <c r="AB77" s="35"/>
      <c r="AC77" s="35"/>
      <c r="AD77" s="35"/>
      <c r="AE77" s="35"/>
    </row>
    <row r="78" spans="1:31" s="2" customFormat="1" ht="15.15" customHeight="1">
      <c r="A78" s="35"/>
      <c r="B78" s="36"/>
      <c r="C78" s="30" t="s">
        <v>30</v>
      </c>
      <c r="D78" s="37"/>
      <c r="E78" s="37"/>
      <c r="F78" s="28" t="str">
        <f>IF(E18="","",E18)</f>
        <v>Vyplň údaj</v>
      </c>
      <c r="G78" s="37"/>
      <c r="H78" s="37"/>
      <c r="I78" s="30" t="s">
        <v>37</v>
      </c>
      <c r="J78" s="33" t="str">
        <f>E24</f>
        <v xml:space="preserve"> </v>
      </c>
      <c r="K78" s="37"/>
      <c r="L78" s="115"/>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11" customFormat="1" ht="29.25" customHeight="1">
      <c r="A80" s="153"/>
      <c r="B80" s="154"/>
      <c r="C80" s="155" t="s">
        <v>231</v>
      </c>
      <c r="D80" s="156" t="s">
        <v>59</v>
      </c>
      <c r="E80" s="156" t="s">
        <v>55</v>
      </c>
      <c r="F80" s="156" t="s">
        <v>56</v>
      </c>
      <c r="G80" s="156" t="s">
        <v>232</v>
      </c>
      <c r="H80" s="156" t="s">
        <v>233</v>
      </c>
      <c r="I80" s="156" t="s">
        <v>234</v>
      </c>
      <c r="J80" s="156" t="s">
        <v>223</v>
      </c>
      <c r="K80" s="157" t="s">
        <v>235</v>
      </c>
      <c r="L80" s="158"/>
      <c r="M80" s="69" t="s">
        <v>19</v>
      </c>
      <c r="N80" s="70" t="s">
        <v>44</v>
      </c>
      <c r="O80" s="70" t="s">
        <v>236</v>
      </c>
      <c r="P80" s="70" t="s">
        <v>237</v>
      </c>
      <c r="Q80" s="70" t="s">
        <v>238</v>
      </c>
      <c r="R80" s="70" t="s">
        <v>239</v>
      </c>
      <c r="S80" s="70" t="s">
        <v>240</v>
      </c>
      <c r="T80" s="71" t="s">
        <v>241</v>
      </c>
      <c r="U80" s="153"/>
      <c r="V80" s="153"/>
      <c r="W80" s="153"/>
      <c r="X80" s="153"/>
      <c r="Y80" s="153"/>
      <c r="Z80" s="153"/>
      <c r="AA80" s="153"/>
      <c r="AB80" s="153"/>
      <c r="AC80" s="153"/>
      <c r="AD80" s="153"/>
      <c r="AE80" s="153"/>
    </row>
    <row r="81" spans="1:63" s="2" customFormat="1" ht="22.8" customHeight="1">
      <c r="A81" s="35"/>
      <c r="B81" s="36"/>
      <c r="C81" s="76" t="s">
        <v>242</v>
      </c>
      <c r="D81" s="37"/>
      <c r="E81" s="37"/>
      <c r="F81" s="37"/>
      <c r="G81" s="37"/>
      <c r="H81" s="37"/>
      <c r="I81" s="37"/>
      <c r="J81" s="159">
        <f>BK81</f>
        <v>0</v>
      </c>
      <c r="K81" s="37"/>
      <c r="L81" s="40"/>
      <c r="M81" s="72"/>
      <c r="N81" s="160"/>
      <c r="O81" s="73"/>
      <c r="P81" s="161">
        <f>P82+P85</f>
        <v>0</v>
      </c>
      <c r="Q81" s="73"/>
      <c r="R81" s="161">
        <f>R82+R85</f>
        <v>0</v>
      </c>
      <c r="S81" s="73"/>
      <c r="T81" s="162">
        <f>T82+T85</f>
        <v>0</v>
      </c>
      <c r="U81" s="35"/>
      <c r="V81" s="35"/>
      <c r="W81" s="35"/>
      <c r="X81" s="35"/>
      <c r="Y81" s="35"/>
      <c r="Z81" s="35"/>
      <c r="AA81" s="35"/>
      <c r="AB81" s="35"/>
      <c r="AC81" s="35"/>
      <c r="AD81" s="35"/>
      <c r="AE81" s="35"/>
      <c r="AT81" s="18" t="s">
        <v>73</v>
      </c>
      <c r="AU81" s="18" t="s">
        <v>224</v>
      </c>
      <c r="BK81" s="163">
        <f>BK82+BK85</f>
        <v>0</v>
      </c>
    </row>
    <row r="82" spans="2:63" s="12" customFormat="1" ht="25.95" customHeight="1">
      <c r="B82" s="164"/>
      <c r="C82" s="165"/>
      <c r="D82" s="166" t="s">
        <v>73</v>
      </c>
      <c r="E82" s="167" t="s">
        <v>1269</v>
      </c>
      <c r="F82" s="167" t="s">
        <v>1270</v>
      </c>
      <c r="G82" s="165"/>
      <c r="H82" s="165"/>
      <c r="I82" s="168"/>
      <c r="J82" s="169">
        <f>BK82</f>
        <v>0</v>
      </c>
      <c r="K82" s="165"/>
      <c r="L82" s="170"/>
      <c r="M82" s="171"/>
      <c r="N82" s="172"/>
      <c r="O82" s="172"/>
      <c r="P82" s="173">
        <f>SUM(P83:P84)</f>
        <v>0</v>
      </c>
      <c r="Q82" s="172"/>
      <c r="R82" s="173">
        <f>SUM(R83:R84)</f>
        <v>0</v>
      </c>
      <c r="S82" s="172"/>
      <c r="T82" s="174">
        <f>SUM(T83:T84)</f>
        <v>0</v>
      </c>
      <c r="AR82" s="175" t="s">
        <v>82</v>
      </c>
      <c r="AT82" s="176" t="s">
        <v>73</v>
      </c>
      <c r="AU82" s="176" t="s">
        <v>74</v>
      </c>
      <c r="AY82" s="175" t="s">
        <v>245</v>
      </c>
      <c r="BK82" s="177">
        <f>SUM(BK83:BK84)</f>
        <v>0</v>
      </c>
    </row>
    <row r="83" spans="1:65" s="2" customFormat="1" ht="16.5" customHeight="1">
      <c r="A83" s="35"/>
      <c r="B83" s="36"/>
      <c r="C83" s="180" t="s">
        <v>82</v>
      </c>
      <c r="D83" s="180" t="s">
        <v>247</v>
      </c>
      <c r="E83" s="181" t="s">
        <v>2041</v>
      </c>
      <c r="F83" s="182" t="s">
        <v>2042</v>
      </c>
      <c r="G83" s="183" t="s">
        <v>389</v>
      </c>
      <c r="H83" s="184">
        <v>1</v>
      </c>
      <c r="I83" s="185"/>
      <c r="J83" s="186">
        <f>ROUND(I83*H83,2)</f>
        <v>0</v>
      </c>
      <c r="K83" s="182" t="s">
        <v>19</v>
      </c>
      <c r="L83" s="40"/>
      <c r="M83" s="187" t="s">
        <v>19</v>
      </c>
      <c r="N83" s="188" t="s">
        <v>45</v>
      </c>
      <c r="O83" s="65"/>
      <c r="P83" s="189">
        <f>O83*H83</f>
        <v>0</v>
      </c>
      <c r="Q83" s="189">
        <v>0</v>
      </c>
      <c r="R83" s="189">
        <f>Q83*H83</f>
        <v>0</v>
      </c>
      <c r="S83" s="189">
        <v>0</v>
      </c>
      <c r="T83" s="190">
        <f>S83*H83</f>
        <v>0</v>
      </c>
      <c r="U83" s="35"/>
      <c r="V83" s="35"/>
      <c r="W83" s="35"/>
      <c r="X83" s="35"/>
      <c r="Y83" s="35"/>
      <c r="Z83" s="35"/>
      <c r="AA83" s="35"/>
      <c r="AB83" s="35"/>
      <c r="AC83" s="35"/>
      <c r="AD83" s="35"/>
      <c r="AE83" s="35"/>
      <c r="AR83" s="191" t="s">
        <v>131</v>
      </c>
      <c r="AT83" s="191" t="s">
        <v>247</v>
      </c>
      <c r="AU83" s="191" t="s">
        <v>82</v>
      </c>
      <c r="AY83" s="18" t="s">
        <v>245</v>
      </c>
      <c r="BE83" s="192">
        <f>IF(N83="základní",J83,0)</f>
        <v>0</v>
      </c>
      <c r="BF83" s="192">
        <f>IF(N83="snížená",J83,0)</f>
        <v>0</v>
      </c>
      <c r="BG83" s="192">
        <f>IF(N83="zákl. přenesená",J83,0)</f>
        <v>0</v>
      </c>
      <c r="BH83" s="192">
        <f>IF(N83="sníž. přenesená",J83,0)</f>
        <v>0</v>
      </c>
      <c r="BI83" s="192">
        <f>IF(N83="nulová",J83,0)</f>
        <v>0</v>
      </c>
      <c r="BJ83" s="18" t="s">
        <v>82</v>
      </c>
      <c r="BK83" s="192">
        <f>ROUND(I83*H83,2)</f>
        <v>0</v>
      </c>
      <c r="BL83" s="18" t="s">
        <v>131</v>
      </c>
      <c r="BM83" s="191" t="s">
        <v>2043</v>
      </c>
    </row>
    <row r="84" spans="1:47" s="2" customFormat="1" ht="19.2">
      <c r="A84" s="35"/>
      <c r="B84" s="36"/>
      <c r="C84" s="37"/>
      <c r="D84" s="200" t="s">
        <v>470</v>
      </c>
      <c r="E84" s="37"/>
      <c r="F84" s="236" t="s">
        <v>2044</v>
      </c>
      <c r="G84" s="37"/>
      <c r="H84" s="37"/>
      <c r="I84" s="195"/>
      <c r="J84" s="37"/>
      <c r="K84" s="37"/>
      <c r="L84" s="40"/>
      <c r="M84" s="196"/>
      <c r="N84" s="197"/>
      <c r="O84" s="65"/>
      <c r="P84" s="65"/>
      <c r="Q84" s="65"/>
      <c r="R84" s="65"/>
      <c r="S84" s="65"/>
      <c r="T84" s="66"/>
      <c r="U84" s="35"/>
      <c r="V84" s="35"/>
      <c r="W84" s="35"/>
      <c r="X84" s="35"/>
      <c r="Y84" s="35"/>
      <c r="Z84" s="35"/>
      <c r="AA84" s="35"/>
      <c r="AB84" s="35"/>
      <c r="AC84" s="35"/>
      <c r="AD84" s="35"/>
      <c r="AE84" s="35"/>
      <c r="AT84" s="18" t="s">
        <v>470</v>
      </c>
      <c r="AU84" s="18" t="s">
        <v>82</v>
      </c>
    </row>
    <row r="85" spans="2:63" s="12" customFormat="1" ht="25.95" customHeight="1">
      <c r="B85" s="164"/>
      <c r="C85" s="165"/>
      <c r="D85" s="166" t="s">
        <v>73</v>
      </c>
      <c r="E85" s="167" t="s">
        <v>1295</v>
      </c>
      <c r="F85" s="167" t="s">
        <v>1296</v>
      </c>
      <c r="G85" s="165"/>
      <c r="H85" s="165"/>
      <c r="I85" s="168"/>
      <c r="J85" s="169">
        <f>BK85</f>
        <v>0</v>
      </c>
      <c r="K85" s="165"/>
      <c r="L85" s="170"/>
      <c r="M85" s="171"/>
      <c r="N85" s="172"/>
      <c r="O85" s="172"/>
      <c r="P85" s="173">
        <f>SUM(P86:P97)</f>
        <v>0</v>
      </c>
      <c r="Q85" s="172"/>
      <c r="R85" s="173">
        <f>SUM(R86:R97)</f>
        <v>0</v>
      </c>
      <c r="S85" s="172"/>
      <c r="T85" s="174">
        <f>SUM(T86:T97)</f>
        <v>0</v>
      </c>
      <c r="AR85" s="175" t="s">
        <v>82</v>
      </c>
      <c r="AT85" s="176" t="s">
        <v>73</v>
      </c>
      <c r="AU85" s="176" t="s">
        <v>74</v>
      </c>
      <c r="AY85" s="175" t="s">
        <v>245</v>
      </c>
      <c r="BK85" s="177">
        <f>SUM(BK86:BK97)</f>
        <v>0</v>
      </c>
    </row>
    <row r="86" spans="1:65" s="2" customFormat="1" ht="16.5" customHeight="1">
      <c r="A86" s="35"/>
      <c r="B86" s="36"/>
      <c r="C86" s="180" t="s">
        <v>84</v>
      </c>
      <c r="D86" s="180" t="s">
        <v>247</v>
      </c>
      <c r="E86" s="181" t="s">
        <v>2045</v>
      </c>
      <c r="F86" s="182" t="s">
        <v>2046</v>
      </c>
      <c r="G86" s="183" t="s">
        <v>389</v>
      </c>
      <c r="H86" s="184">
        <v>1</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131</v>
      </c>
      <c r="AT86" s="191" t="s">
        <v>247</v>
      </c>
      <c r="AU86" s="191" t="s">
        <v>82</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131</v>
      </c>
      <c r="BM86" s="191" t="s">
        <v>2047</v>
      </c>
    </row>
    <row r="87" spans="1:47" s="2" customFormat="1" ht="19.2">
      <c r="A87" s="35"/>
      <c r="B87" s="36"/>
      <c r="C87" s="37"/>
      <c r="D87" s="200" t="s">
        <v>470</v>
      </c>
      <c r="E87" s="37"/>
      <c r="F87" s="236" t="s">
        <v>2048</v>
      </c>
      <c r="G87" s="37"/>
      <c r="H87" s="37"/>
      <c r="I87" s="195"/>
      <c r="J87" s="37"/>
      <c r="K87" s="37"/>
      <c r="L87" s="40"/>
      <c r="M87" s="196"/>
      <c r="N87" s="197"/>
      <c r="O87" s="65"/>
      <c r="P87" s="65"/>
      <c r="Q87" s="65"/>
      <c r="R87" s="65"/>
      <c r="S87" s="65"/>
      <c r="T87" s="66"/>
      <c r="U87" s="35"/>
      <c r="V87" s="35"/>
      <c r="W87" s="35"/>
      <c r="X87" s="35"/>
      <c r="Y87" s="35"/>
      <c r="Z87" s="35"/>
      <c r="AA87" s="35"/>
      <c r="AB87" s="35"/>
      <c r="AC87" s="35"/>
      <c r="AD87" s="35"/>
      <c r="AE87" s="35"/>
      <c r="AT87" s="18" t="s">
        <v>470</v>
      </c>
      <c r="AU87" s="18" t="s">
        <v>82</v>
      </c>
    </row>
    <row r="88" spans="1:65" s="2" customFormat="1" ht="16.5" customHeight="1">
      <c r="A88" s="35"/>
      <c r="B88" s="36"/>
      <c r="C88" s="180" t="s">
        <v>94</v>
      </c>
      <c r="D88" s="180" t="s">
        <v>247</v>
      </c>
      <c r="E88" s="181" t="s">
        <v>2049</v>
      </c>
      <c r="F88" s="182" t="s">
        <v>2050</v>
      </c>
      <c r="G88" s="183" t="s">
        <v>389</v>
      </c>
      <c r="H88" s="184">
        <v>1</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82</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2051</v>
      </c>
    </row>
    <row r="89" spans="1:47" s="2" customFormat="1" ht="19.2">
      <c r="A89" s="35"/>
      <c r="B89" s="36"/>
      <c r="C89" s="37"/>
      <c r="D89" s="200" t="s">
        <v>470</v>
      </c>
      <c r="E89" s="37"/>
      <c r="F89" s="236" t="s">
        <v>2052</v>
      </c>
      <c r="G89" s="37"/>
      <c r="H89" s="37"/>
      <c r="I89" s="195"/>
      <c r="J89" s="37"/>
      <c r="K89" s="37"/>
      <c r="L89" s="40"/>
      <c r="M89" s="196"/>
      <c r="N89" s="197"/>
      <c r="O89" s="65"/>
      <c r="P89" s="65"/>
      <c r="Q89" s="65"/>
      <c r="R89" s="65"/>
      <c r="S89" s="65"/>
      <c r="T89" s="66"/>
      <c r="U89" s="35"/>
      <c r="V89" s="35"/>
      <c r="W89" s="35"/>
      <c r="X89" s="35"/>
      <c r="Y89" s="35"/>
      <c r="Z89" s="35"/>
      <c r="AA89" s="35"/>
      <c r="AB89" s="35"/>
      <c r="AC89" s="35"/>
      <c r="AD89" s="35"/>
      <c r="AE89" s="35"/>
      <c r="AT89" s="18" t="s">
        <v>470</v>
      </c>
      <c r="AU89" s="18" t="s">
        <v>82</v>
      </c>
    </row>
    <row r="90" spans="1:65" s="2" customFormat="1" ht="16.5" customHeight="1">
      <c r="A90" s="35"/>
      <c r="B90" s="36"/>
      <c r="C90" s="180" t="s">
        <v>131</v>
      </c>
      <c r="D90" s="180" t="s">
        <v>247</v>
      </c>
      <c r="E90" s="181" t="s">
        <v>2053</v>
      </c>
      <c r="F90" s="182" t="s">
        <v>2054</v>
      </c>
      <c r="G90" s="183" t="s">
        <v>389</v>
      </c>
      <c r="H90" s="184">
        <v>1</v>
      </c>
      <c r="I90" s="185"/>
      <c r="J90" s="186">
        <f>ROUND(I90*H90,2)</f>
        <v>0</v>
      </c>
      <c r="K90" s="182" t="s">
        <v>19</v>
      </c>
      <c r="L90" s="40"/>
      <c r="M90" s="187" t="s">
        <v>19</v>
      </c>
      <c r="N90" s="188" t="s">
        <v>45</v>
      </c>
      <c r="O90" s="65"/>
      <c r="P90" s="189">
        <f>O90*H90</f>
        <v>0</v>
      </c>
      <c r="Q90" s="189">
        <v>0</v>
      </c>
      <c r="R90" s="189">
        <f>Q90*H90</f>
        <v>0</v>
      </c>
      <c r="S90" s="189">
        <v>0</v>
      </c>
      <c r="T90" s="190">
        <f>S90*H90</f>
        <v>0</v>
      </c>
      <c r="U90" s="35"/>
      <c r="V90" s="35"/>
      <c r="W90" s="35"/>
      <c r="X90" s="35"/>
      <c r="Y90" s="35"/>
      <c r="Z90" s="35"/>
      <c r="AA90" s="35"/>
      <c r="AB90" s="35"/>
      <c r="AC90" s="35"/>
      <c r="AD90" s="35"/>
      <c r="AE90" s="35"/>
      <c r="AR90" s="191" t="s">
        <v>131</v>
      </c>
      <c r="AT90" s="191" t="s">
        <v>247</v>
      </c>
      <c r="AU90" s="191" t="s">
        <v>82</v>
      </c>
      <c r="AY90" s="18" t="s">
        <v>245</v>
      </c>
      <c r="BE90" s="192">
        <f>IF(N90="základní",J90,0)</f>
        <v>0</v>
      </c>
      <c r="BF90" s="192">
        <f>IF(N90="snížená",J90,0)</f>
        <v>0</v>
      </c>
      <c r="BG90" s="192">
        <f>IF(N90="zákl. přenesená",J90,0)</f>
        <v>0</v>
      </c>
      <c r="BH90" s="192">
        <f>IF(N90="sníž. přenesená",J90,0)</f>
        <v>0</v>
      </c>
      <c r="BI90" s="192">
        <f>IF(N90="nulová",J90,0)</f>
        <v>0</v>
      </c>
      <c r="BJ90" s="18" t="s">
        <v>82</v>
      </c>
      <c r="BK90" s="192">
        <f>ROUND(I90*H90,2)</f>
        <v>0</v>
      </c>
      <c r="BL90" s="18" t="s">
        <v>131</v>
      </c>
      <c r="BM90" s="191" t="s">
        <v>2055</v>
      </c>
    </row>
    <row r="91" spans="1:47" s="2" customFormat="1" ht="19.2">
      <c r="A91" s="35"/>
      <c r="B91" s="36"/>
      <c r="C91" s="37"/>
      <c r="D91" s="200" t="s">
        <v>470</v>
      </c>
      <c r="E91" s="37"/>
      <c r="F91" s="236" t="s">
        <v>1305</v>
      </c>
      <c r="G91" s="37"/>
      <c r="H91" s="37"/>
      <c r="I91" s="195"/>
      <c r="J91" s="37"/>
      <c r="K91" s="37"/>
      <c r="L91" s="40"/>
      <c r="M91" s="196"/>
      <c r="N91" s="197"/>
      <c r="O91" s="65"/>
      <c r="P91" s="65"/>
      <c r="Q91" s="65"/>
      <c r="R91" s="65"/>
      <c r="S91" s="65"/>
      <c r="T91" s="66"/>
      <c r="U91" s="35"/>
      <c r="V91" s="35"/>
      <c r="W91" s="35"/>
      <c r="X91" s="35"/>
      <c r="Y91" s="35"/>
      <c r="Z91" s="35"/>
      <c r="AA91" s="35"/>
      <c r="AB91" s="35"/>
      <c r="AC91" s="35"/>
      <c r="AD91" s="35"/>
      <c r="AE91" s="35"/>
      <c r="AT91" s="18" t="s">
        <v>470</v>
      </c>
      <c r="AU91" s="18" t="s">
        <v>82</v>
      </c>
    </row>
    <row r="92" spans="1:65" s="2" customFormat="1" ht="16.5" customHeight="1">
      <c r="A92" s="35"/>
      <c r="B92" s="36"/>
      <c r="C92" s="180" t="s">
        <v>272</v>
      </c>
      <c r="D92" s="180" t="s">
        <v>247</v>
      </c>
      <c r="E92" s="181" t="s">
        <v>2056</v>
      </c>
      <c r="F92" s="182" t="s">
        <v>2057</v>
      </c>
      <c r="G92" s="183" t="s">
        <v>389</v>
      </c>
      <c r="H92" s="184">
        <v>1</v>
      </c>
      <c r="I92" s="185"/>
      <c r="J92" s="186">
        <f>ROUND(I92*H92,2)</f>
        <v>0</v>
      </c>
      <c r="K92" s="182" t="s">
        <v>19</v>
      </c>
      <c r="L92" s="40"/>
      <c r="M92" s="187" t="s">
        <v>19</v>
      </c>
      <c r="N92" s="188" t="s">
        <v>45</v>
      </c>
      <c r="O92" s="65"/>
      <c r="P92" s="189">
        <f>O92*H92</f>
        <v>0</v>
      </c>
      <c r="Q92" s="189">
        <v>0</v>
      </c>
      <c r="R92" s="189">
        <f>Q92*H92</f>
        <v>0</v>
      </c>
      <c r="S92" s="189">
        <v>0</v>
      </c>
      <c r="T92" s="190">
        <f>S92*H92</f>
        <v>0</v>
      </c>
      <c r="U92" s="35"/>
      <c r="V92" s="35"/>
      <c r="W92" s="35"/>
      <c r="X92" s="35"/>
      <c r="Y92" s="35"/>
      <c r="Z92" s="35"/>
      <c r="AA92" s="35"/>
      <c r="AB92" s="35"/>
      <c r="AC92" s="35"/>
      <c r="AD92" s="35"/>
      <c r="AE92" s="35"/>
      <c r="AR92" s="191" t="s">
        <v>131</v>
      </c>
      <c r="AT92" s="191" t="s">
        <v>247</v>
      </c>
      <c r="AU92" s="191" t="s">
        <v>82</v>
      </c>
      <c r="AY92" s="18" t="s">
        <v>245</v>
      </c>
      <c r="BE92" s="192">
        <f>IF(N92="základní",J92,0)</f>
        <v>0</v>
      </c>
      <c r="BF92" s="192">
        <f>IF(N92="snížená",J92,0)</f>
        <v>0</v>
      </c>
      <c r="BG92" s="192">
        <f>IF(N92="zákl. přenesená",J92,0)</f>
        <v>0</v>
      </c>
      <c r="BH92" s="192">
        <f>IF(N92="sníž. přenesená",J92,0)</f>
        <v>0</v>
      </c>
      <c r="BI92" s="192">
        <f>IF(N92="nulová",J92,0)</f>
        <v>0</v>
      </c>
      <c r="BJ92" s="18" t="s">
        <v>82</v>
      </c>
      <c r="BK92" s="192">
        <f>ROUND(I92*H92,2)</f>
        <v>0</v>
      </c>
      <c r="BL92" s="18" t="s">
        <v>131</v>
      </c>
      <c r="BM92" s="191" t="s">
        <v>2058</v>
      </c>
    </row>
    <row r="93" spans="1:47" s="2" customFormat="1" ht="19.2">
      <c r="A93" s="35"/>
      <c r="B93" s="36"/>
      <c r="C93" s="37"/>
      <c r="D93" s="200" t="s">
        <v>470</v>
      </c>
      <c r="E93" s="37"/>
      <c r="F93" s="236" t="s">
        <v>2059</v>
      </c>
      <c r="G93" s="37"/>
      <c r="H93" s="37"/>
      <c r="I93" s="195"/>
      <c r="J93" s="37"/>
      <c r="K93" s="37"/>
      <c r="L93" s="40"/>
      <c r="M93" s="196"/>
      <c r="N93" s="197"/>
      <c r="O93" s="65"/>
      <c r="P93" s="65"/>
      <c r="Q93" s="65"/>
      <c r="R93" s="65"/>
      <c r="S93" s="65"/>
      <c r="T93" s="66"/>
      <c r="U93" s="35"/>
      <c r="V93" s="35"/>
      <c r="W93" s="35"/>
      <c r="X93" s="35"/>
      <c r="Y93" s="35"/>
      <c r="Z93" s="35"/>
      <c r="AA93" s="35"/>
      <c r="AB93" s="35"/>
      <c r="AC93" s="35"/>
      <c r="AD93" s="35"/>
      <c r="AE93" s="35"/>
      <c r="AT93" s="18" t="s">
        <v>470</v>
      </c>
      <c r="AU93" s="18" t="s">
        <v>82</v>
      </c>
    </row>
    <row r="94" spans="1:65" s="2" customFormat="1" ht="16.5" customHeight="1">
      <c r="A94" s="35"/>
      <c r="B94" s="36"/>
      <c r="C94" s="180" t="s">
        <v>278</v>
      </c>
      <c r="D94" s="180" t="s">
        <v>247</v>
      </c>
      <c r="E94" s="181" t="s">
        <v>2060</v>
      </c>
      <c r="F94" s="182" t="s">
        <v>2061</v>
      </c>
      <c r="G94" s="183" t="s">
        <v>389</v>
      </c>
      <c r="H94" s="184">
        <v>1</v>
      </c>
      <c r="I94" s="185"/>
      <c r="J94" s="186">
        <f>ROUND(I94*H94,2)</f>
        <v>0</v>
      </c>
      <c r="K94" s="182" t="s">
        <v>19</v>
      </c>
      <c r="L94" s="40"/>
      <c r="M94" s="187" t="s">
        <v>19</v>
      </c>
      <c r="N94" s="188" t="s">
        <v>45</v>
      </c>
      <c r="O94" s="65"/>
      <c r="P94" s="189">
        <f>O94*H94</f>
        <v>0</v>
      </c>
      <c r="Q94" s="189">
        <v>0</v>
      </c>
      <c r="R94" s="189">
        <f>Q94*H94</f>
        <v>0</v>
      </c>
      <c r="S94" s="189">
        <v>0</v>
      </c>
      <c r="T94" s="190">
        <f>S94*H94</f>
        <v>0</v>
      </c>
      <c r="U94" s="35"/>
      <c r="V94" s="35"/>
      <c r="W94" s="35"/>
      <c r="X94" s="35"/>
      <c r="Y94" s="35"/>
      <c r="Z94" s="35"/>
      <c r="AA94" s="35"/>
      <c r="AB94" s="35"/>
      <c r="AC94" s="35"/>
      <c r="AD94" s="35"/>
      <c r="AE94" s="35"/>
      <c r="AR94" s="191" t="s">
        <v>131</v>
      </c>
      <c r="AT94" s="191" t="s">
        <v>247</v>
      </c>
      <c r="AU94" s="191" t="s">
        <v>82</v>
      </c>
      <c r="AY94" s="18" t="s">
        <v>245</v>
      </c>
      <c r="BE94" s="192">
        <f>IF(N94="základní",J94,0)</f>
        <v>0</v>
      </c>
      <c r="BF94" s="192">
        <f>IF(N94="snížená",J94,0)</f>
        <v>0</v>
      </c>
      <c r="BG94" s="192">
        <f>IF(N94="zákl. přenesená",J94,0)</f>
        <v>0</v>
      </c>
      <c r="BH94" s="192">
        <f>IF(N94="sníž. přenesená",J94,0)</f>
        <v>0</v>
      </c>
      <c r="BI94" s="192">
        <f>IF(N94="nulová",J94,0)</f>
        <v>0</v>
      </c>
      <c r="BJ94" s="18" t="s">
        <v>82</v>
      </c>
      <c r="BK94" s="192">
        <f>ROUND(I94*H94,2)</f>
        <v>0</v>
      </c>
      <c r="BL94" s="18" t="s">
        <v>131</v>
      </c>
      <c r="BM94" s="191" t="s">
        <v>2062</v>
      </c>
    </row>
    <row r="95" spans="1:47" s="2" customFormat="1" ht="28.8">
      <c r="A95" s="35"/>
      <c r="B95" s="36"/>
      <c r="C95" s="37"/>
      <c r="D95" s="200" t="s">
        <v>470</v>
      </c>
      <c r="E95" s="37"/>
      <c r="F95" s="236" t="s">
        <v>2063</v>
      </c>
      <c r="G95" s="37"/>
      <c r="H95" s="37"/>
      <c r="I95" s="195"/>
      <c r="J95" s="37"/>
      <c r="K95" s="37"/>
      <c r="L95" s="40"/>
      <c r="M95" s="196"/>
      <c r="N95" s="197"/>
      <c r="O95" s="65"/>
      <c r="P95" s="65"/>
      <c r="Q95" s="65"/>
      <c r="R95" s="65"/>
      <c r="S95" s="65"/>
      <c r="T95" s="66"/>
      <c r="U95" s="35"/>
      <c r="V95" s="35"/>
      <c r="W95" s="35"/>
      <c r="X95" s="35"/>
      <c r="Y95" s="35"/>
      <c r="Z95" s="35"/>
      <c r="AA95" s="35"/>
      <c r="AB95" s="35"/>
      <c r="AC95" s="35"/>
      <c r="AD95" s="35"/>
      <c r="AE95" s="35"/>
      <c r="AT95" s="18" t="s">
        <v>470</v>
      </c>
      <c r="AU95" s="18" t="s">
        <v>82</v>
      </c>
    </row>
    <row r="96" spans="1:65" s="2" customFormat="1" ht="16.5" customHeight="1">
      <c r="A96" s="35"/>
      <c r="B96" s="36"/>
      <c r="C96" s="180" t="s">
        <v>285</v>
      </c>
      <c r="D96" s="180" t="s">
        <v>247</v>
      </c>
      <c r="E96" s="181" t="s">
        <v>2064</v>
      </c>
      <c r="F96" s="182" t="s">
        <v>2065</v>
      </c>
      <c r="G96" s="183" t="s">
        <v>389</v>
      </c>
      <c r="H96" s="184">
        <v>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131</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131</v>
      </c>
      <c r="BM96" s="191" t="s">
        <v>2066</v>
      </c>
    </row>
    <row r="97" spans="1:47" s="2" customFormat="1" ht="19.2">
      <c r="A97" s="35"/>
      <c r="B97" s="36"/>
      <c r="C97" s="37"/>
      <c r="D97" s="200" t="s">
        <v>470</v>
      </c>
      <c r="E97" s="37"/>
      <c r="F97" s="236" t="s">
        <v>2067</v>
      </c>
      <c r="G97" s="37"/>
      <c r="H97" s="37"/>
      <c r="I97" s="195"/>
      <c r="J97" s="37"/>
      <c r="K97" s="37"/>
      <c r="L97" s="40"/>
      <c r="M97" s="240"/>
      <c r="N97" s="241"/>
      <c r="O97" s="233"/>
      <c r="P97" s="233"/>
      <c r="Q97" s="233"/>
      <c r="R97" s="233"/>
      <c r="S97" s="233"/>
      <c r="T97" s="242"/>
      <c r="U97" s="35"/>
      <c r="V97" s="35"/>
      <c r="W97" s="35"/>
      <c r="X97" s="35"/>
      <c r="Y97" s="35"/>
      <c r="Z97" s="35"/>
      <c r="AA97" s="35"/>
      <c r="AB97" s="35"/>
      <c r="AC97" s="35"/>
      <c r="AD97" s="35"/>
      <c r="AE97" s="35"/>
      <c r="AT97" s="18" t="s">
        <v>470</v>
      </c>
      <c r="AU97" s="18" t="s">
        <v>82</v>
      </c>
    </row>
    <row r="98" spans="1:31" s="2" customFormat="1" ht="6.9" customHeight="1">
      <c r="A98" s="35"/>
      <c r="B98" s="48"/>
      <c r="C98" s="49"/>
      <c r="D98" s="49"/>
      <c r="E98" s="49"/>
      <c r="F98" s="49"/>
      <c r="G98" s="49"/>
      <c r="H98" s="49"/>
      <c r="I98" s="49"/>
      <c r="J98" s="49"/>
      <c r="K98" s="49"/>
      <c r="L98" s="40"/>
      <c r="M98" s="35"/>
      <c r="O98" s="35"/>
      <c r="P98" s="35"/>
      <c r="Q98" s="35"/>
      <c r="R98" s="35"/>
      <c r="S98" s="35"/>
      <c r="T98" s="35"/>
      <c r="U98" s="35"/>
      <c r="V98" s="35"/>
      <c r="W98" s="35"/>
      <c r="X98" s="35"/>
      <c r="Y98" s="35"/>
      <c r="Z98" s="35"/>
      <c r="AA98" s="35"/>
      <c r="AB98" s="35"/>
      <c r="AC98" s="35"/>
      <c r="AD98" s="35"/>
      <c r="AE98" s="35"/>
    </row>
  </sheetData>
  <sheetProtection algorithmName="SHA-512" hashValue="f7V5g4mkbgp7QRWXmi3LGTRfn3ciOjsA9Qsef93SR2QMFktttxky5F5GFbTEUXhACwCwVJ6/CIPZteG5vUguLg==" saltValue="ale5kgiZiw1oAQXt93Eyl6vWBj/xwlP4g7KEQoytgZ7mIfzo3C76zrgYRydze/Xr1q9VnfA0EBWXX6XIT8I2cg==" spinCount="100000" sheet="1" objects="1" scenarios="1" formatColumns="0" formatRows="0" autoFilter="0"/>
  <autoFilter ref="C80:K9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196</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30" customHeight="1">
      <c r="A9" s="35"/>
      <c r="B9" s="40"/>
      <c r="C9" s="35"/>
      <c r="D9" s="35"/>
      <c r="E9" s="395" t="s">
        <v>2068</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ROUND(J87,2)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ROUND((SUM(BE87:BE107)),2)</f>
        <v>0</v>
      </c>
      <c r="G33" s="35"/>
      <c r="H33" s="35"/>
      <c r="I33" s="126">
        <v>0.21</v>
      </c>
      <c r="J33" s="125">
        <f>ROUND(((SUM(BE87:BE107))*I33),2)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ROUND((SUM(BF87:BF107)),2)</f>
        <v>0</v>
      </c>
      <c r="G34" s="35"/>
      <c r="H34" s="35"/>
      <c r="I34" s="126">
        <v>0.15</v>
      </c>
      <c r="J34" s="125">
        <f>ROUND(((SUM(BF87:BF107))*I34),2)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ROUND((SUM(BG87:BG107)),2)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ROUND((SUM(BH87:BH107)),2)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ROUND((SUM(BI87:BI107)),2)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30" customHeight="1">
      <c r="A50" s="35"/>
      <c r="B50" s="36"/>
      <c r="C50" s="37"/>
      <c r="D50" s="37"/>
      <c r="E50" s="374" t="str">
        <f>E9</f>
        <v>IO 08-IO 13 - Silnoproudé rozvody a přípojky NN a VN, trafostanice, slaboproudé rozvody, areál. a veřej. osvětlení</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J87</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2069</v>
      </c>
      <c r="E60" s="145"/>
      <c r="F60" s="145"/>
      <c r="G60" s="145"/>
      <c r="H60" s="145"/>
      <c r="I60" s="145"/>
      <c r="J60" s="146">
        <f>J88</f>
        <v>0</v>
      </c>
      <c r="K60" s="143"/>
      <c r="L60" s="147"/>
    </row>
    <row r="61" spans="2:12" s="9" customFormat="1" ht="24.9" customHeight="1">
      <c r="B61" s="142"/>
      <c r="C61" s="143"/>
      <c r="D61" s="144" t="s">
        <v>2070</v>
      </c>
      <c r="E61" s="145"/>
      <c r="F61" s="145"/>
      <c r="G61" s="145"/>
      <c r="H61" s="145"/>
      <c r="I61" s="145"/>
      <c r="J61" s="146">
        <f>J90</f>
        <v>0</v>
      </c>
      <c r="K61" s="143"/>
      <c r="L61" s="147"/>
    </row>
    <row r="62" spans="2:12" s="9" customFormat="1" ht="24.9" customHeight="1">
      <c r="B62" s="142"/>
      <c r="C62" s="143"/>
      <c r="D62" s="144" t="s">
        <v>2071</v>
      </c>
      <c r="E62" s="145"/>
      <c r="F62" s="145"/>
      <c r="G62" s="145"/>
      <c r="H62" s="145"/>
      <c r="I62" s="145"/>
      <c r="J62" s="146">
        <f>J92</f>
        <v>0</v>
      </c>
      <c r="K62" s="143"/>
      <c r="L62" s="147"/>
    </row>
    <row r="63" spans="2:12" s="9" customFormat="1" ht="24.9" customHeight="1">
      <c r="B63" s="142"/>
      <c r="C63" s="143"/>
      <c r="D63" s="144" t="s">
        <v>2072</v>
      </c>
      <c r="E63" s="145"/>
      <c r="F63" s="145"/>
      <c r="G63" s="145"/>
      <c r="H63" s="145"/>
      <c r="I63" s="145"/>
      <c r="J63" s="146">
        <f>J94</f>
        <v>0</v>
      </c>
      <c r="K63" s="143"/>
      <c r="L63" s="147"/>
    </row>
    <row r="64" spans="2:12" s="9" customFormat="1" ht="24.9" customHeight="1">
      <c r="B64" s="142"/>
      <c r="C64" s="143"/>
      <c r="D64" s="144" t="s">
        <v>2073</v>
      </c>
      <c r="E64" s="145"/>
      <c r="F64" s="145"/>
      <c r="G64" s="145"/>
      <c r="H64" s="145"/>
      <c r="I64" s="145"/>
      <c r="J64" s="146">
        <f>J100</f>
        <v>0</v>
      </c>
      <c r="K64" s="143"/>
      <c r="L64" s="147"/>
    </row>
    <row r="65" spans="2:12" s="9" customFormat="1" ht="24.9" customHeight="1">
      <c r="B65" s="142"/>
      <c r="C65" s="143"/>
      <c r="D65" s="144" t="s">
        <v>2074</v>
      </c>
      <c r="E65" s="145"/>
      <c r="F65" s="145"/>
      <c r="G65" s="145"/>
      <c r="H65" s="145"/>
      <c r="I65" s="145"/>
      <c r="J65" s="146">
        <f>J102</f>
        <v>0</v>
      </c>
      <c r="K65" s="143"/>
      <c r="L65" s="147"/>
    </row>
    <row r="66" spans="2:12" s="9" customFormat="1" ht="24.9" customHeight="1">
      <c r="B66" s="142"/>
      <c r="C66" s="143"/>
      <c r="D66" s="144" t="s">
        <v>2075</v>
      </c>
      <c r="E66" s="145"/>
      <c r="F66" s="145"/>
      <c r="G66" s="145"/>
      <c r="H66" s="145"/>
      <c r="I66" s="145"/>
      <c r="J66" s="146">
        <f>J104</f>
        <v>0</v>
      </c>
      <c r="K66" s="143"/>
      <c r="L66" s="147"/>
    </row>
    <row r="67" spans="2:12" s="9" customFormat="1" ht="24.9" customHeight="1">
      <c r="B67" s="142"/>
      <c r="C67" s="143"/>
      <c r="D67" s="144" t="s">
        <v>2076</v>
      </c>
      <c r="E67" s="145"/>
      <c r="F67" s="145"/>
      <c r="G67" s="145"/>
      <c r="H67" s="145"/>
      <c r="I67" s="145"/>
      <c r="J67" s="146">
        <f>J106</f>
        <v>0</v>
      </c>
      <c r="K67" s="143"/>
      <c r="L67" s="147"/>
    </row>
    <row r="68" spans="1:31" s="2" customFormat="1" ht="21.75"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6.9" customHeight="1">
      <c r="A69" s="35"/>
      <c r="B69" s="48"/>
      <c r="C69" s="49"/>
      <c r="D69" s="49"/>
      <c r="E69" s="49"/>
      <c r="F69" s="49"/>
      <c r="G69" s="49"/>
      <c r="H69" s="49"/>
      <c r="I69" s="49"/>
      <c r="J69" s="49"/>
      <c r="K69" s="49"/>
      <c r="L69" s="115"/>
      <c r="S69" s="35"/>
      <c r="T69" s="35"/>
      <c r="U69" s="35"/>
      <c r="V69" s="35"/>
      <c r="W69" s="35"/>
      <c r="X69" s="35"/>
      <c r="Y69" s="35"/>
      <c r="Z69" s="35"/>
      <c r="AA69" s="35"/>
      <c r="AB69" s="35"/>
      <c r="AC69" s="35"/>
      <c r="AD69" s="35"/>
      <c r="AE69" s="35"/>
    </row>
    <row r="73" spans="1:31" s="2" customFormat="1" ht="6.9" customHeight="1">
      <c r="A73" s="35"/>
      <c r="B73" s="50"/>
      <c r="C73" s="51"/>
      <c r="D73" s="51"/>
      <c r="E73" s="51"/>
      <c r="F73" s="51"/>
      <c r="G73" s="51"/>
      <c r="H73" s="51"/>
      <c r="I73" s="51"/>
      <c r="J73" s="51"/>
      <c r="K73" s="51"/>
      <c r="L73" s="115"/>
      <c r="S73" s="35"/>
      <c r="T73" s="35"/>
      <c r="U73" s="35"/>
      <c r="V73" s="35"/>
      <c r="W73" s="35"/>
      <c r="X73" s="35"/>
      <c r="Y73" s="35"/>
      <c r="Z73" s="35"/>
      <c r="AA73" s="35"/>
      <c r="AB73" s="35"/>
      <c r="AC73" s="35"/>
      <c r="AD73" s="35"/>
      <c r="AE73" s="35"/>
    </row>
    <row r="74" spans="1:31" s="2" customFormat="1" ht="24.9" customHeight="1">
      <c r="A74" s="35"/>
      <c r="B74" s="36"/>
      <c r="C74" s="24" t="s">
        <v>230</v>
      </c>
      <c r="D74" s="37"/>
      <c r="E74" s="37"/>
      <c r="F74" s="37"/>
      <c r="G74" s="37"/>
      <c r="H74" s="37"/>
      <c r="I74" s="37"/>
      <c r="J74" s="37"/>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12" customHeight="1">
      <c r="A76" s="35"/>
      <c r="B76" s="36"/>
      <c r="C76" s="30" t="s">
        <v>16</v>
      </c>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6.5" customHeight="1">
      <c r="A77" s="35"/>
      <c r="B77" s="36"/>
      <c r="C77" s="37"/>
      <c r="D77" s="37"/>
      <c r="E77" s="400" t="str">
        <f>E7</f>
        <v>Novostavba CEPIS (Centre for Entrepreneurship, Professional and International Studies)</v>
      </c>
      <c r="F77" s="401"/>
      <c r="G77" s="401"/>
      <c r="H77" s="401"/>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219</v>
      </c>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30" customHeight="1">
      <c r="A79" s="35"/>
      <c r="B79" s="36"/>
      <c r="C79" s="37"/>
      <c r="D79" s="37"/>
      <c r="E79" s="374" t="str">
        <f>E9</f>
        <v>IO 08-IO 13 - Silnoproudé rozvody a přípojky NN a VN, trafostanice, slaboproudé rozvody, areál. a veřej. osvětlení</v>
      </c>
      <c r="F79" s="402"/>
      <c r="G79" s="402"/>
      <c r="H79" s="402"/>
      <c r="I79" s="37"/>
      <c r="J79" s="37"/>
      <c r="K79" s="37"/>
      <c r="L79" s="115"/>
      <c r="S79" s="35"/>
      <c r="T79" s="35"/>
      <c r="U79" s="35"/>
      <c r="V79" s="35"/>
      <c r="W79" s="35"/>
      <c r="X79" s="35"/>
      <c r="Y79" s="35"/>
      <c r="Z79" s="35"/>
      <c r="AA79" s="35"/>
      <c r="AB79" s="35"/>
      <c r="AC79" s="35"/>
      <c r="AD79" s="35"/>
      <c r="AE79" s="35"/>
    </row>
    <row r="80" spans="1:31" s="2" customFormat="1" ht="6.9" customHeight="1">
      <c r="A80" s="35"/>
      <c r="B80" s="36"/>
      <c r="C80" s="37"/>
      <c r="D80" s="37"/>
      <c r="E80" s="37"/>
      <c r="F80" s="37"/>
      <c r="G80" s="37"/>
      <c r="H80" s="37"/>
      <c r="I80" s="37"/>
      <c r="J80" s="37"/>
      <c r="K80" s="37"/>
      <c r="L80" s="115"/>
      <c r="S80" s="35"/>
      <c r="T80" s="35"/>
      <c r="U80" s="35"/>
      <c r="V80" s="35"/>
      <c r="W80" s="35"/>
      <c r="X80" s="35"/>
      <c r="Y80" s="35"/>
      <c r="Z80" s="35"/>
      <c r="AA80" s="35"/>
      <c r="AB80" s="35"/>
      <c r="AC80" s="35"/>
      <c r="AD80" s="35"/>
      <c r="AE80" s="35"/>
    </row>
    <row r="81" spans="1:31" s="2" customFormat="1" ht="12" customHeight="1">
      <c r="A81" s="35"/>
      <c r="B81" s="36"/>
      <c r="C81" s="30" t="s">
        <v>21</v>
      </c>
      <c r="D81" s="37"/>
      <c r="E81" s="37"/>
      <c r="F81" s="28" t="str">
        <f>F12</f>
        <v xml:space="preserve"> </v>
      </c>
      <c r="G81" s="37"/>
      <c r="H81" s="37"/>
      <c r="I81" s="30" t="s">
        <v>23</v>
      </c>
      <c r="J81" s="60">
        <f>IF(J12="","",J12)</f>
        <v>0</v>
      </c>
      <c r="K81" s="37"/>
      <c r="L81" s="115"/>
      <c r="S81" s="35"/>
      <c r="T81" s="35"/>
      <c r="U81" s="35"/>
      <c r="V81" s="35"/>
      <c r="W81" s="35"/>
      <c r="X81" s="35"/>
      <c r="Y81" s="35"/>
      <c r="Z81" s="35"/>
      <c r="AA81" s="35"/>
      <c r="AB81" s="35"/>
      <c r="AC81" s="35"/>
      <c r="AD81" s="35"/>
      <c r="AE81" s="35"/>
    </row>
    <row r="82" spans="1:31" s="2" customFormat="1" ht="6.9"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2" customFormat="1" ht="25.65" customHeight="1">
      <c r="A83" s="35"/>
      <c r="B83" s="36"/>
      <c r="C83" s="30" t="s">
        <v>24</v>
      </c>
      <c r="D83" s="37"/>
      <c r="E83" s="37"/>
      <c r="F83" s="28" t="str">
        <f>E15</f>
        <v>Slezská univerzita v Opavě</v>
      </c>
      <c r="G83" s="37"/>
      <c r="H83" s="37"/>
      <c r="I83" s="30" t="s">
        <v>32</v>
      </c>
      <c r="J83" s="33" t="str">
        <f>E21</f>
        <v>Ateliér Velehradský, s. r. o.</v>
      </c>
      <c r="K83" s="37"/>
      <c r="L83" s="115"/>
      <c r="S83" s="35"/>
      <c r="T83" s="35"/>
      <c r="U83" s="35"/>
      <c r="V83" s="35"/>
      <c r="W83" s="35"/>
      <c r="X83" s="35"/>
      <c r="Y83" s="35"/>
      <c r="Z83" s="35"/>
      <c r="AA83" s="35"/>
      <c r="AB83" s="35"/>
      <c r="AC83" s="35"/>
      <c r="AD83" s="35"/>
      <c r="AE83" s="35"/>
    </row>
    <row r="84" spans="1:31" s="2" customFormat="1" ht="15.15" customHeight="1">
      <c r="A84" s="35"/>
      <c r="B84" s="36"/>
      <c r="C84" s="30" t="s">
        <v>30</v>
      </c>
      <c r="D84" s="37"/>
      <c r="E84" s="37"/>
      <c r="F84" s="28" t="str">
        <f>IF(E18="","",E18)</f>
        <v>Vyplň údaj</v>
      </c>
      <c r="G84" s="37"/>
      <c r="H84" s="37"/>
      <c r="I84" s="30" t="s">
        <v>37</v>
      </c>
      <c r="J84" s="33" t="str">
        <f>E24</f>
        <v xml:space="preserve"> </v>
      </c>
      <c r="K84" s="37"/>
      <c r="L84" s="115"/>
      <c r="S84" s="35"/>
      <c r="T84" s="35"/>
      <c r="U84" s="35"/>
      <c r="V84" s="35"/>
      <c r="W84" s="35"/>
      <c r="X84" s="35"/>
      <c r="Y84" s="35"/>
      <c r="Z84" s="35"/>
      <c r="AA84" s="35"/>
      <c r="AB84" s="35"/>
      <c r="AC84" s="35"/>
      <c r="AD84" s="35"/>
      <c r="AE84" s="35"/>
    </row>
    <row r="85" spans="1:31" s="2" customFormat="1" ht="10.35"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11" customFormat="1" ht="29.25" customHeight="1">
      <c r="A86" s="153"/>
      <c r="B86" s="154"/>
      <c r="C86" s="155" t="s">
        <v>231</v>
      </c>
      <c r="D86" s="156" t="s">
        <v>59</v>
      </c>
      <c r="E86" s="156" t="s">
        <v>55</v>
      </c>
      <c r="F86" s="156" t="s">
        <v>56</v>
      </c>
      <c r="G86" s="156" t="s">
        <v>232</v>
      </c>
      <c r="H86" s="156" t="s">
        <v>233</v>
      </c>
      <c r="I86" s="156" t="s">
        <v>234</v>
      </c>
      <c r="J86" s="156" t="s">
        <v>223</v>
      </c>
      <c r="K86" s="157" t="s">
        <v>235</v>
      </c>
      <c r="L86" s="158"/>
      <c r="M86" s="69" t="s">
        <v>19</v>
      </c>
      <c r="N86" s="70" t="s">
        <v>44</v>
      </c>
      <c r="O86" s="70" t="s">
        <v>236</v>
      </c>
      <c r="P86" s="70" t="s">
        <v>237</v>
      </c>
      <c r="Q86" s="70" t="s">
        <v>238</v>
      </c>
      <c r="R86" s="70" t="s">
        <v>239</v>
      </c>
      <c r="S86" s="70" t="s">
        <v>240</v>
      </c>
      <c r="T86" s="71" t="s">
        <v>241</v>
      </c>
      <c r="U86" s="153"/>
      <c r="V86" s="153"/>
      <c r="W86" s="153"/>
      <c r="X86" s="153"/>
      <c r="Y86" s="153"/>
      <c r="Z86" s="153"/>
      <c r="AA86" s="153"/>
      <c r="AB86" s="153"/>
      <c r="AC86" s="153"/>
      <c r="AD86" s="153"/>
      <c r="AE86" s="153"/>
    </row>
    <row r="87" spans="1:63" s="2" customFormat="1" ht="22.8" customHeight="1">
      <c r="A87" s="35"/>
      <c r="B87" s="36"/>
      <c r="C87" s="76" t="s">
        <v>242</v>
      </c>
      <c r="D87" s="37"/>
      <c r="E87" s="37"/>
      <c r="F87" s="37"/>
      <c r="G87" s="37"/>
      <c r="H87" s="37"/>
      <c r="I87" s="37"/>
      <c r="J87" s="159">
        <f>BK87</f>
        <v>0</v>
      </c>
      <c r="K87" s="37"/>
      <c r="L87" s="40"/>
      <c r="M87" s="72"/>
      <c r="N87" s="160"/>
      <c r="O87" s="73"/>
      <c r="P87" s="161">
        <f>P88+P90+P92+P94+P100+P102+P104+P106</f>
        <v>0</v>
      </c>
      <c r="Q87" s="73"/>
      <c r="R87" s="161">
        <f>R88+R90+R92+R94+R100+R102+R104+R106</f>
        <v>0</v>
      </c>
      <c r="S87" s="73"/>
      <c r="T87" s="162">
        <f>T88+T90+T92+T94+T100+T102+T104+T106</f>
        <v>0</v>
      </c>
      <c r="U87" s="35"/>
      <c r="V87" s="35"/>
      <c r="W87" s="35"/>
      <c r="X87" s="35"/>
      <c r="Y87" s="35"/>
      <c r="Z87" s="35"/>
      <c r="AA87" s="35"/>
      <c r="AB87" s="35"/>
      <c r="AC87" s="35"/>
      <c r="AD87" s="35"/>
      <c r="AE87" s="35"/>
      <c r="AT87" s="18" t="s">
        <v>73</v>
      </c>
      <c r="AU87" s="18" t="s">
        <v>224</v>
      </c>
      <c r="BK87" s="163">
        <f>BK88+BK90+BK92+BK94+BK100+BK102+BK104+BK106</f>
        <v>0</v>
      </c>
    </row>
    <row r="88" spans="2:63" s="12" customFormat="1" ht="25.95" customHeight="1">
      <c r="B88" s="164"/>
      <c r="C88" s="165"/>
      <c r="D88" s="166" t="s">
        <v>73</v>
      </c>
      <c r="E88" s="167" t="s">
        <v>2077</v>
      </c>
      <c r="F88" s="167" t="s">
        <v>2078</v>
      </c>
      <c r="G88" s="165"/>
      <c r="H88" s="165"/>
      <c r="I88" s="168"/>
      <c r="J88" s="169">
        <f>BK88</f>
        <v>0</v>
      </c>
      <c r="K88" s="165"/>
      <c r="L88" s="170"/>
      <c r="M88" s="171"/>
      <c r="N88" s="172"/>
      <c r="O88" s="172"/>
      <c r="P88" s="173">
        <f>P89</f>
        <v>0</v>
      </c>
      <c r="Q88" s="172"/>
      <c r="R88" s="173">
        <f>R89</f>
        <v>0</v>
      </c>
      <c r="S88" s="172"/>
      <c r="T88" s="174">
        <f>T89</f>
        <v>0</v>
      </c>
      <c r="AR88" s="175" t="s">
        <v>131</v>
      </c>
      <c r="AT88" s="176" t="s">
        <v>73</v>
      </c>
      <c r="AU88" s="176" t="s">
        <v>74</v>
      </c>
      <c r="AY88" s="175" t="s">
        <v>245</v>
      </c>
      <c r="BK88" s="177">
        <f>BK89</f>
        <v>0</v>
      </c>
    </row>
    <row r="89" spans="1:65" s="2" customFormat="1" ht="16.5" customHeight="1">
      <c r="A89" s="35"/>
      <c r="B89" s="36"/>
      <c r="C89" s="180" t="s">
        <v>82</v>
      </c>
      <c r="D89" s="180" t="s">
        <v>247</v>
      </c>
      <c r="E89" s="181" t="s">
        <v>2079</v>
      </c>
      <c r="F89" s="182" t="s">
        <v>2080</v>
      </c>
      <c r="G89" s="183" t="s">
        <v>288</v>
      </c>
      <c r="H89" s="184">
        <v>60</v>
      </c>
      <c r="I89" s="185"/>
      <c r="J89" s="186">
        <f>ROUND(I89*H89,2)</f>
        <v>0</v>
      </c>
      <c r="K89" s="182" t="s">
        <v>19</v>
      </c>
      <c r="L89" s="40"/>
      <c r="M89" s="187" t="s">
        <v>19</v>
      </c>
      <c r="N89" s="188" t="s">
        <v>45</v>
      </c>
      <c r="O89" s="65"/>
      <c r="P89" s="189">
        <f>O89*H89</f>
        <v>0</v>
      </c>
      <c r="Q89" s="189">
        <v>0</v>
      </c>
      <c r="R89" s="189">
        <f>Q89*H89</f>
        <v>0</v>
      </c>
      <c r="S89" s="189">
        <v>0</v>
      </c>
      <c r="T89" s="190">
        <f>S89*H89</f>
        <v>0</v>
      </c>
      <c r="U89" s="35"/>
      <c r="V89" s="35"/>
      <c r="W89" s="35"/>
      <c r="X89" s="35"/>
      <c r="Y89" s="35"/>
      <c r="Z89" s="35"/>
      <c r="AA89" s="35"/>
      <c r="AB89" s="35"/>
      <c r="AC89" s="35"/>
      <c r="AD89" s="35"/>
      <c r="AE89" s="35"/>
      <c r="AR89" s="191" t="s">
        <v>390</v>
      </c>
      <c r="AT89" s="191" t="s">
        <v>247</v>
      </c>
      <c r="AU89" s="191" t="s">
        <v>82</v>
      </c>
      <c r="AY89" s="18" t="s">
        <v>245</v>
      </c>
      <c r="BE89" s="192">
        <f>IF(N89="základní",J89,0)</f>
        <v>0</v>
      </c>
      <c r="BF89" s="192">
        <f>IF(N89="snížená",J89,0)</f>
        <v>0</v>
      </c>
      <c r="BG89" s="192">
        <f>IF(N89="zákl. přenesená",J89,0)</f>
        <v>0</v>
      </c>
      <c r="BH89" s="192">
        <f>IF(N89="sníž. přenesená",J89,0)</f>
        <v>0</v>
      </c>
      <c r="BI89" s="192">
        <f>IF(N89="nulová",J89,0)</f>
        <v>0</v>
      </c>
      <c r="BJ89" s="18" t="s">
        <v>82</v>
      </c>
      <c r="BK89" s="192">
        <f>ROUND(I89*H89,2)</f>
        <v>0</v>
      </c>
      <c r="BL89" s="18" t="s">
        <v>390</v>
      </c>
      <c r="BM89" s="191" t="s">
        <v>2081</v>
      </c>
    </row>
    <row r="90" spans="2:63" s="12" customFormat="1" ht="25.95" customHeight="1">
      <c r="B90" s="164"/>
      <c r="C90" s="165"/>
      <c r="D90" s="166" t="s">
        <v>73</v>
      </c>
      <c r="E90" s="167" t="s">
        <v>2079</v>
      </c>
      <c r="F90" s="167" t="s">
        <v>2082</v>
      </c>
      <c r="G90" s="165"/>
      <c r="H90" s="165"/>
      <c r="I90" s="168"/>
      <c r="J90" s="169">
        <f>BK90</f>
        <v>0</v>
      </c>
      <c r="K90" s="165"/>
      <c r="L90" s="170"/>
      <c r="M90" s="171"/>
      <c r="N90" s="172"/>
      <c r="O90" s="172"/>
      <c r="P90" s="173">
        <f>P91</f>
        <v>0</v>
      </c>
      <c r="Q90" s="172"/>
      <c r="R90" s="173">
        <f>R91</f>
        <v>0</v>
      </c>
      <c r="S90" s="172"/>
      <c r="T90" s="174">
        <f>T91</f>
        <v>0</v>
      </c>
      <c r="AR90" s="175" t="s">
        <v>131</v>
      </c>
      <c r="AT90" s="176" t="s">
        <v>73</v>
      </c>
      <c r="AU90" s="176" t="s">
        <v>74</v>
      </c>
      <c r="AY90" s="175" t="s">
        <v>245</v>
      </c>
      <c r="BK90" s="177">
        <f>BK91</f>
        <v>0</v>
      </c>
    </row>
    <row r="91" spans="1:65" s="2" customFormat="1" ht="16.5" customHeight="1">
      <c r="A91" s="35"/>
      <c r="B91" s="36"/>
      <c r="C91" s="180" t="s">
        <v>84</v>
      </c>
      <c r="D91" s="180" t="s">
        <v>247</v>
      </c>
      <c r="E91" s="181" t="s">
        <v>2083</v>
      </c>
      <c r="F91" s="182" t="s">
        <v>2080</v>
      </c>
      <c r="G91" s="183" t="s">
        <v>288</v>
      </c>
      <c r="H91" s="184">
        <v>170</v>
      </c>
      <c r="I91" s="185"/>
      <c r="J91" s="186">
        <f>ROUND(I91*H91,2)</f>
        <v>0</v>
      </c>
      <c r="K91" s="182" t="s">
        <v>19</v>
      </c>
      <c r="L91" s="40"/>
      <c r="M91" s="187" t="s">
        <v>19</v>
      </c>
      <c r="N91" s="188" t="s">
        <v>45</v>
      </c>
      <c r="O91" s="65"/>
      <c r="P91" s="189">
        <f>O91*H91</f>
        <v>0</v>
      </c>
      <c r="Q91" s="189">
        <v>0</v>
      </c>
      <c r="R91" s="189">
        <f>Q91*H91</f>
        <v>0</v>
      </c>
      <c r="S91" s="189">
        <v>0</v>
      </c>
      <c r="T91" s="190">
        <f>S91*H91</f>
        <v>0</v>
      </c>
      <c r="U91" s="35"/>
      <c r="V91" s="35"/>
      <c r="W91" s="35"/>
      <c r="X91" s="35"/>
      <c r="Y91" s="35"/>
      <c r="Z91" s="35"/>
      <c r="AA91" s="35"/>
      <c r="AB91" s="35"/>
      <c r="AC91" s="35"/>
      <c r="AD91" s="35"/>
      <c r="AE91" s="35"/>
      <c r="AR91" s="191" t="s">
        <v>390</v>
      </c>
      <c r="AT91" s="191" t="s">
        <v>247</v>
      </c>
      <c r="AU91" s="191" t="s">
        <v>82</v>
      </c>
      <c r="AY91" s="18" t="s">
        <v>245</v>
      </c>
      <c r="BE91" s="192">
        <f>IF(N91="základní",J91,0)</f>
        <v>0</v>
      </c>
      <c r="BF91" s="192">
        <f>IF(N91="snížená",J91,0)</f>
        <v>0</v>
      </c>
      <c r="BG91" s="192">
        <f>IF(N91="zákl. přenesená",J91,0)</f>
        <v>0</v>
      </c>
      <c r="BH91" s="192">
        <f>IF(N91="sníž. přenesená",J91,0)</f>
        <v>0</v>
      </c>
      <c r="BI91" s="192">
        <f>IF(N91="nulová",J91,0)</f>
        <v>0</v>
      </c>
      <c r="BJ91" s="18" t="s">
        <v>82</v>
      </c>
      <c r="BK91" s="192">
        <f>ROUND(I91*H91,2)</f>
        <v>0</v>
      </c>
      <c r="BL91" s="18" t="s">
        <v>390</v>
      </c>
      <c r="BM91" s="191" t="s">
        <v>2084</v>
      </c>
    </row>
    <row r="92" spans="2:63" s="12" customFormat="1" ht="25.95" customHeight="1">
      <c r="B92" s="164"/>
      <c r="C92" s="165"/>
      <c r="D92" s="166" t="s">
        <v>73</v>
      </c>
      <c r="E92" s="167" t="s">
        <v>2085</v>
      </c>
      <c r="F92" s="167" t="s">
        <v>2086</v>
      </c>
      <c r="G92" s="165"/>
      <c r="H92" s="165"/>
      <c r="I92" s="168"/>
      <c r="J92" s="169">
        <f>BK92</f>
        <v>0</v>
      </c>
      <c r="K92" s="165"/>
      <c r="L92" s="170"/>
      <c r="M92" s="171"/>
      <c r="N92" s="172"/>
      <c r="O92" s="172"/>
      <c r="P92" s="173">
        <f>P93</f>
        <v>0</v>
      </c>
      <c r="Q92" s="172"/>
      <c r="R92" s="173">
        <f>R93</f>
        <v>0</v>
      </c>
      <c r="S92" s="172"/>
      <c r="T92" s="174">
        <f>T93</f>
        <v>0</v>
      </c>
      <c r="AR92" s="175" t="s">
        <v>131</v>
      </c>
      <c r="AT92" s="176" t="s">
        <v>73</v>
      </c>
      <c r="AU92" s="176" t="s">
        <v>74</v>
      </c>
      <c r="AY92" s="175" t="s">
        <v>245</v>
      </c>
      <c r="BK92" s="177">
        <f>BK93</f>
        <v>0</v>
      </c>
    </row>
    <row r="93" spans="1:65" s="2" customFormat="1" ht="16.5" customHeight="1">
      <c r="A93" s="35"/>
      <c r="B93" s="36"/>
      <c r="C93" s="180" t="s">
        <v>94</v>
      </c>
      <c r="D93" s="180" t="s">
        <v>247</v>
      </c>
      <c r="E93" s="181" t="s">
        <v>2087</v>
      </c>
      <c r="F93" s="182" t="s">
        <v>2080</v>
      </c>
      <c r="G93" s="183" t="s">
        <v>288</v>
      </c>
      <c r="H93" s="184">
        <v>75</v>
      </c>
      <c r="I93" s="185"/>
      <c r="J93" s="186">
        <f>ROUND(I93*H93,2)</f>
        <v>0</v>
      </c>
      <c r="K93" s="182" t="s">
        <v>19</v>
      </c>
      <c r="L93" s="40"/>
      <c r="M93" s="187" t="s">
        <v>19</v>
      </c>
      <c r="N93" s="188" t="s">
        <v>45</v>
      </c>
      <c r="O93" s="65"/>
      <c r="P93" s="189">
        <f>O93*H93</f>
        <v>0</v>
      </c>
      <c r="Q93" s="189">
        <v>0</v>
      </c>
      <c r="R93" s="189">
        <f>Q93*H93</f>
        <v>0</v>
      </c>
      <c r="S93" s="189">
        <v>0</v>
      </c>
      <c r="T93" s="190">
        <f>S93*H93</f>
        <v>0</v>
      </c>
      <c r="U93" s="35"/>
      <c r="V93" s="35"/>
      <c r="W93" s="35"/>
      <c r="X93" s="35"/>
      <c r="Y93" s="35"/>
      <c r="Z93" s="35"/>
      <c r="AA93" s="35"/>
      <c r="AB93" s="35"/>
      <c r="AC93" s="35"/>
      <c r="AD93" s="35"/>
      <c r="AE93" s="35"/>
      <c r="AR93" s="191" t="s">
        <v>390</v>
      </c>
      <c r="AT93" s="191" t="s">
        <v>247</v>
      </c>
      <c r="AU93" s="191" t="s">
        <v>82</v>
      </c>
      <c r="AY93" s="18" t="s">
        <v>245</v>
      </c>
      <c r="BE93" s="192">
        <f>IF(N93="základní",J93,0)</f>
        <v>0</v>
      </c>
      <c r="BF93" s="192">
        <f>IF(N93="snížená",J93,0)</f>
        <v>0</v>
      </c>
      <c r="BG93" s="192">
        <f>IF(N93="zákl. přenesená",J93,0)</f>
        <v>0</v>
      </c>
      <c r="BH93" s="192">
        <f>IF(N93="sníž. přenesená",J93,0)</f>
        <v>0</v>
      </c>
      <c r="BI93" s="192">
        <f>IF(N93="nulová",J93,0)</f>
        <v>0</v>
      </c>
      <c r="BJ93" s="18" t="s">
        <v>82</v>
      </c>
      <c r="BK93" s="192">
        <f>ROUND(I93*H93,2)</f>
        <v>0</v>
      </c>
      <c r="BL93" s="18" t="s">
        <v>390</v>
      </c>
      <c r="BM93" s="191" t="s">
        <v>2088</v>
      </c>
    </row>
    <row r="94" spans="2:63" s="12" customFormat="1" ht="25.95" customHeight="1">
      <c r="B94" s="164"/>
      <c r="C94" s="165"/>
      <c r="D94" s="166" t="s">
        <v>73</v>
      </c>
      <c r="E94" s="167" t="s">
        <v>2089</v>
      </c>
      <c r="F94" s="167" t="s">
        <v>2090</v>
      </c>
      <c r="G94" s="165"/>
      <c r="H94" s="165"/>
      <c r="I94" s="168"/>
      <c r="J94" s="169">
        <f>BK94</f>
        <v>0</v>
      </c>
      <c r="K94" s="165"/>
      <c r="L94" s="170"/>
      <c r="M94" s="171"/>
      <c r="N94" s="172"/>
      <c r="O94" s="172"/>
      <c r="P94" s="173">
        <f>SUM(P95:P99)</f>
        <v>0</v>
      </c>
      <c r="Q94" s="172"/>
      <c r="R94" s="173">
        <f>SUM(R95:R99)</f>
        <v>0</v>
      </c>
      <c r="S94" s="172"/>
      <c r="T94" s="174">
        <f>SUM(T95:T99)</f>
        <v>0</v>
      </c>
      <c r="AR94" s="175" t="s">
        <v>131</v>
      </c>
      <c r="AT94" s="176" t="s">
        <v>73</v>
      </c>
      <c r="AU94" s="176" t="s">
        <v>74</v>
      </c>
      <c r="AY94" s="175" t="s">
        <v>245</v>
      </c>
      <c r="BK94" s="177">
        <f>SUM(BK95:BK99)</f>
        <v>0</v>
      </c>
    </row>
    <row r="95" spans="1:65" s="2" customFormat="1" ht="16.5" customHeight="1">
      <c r="A95" s="35"/>
      <c r="B95" s="36"/>
      <c r="C95" s="180" t="s">
        <v>131</v>
      </c>
      <c r="D95" s="180" t="s">
        <v>247</v>
      </c>
      <c r="E95" s="181" t="s">
        <v>2089</v>
      </c>
      <c r="F95" s="182" t="s">
        <v>2091</v>
      </c>
      <c r="G95" s="183" t="s">
        <v>389</v>
      </c>
      <c r="H95" s="184">
        <v>1</v>
      </c>
      <c r="I95" s="185"/>
      <c r="J95" s="186">
        <f>ROUND(I95*H95,2)</f>
        <v>0</v>
      </c>
      <c r="K95" s="182" t="s">
        <v>19</v>
      </c>
      <c r="L95" s="40"/>
      <c r="M95" s="187" t="s">
        <v>19</v>
      </c>
      <c r="N95" s="188" t="s">
        <v>45</v>
      </c>
      <c r="O95" s="65"/>
      <c r="P95" s="189">
        <f>O95*H95</f>
        <v>0</v>
      </c>
      <c r="Q95" s="189">
        <v>0</v>
      </c>
      <c r="R95" s="189">
        <f>Q95*H95</f>
        <v>0</v>
      </c>
      <c r="S95" s="189">
        <v>0</v>
      </c>
      <c r="T95" s="190">
        <f>S95*H95</f>
        <v>0</v>
      </c>
      <c r="U95" s="35"/>
      <c r="V95" s="35"/>
      <c r="W95" s="35"/>
      <c r="X95" s="35"/>
      <c r="Y95" s="35"/>
      <c r="Z95" s="35"/>
      <c r="AA95" s="35"/>
      <c r="AB95" s="35"/>
      <c r="AC95" s="35"/>
      <c r="AD95" s="35"/>
      <c r="AE95" s="35"/>
      <c r="AR95" s="191" t="s">
        <v>390</v>
      </c>
      <c r="AT95" s="191" t="s">
        <v>247</v>
      </c>
      <c r="AU95" s="191" t="s">
        <v>82</v>
      </c>
      <c r="AY95" s="18" t="s">
        <v>245</v>
      </c>
      <c r="BE95" s="192">
        <f>IF(N95="základní",J95,0)</f>
        <v>0</v>
      </c>
      <c r="BF95" s="192">
        <f>IF(N95="snížená",J95,0)</f>
        <v>0</v>
      </c>
      <c r="BG95" s="192">
        <f>IF(N95="zákl. přenesená",J95,0)</f>
        <v>0</v>
      </c>
      <c r="BH95" s="192">
        <f>IF(N95="sníž. přenesená",J95,0)</f>
        <v>0</v>
      </c>
      <c r="BI95" s="192">
        <f>IF(N95="nulová",J95,0)</f>
        <v>0</v>
      </c>
      <c r="BJ95" s="18" t="s">
        <v>82</v>
      </c>
      <c r="BK95" s="192">
        <f>ROUND(I95*H95,2)</f>
        <v>0</v>
      </c>
      <c r="BL95" s="18" t="s">
        <v>390</v>
      </c>
      <c r="BM95" s="191" t="s">
        <v>2092</v>
      </c>
    </row>
    <row r="96" spans="1:65" s="2" customFormat="1" ht="16.5" customHeight="1">
      <c r="A96" s="35"/>
      <c r="B96" s="36"/>
      <c r="C96" s="180" t="s">
        <v>272</v>
      </c>
      <c r="D96" s="180" t="s">
        <v>247</v>
      </c>
      <c r="E96" s="181" t="s">
        <v>2093</v>
      </c>
      <c r="F96" s="182" t="s">
        <v>2094</v>
      </c>
      <c r="G96" s="183" t="s">
        <v>389</v>
      </c>
      <c r="H96" s="184">
        <v>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390</v>
      </c>
      <c r="AT96" s="191" t="s">
        <v>247</v>
      </c>
      <c r="AU96" s="191" t="s">
        <v>82</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390</v>
      </c>
      <c r="BM96" s="191" t="s">
        <v>2095</v>
      </c>
    </row>
    <row r="97" spans="1:65" s="2" customFormat="1" ht="16.5" customHeight="1">
      <c r="A97" s="35"/>
      <c r="B97" s="36"/>
      <c r="C97" s="180" t="s">
        <v>278</v>
      </c>
      <c r="D97" s="180" t="s">
        <v>247</v>
      </c>
      <c r="E97" s="181" t="s">
        <v>2096</v>
      </c>
      <c r="F97" s="182" t="s">
        <v>2097</v>
      </c>
      <c r="G97" s="183" t="s">
        <v>389</v>
      </c>
      <c r="H97" s="184">
        <v>1</v>
      </c>
      <c r="I97" s="185"/>
      <c r="J97" s="186">
        <f>ROUND(I97*H97,2)</f>
        <v>0</v>
      </c>
      <c r="K97" s="182" t="s">
        <v>19</v>
      </c>
      <c r="L97" s="40"/>
      <c r="M97" s="187" t="s">
        <v>19</v>
      </c>
      <c r="N97" s="188" t="s">
        <v>45</v>
      </c>
      <c r="O97" s="65"/>
      <c r="P97" s="189">
        <f>O97*H97</f>
        <v>0</v>
      </c>
      <c r="Q97" s="189">
        <v>0</v>
      </c>
      <c r="R97" s="189">
        <f>Q97*H97</f>
        <v>0</v>
      </c>
      <c r="S97" s="189">
        <v>0</v>
      </c>
      <c r="T97" s="190">
        <f>S97*H97</f>
        <v>0</v>
      </c>
      <c r="U97" s="35"/>
      <c r="V97" s="35"/>
      <c r="W97" s="35"/>
      <c r="X97" s="35"/>
      <c r="Y97" s="35"/>
      <c r="Z97" s="35"/>
      <c r="AA97" s="35"/>
      <c r="AB97" s="35"/>
      <c r="AC97" s="35"/>
      <c r="AD97" s="35"/>
      <c r="AE97" s="35"/>
      <c r="AR97" s="191" t="s">
        <v>390</v>
      </c>
      <c r="AT97" s="191" t="s">
        <v>247</v>
      </c>
      <c r="AU97" s="191" t="s">
        <v>82</v>
      </c>
      <c r="AY97" s="18" t="s">
        <v>245</v>
      </c>
      <c r="BE97" s="192">
        <f>IF(N97="základní",J97,0)</f>
        <v>0</v>
      </c>
      <c r="BF97" s="192">
        <f>IF(N97="snížená",J97,0)</f>
        <v>0</v>
      </c>
      <c r="BG97" s="192">
        <f>IF(N97="zákl. přenesená",J97,0)</f>
        <v>0</v>
      </c>
      <c r="BH97" s="192">
        <f>IF(N97="sníž. přenesená",J97,0)</f>
        <v>0</v>
      </c>
      <c r="BI97" s="192">
        <f>IF(N97="nulová",J97,0)</f>
        <v>0</v>
      </c>
      <c r="BJ97" s="18" t="s">
        <v>82</v>
      </c>
      <c r="BK97" s="192">
        <f>ROUND(I97*H97,2)</f>
        <v>0</v>
      </c>
      <c r="BL97" s="18" t="s">
        <v>390</v>
      </c>
      <c r="BM97" s="191" t="s">
        <v>2098</v>
      </c>
    </row>
    <row r="98" spans="1:65" s="2" customFormat="1" ht="16.5" customHeight="1">
      <c r="A98" s="35"/>
      <c r="B98" s="36"/>
      <c r="C98" s="180" t="s">
        <v>285</v>
      </c>
      <c r="D98" s="180" t="s">
        <v>247</v>
      </c>
      <c r="E98" s="181" t="s">
        <v>2099</v>
      </c>
      <c r="F98" s="182" t="s">
        <v>2100</v>
      </c>
      <c r="G98" s="183" t="s">
        <v>389</v>
      </c>
      <c r="H98" s="184">
        <v>1</v>
      </c>
      <c r="I98" s="185"/>
      <c r="J98" s="186">
        <f>ROUND(I98*H98,2)</f>
        <v>0</v>
      </c>
      <c r="K98" s="182" t="s">
        <v>19</v>
      </c>
      <c r="L98" s="40"/>
      <c r="M98" s="187" t="s">
        <v>19</v>
      </c>
      <c r="N98" s="188" t="s">
        <v>45</v>
      </c>
      <c r="O98" s="65"/>
      <c r="P98" s="189">
        <f>O98*H98</f>
        <v>0</v>
      </c>
      <c r="Q98" s="189">
        <v>0</v>
      </c>
      <c r="R98" s="189">
        <f>Q98*H98</f>
        <v>0</v>
      </c>
      <c r="S98" s="189">
        <v>0</v>
      </c>
      <c r="T98" s="190">
        <f>S98*H98</f>
        <v>0</v>
      </c>
      <c r="U98" s="35"/>
      <c r="V98" s="35"/>
      <c r="W98" s="35"/>
      <c r="X98" s="35"/>
      <c r="Y98" s="35"/>
      <c r="Z98" s="35"/>
      <c r="AA98" s="35"/>
      <c r="AB98" s="35"/>
      <c r="AC98" s="35"/>
      <c r="AD98" s="35"/>
      <c r="AE98" s="35"/>
      <c r="AR98" s="191" t="s">
        <v>390</v>
      </c>
      <c r="AT98" s="191" t="s">
        <v>247</v>
      </c>
      <c r="AU98" s="191" t="s">
        <v>82</v>
      </c>
      <c r="AY98" s="18" t="s">
        <v>245</v>
      </c>
      <c r="BE98" s="192">
        <f>IF(N98="základní",J98,0)</f>
        <v>0</v>
      </c>
      <c r="BF98" s="192">
        <f>IF(N98="snížená",J98,0)</f>
        <v>0</v>
      </c>
      <c r="BG98" s="192">
        <f>IF(N98="zákl. přenesená",J98,0)</f>
        <v>0</v>
      </c>
      <c r="BH98" s="192">
        <f>IF(N98="sníž. přenesená",J98,0)</f>
        <v>0</v>
      </c>
      <c r="BI98" s="192">
        <f>IF(N98="nulová",J98,0)</f>
        <v>0</v>
      </c>
      <c r="BJ98" s="18" t="s">
        <v>82</v>
      </c>
      <c r="BK98" s="192">
        <f>ROUND(I98*H98,2)</f>
        <v>0</v>
      </c>
      <c r="BL98" s="18" t="s">
        <v>390</v>
      </c>
      <c r="BM98" s="191" t="s">
        <v>2101</v>
      </c>
    </row>
    <row r="99" spans="1:65" s="2" customFormat="1" ht="16.5" customHeight="1">
      <c r="A99" s="35"/>
      <c r="B99" s="36"/>
      <c r="C99" s="180" t="s">
        <v>297</v>
      </c>
      <c r="D99" s="180" t="s">
        <v>247</v>
      </c>
      <c r="E99" s="181" t="s">
        <v>2102</v>
      </c>
      <c r="F99" s="182" t="s">
        <v>2103</v>
      </c>
      <c r="G99" s="183" t="s">
        <v>389</v>
      </c>
      <c r="H99" s="184">
        <v>1</v>
      </c>
      <c r="I99" s="185"/>
      <c r="J99" s="186">
        <f>ROUND(I99*H99,2)</f>
        <v>0</v>
      </c>
      <c r="K99" s="182" t="s">
        <v>19</v>
      </c>
      <c r="L99" s="40"/>
      <c r="M99" s="187" t="s">
        <v>19</v>
      </c>
      <c r="N99" s="188" t="s">
        <v>45</v>
      </c>
      <c r="O99" s="65"/>
      <c r="P99" s="189">
        <f>O99*H99</f>
        <v>0</v>
      </c>
      <c r="Q99" s="189">
        <v>0</v>
      </c>
      <c r="R99" s="189">
        <f>Q99*H99</f>
        <v>0</v>
      </c>
      <c r="S99" s="189">
        <v>0</v>
      </c>
      <c r="T99" s="190">
        <f>S99*H99</f>
        <v>0</v>
      </c>
      <c r="U99" s="35"/>
      <c r="V99" s="35"/>
      <c r="W99" s="35"/>
      <c r="X99" s="35"/>
      <c r="Y99" s="35"/>
      <c r="Z99" s="35"/>
      <c r="AA99" s="35"/>
      <c r="AB99" s="35"/>
      <c r="AC99" s="35"/>
      <c r="AD99" s="35"/>
      <c r="AE99" s="35"/>
      <c r="AR99" s="191" t="s">
        <v>390</v>
      </c>
      <c r="AT99" s="191" t="s">
        <v>247</v>
      </c>
      <c r="AU99" s="191" t="s">
        <v>82</v>
      </c>
      <c r="AY99" s="18" t="s">
        <v>245</v>
      </c>
      <c r="BE99" s="192">
        <f>IF(N99="základní",J99,0)</f>
        <v>0</v>
      </c>
      <c r="BF99" s="192">
        <f>IF(N99="snížená",J99,0)</f>
        <v>0</v>
      </c>
      <c r="BG99" s="192">
        <f>IF(N99="zákl. přenesená",J99,0)</f>
        <v>0</v>
      </c>
      <c r="BH99" s="192">
        <f>IF(N99="sníž. přenesená",J99,0)</f>
        <v>0</v>
      </c>
      <c r="BI99" s="192">
        <f>IF(N99="nulová",J99,0)</f>
        <v>0</v>
      </c>
      <c r="BJ99" s="18" t="s">
        <v>82</v>
      </c>
      <c r="BK99" s="192">
        <f>ROUND(I99*H99,2)</f>
        <v>0</v>
      </c>
      <c r="BL99" s="18" t="s">
        <v>390</v>
      </c>
      <c r="BM99" s="191" t="s">
        <v>2104</v>
      </c>
    </row>
    <row r="100" spans="2:63" s="12" customFormat="1" ht="25.95" customHeight="1">
      <c r="B100" s="164"/>
      <c r="C100" s="165"/>
      <c r="D100" s="166" t="s">
        <v>73</v>
      </c>
      <c r="E100" s="167" t="s">
        <v>2105</v>
      </c>
      <c r="F100" s="167" t="s">
        <v>2106</v>
      </c>
      <c r="G100" s="165"/>
      <c r="H100" s="165"/>
      <c r="I100" s="168"/>
      <c r="J100" s="169">
        <f>BK100</f>
        <v>0</v>
      </c>
      <c r="K100" s="165"/>
      <c r="L100" s="170"/>
      <c r="M100" s="171"/>
      <c r="N100" s="172"/>
      <c r="O100" s="172"/>
      <c r="P100" s="173">
        <f>P101</f>
        <v>0</v>
      </c>
      <c r="Q100" s="172"/>
      <c r="R100" s="173">
        <f>R101</f>
        <v>0</v>
      </c>
      <c r="S100" s="172"/>
      <c r="T100" s="174">
        <f>T101</f>
        <v>0</v>
      </c>
      <c r="AR100" s="175" t="s">
        <v>131</v>
      </c>
      <c r="AT100" s="176" t="s">
        <v>73</v>
      </c>
      <c r="AU100" s="176" t="s">
        <v>74</v>
      </c>
      <c r="AY100" s="175" t="s">
        <v>245</v>
      </c>
      <c r="BK100" s="177">
        <f>BK101</f>
        <v>0</v>
      </c>
    </row>
    <row r="101" spans="1:65" s="2" customFormat="1" ht="16.5" customHeight="1">
      <c r="A101" s="35"/>
      <c r="B101" s="36"/>
      <c r="C101" s="180" t="s">
        <v>305</v>
      </c>
      <c r="D101" s="180" t="s">
        <v>247</v>
      </c>
      <c r="E101" s="181" t="s">
        <v>2107</v>
      </c>
      <c r="F101" s="182" t="s">
        <v>2080</v>
      </c>
      <c r="G101" s="183" t="s">
        <v>288</v>
      </c>
      <c r="H101" s="184">
        <v>125</v>
      </c>
      <c r="I101" s="185"/>
      <c r="J101" s="186">
        <f>ROUND(I101*H101,2)</f>
        <v>0</v>
      </c>
      <c r="K101" s="182" t="s">
        <v>19</v>
      </c>
      <c r="L101" s="40"/>
      <c r="M101" s="187" t="s">
        <v>19</v>
      </c>
      <c r="N101" s="188" t="s">
        <v>45</v>
      </c>
      <c r="O101" s="65"/>
      <c r="P101" s="189">
        <f>O101*H101</f>
        <v>0</v>
      </c>
      <c r="Q101" s="189">
        <v>0</v>
      </c>
      <c r="R101" s="189">
        <f>Q101*H101</f>
        <v>0</v>
      </c>
      <c r="S101" s="189">
        <v>0</v>
      </c>
      <c r="T101" s="190">
        <f>S101*H101</f>
        <v>0</v>
      </c>
      <c r="U101" s="35"/>
      <c r="V101" s="35"/>
      <c r="W101" s="35"/>
      <c r="X101" s="35"/>
      <c r="Y101" s="35"/>
      <c r="Z101" s="35"/>
      <c r="AA101" s="35"/>
      <c r="AB101" s="35"/>
      <c r="AC101" s="35"/>
      <c r="AD101" s="35"/>
      <c r="AE101" s="35"/>
      <c r="AR101" s="191" t="s">
        <v>390</v>
      </c>
      <c r="AT101" s="191" t="s">
        <v>247</v>
      </c>
      <c r="AU101" s="191" t="s">
        <v>82</v>
      </c>
      <c r="AY101" s="18" t="s">
        <v>245</v>
      </c>
      <c r="BE101" s="192">
        <f>IF(N101="základní",J101,0)</f>
        <v>0</v>
      </c>
      <c r="BF101" s="192">
        <f>IF(N101="snížená",J101,0)</f>
        <v>0</v>
      </c>
      <c r="BG101" s="192">
        <f>IF(N101="zákl. přenesená",J101,0)</f>
        <v>0</v>
      </c>
      <c r="BH101" s="192">
        <f>IF(N101="sníž. přenesená",J101,0)</f>
        <v>0</v>
      </c>
      <c r="BI101" s="192">
        <f>IF(N101="nulová",J101,0)</f>
        <v>0</v>
      </c>
      <c r="BJ101" s="18" t="s">
        <v>82</v>
      </c>
      <c r="BK101" s="192">
        <f>ROUND(I101*H101,2)</f>
        <v>0</v>
      </c>
      <c r="BL101" s="18" t="s">
        <v>390</v>
      </c>
      <c r="BM101" s="191" t="s">
        <v>2108</v>
      </c>
    </row>
    <row r="102" spans="2:63" s="12" customFormat="1" ht="25.95" customHeight="1">
      <c r="B102" s="164"/>
      <c r="C102" s="165"/>
      <c r="D102" s="166" t="s">
        <v>73</v>
      </c>
      <c r="E102" s="167" t="s">
        <v>2109</v>
      </c>
      <c r="F102" s="167" t="s">
        <v>2110</v>
      </c>
      <c r="G102" s="165"/>
      <c r="H102" s="165"/>
      <c r="I102" s="168"/>
      <c r="J102" s="169">
        <f>BK102</f>
        <v>0</v>
      </c>
      <c r="K102" s="165"/>
      <c r="L102" s="170"/>
      <c r="M102" s="171"/>
      <c r="N102" s="172"/>
      <c r="O102" s="172"/>
      <c r="P102" s="173">
        <f>P103</f>
        <v>0</v>
      </c>
      <c r="Q102" s="172"/>
      <c r="R102" s="173">
        <f>R103</f>
        <v>0</v>
      </c>
      <c r="S102" s="172"/>
      <c r="T102" s="174">
        <f>T103</f>
        <v>0</v>
      </c>
      <c r="AR102" s="175" t="s">
        <v>131</v>
      </c>
      <c r="AT102" s="176" t="s">
        <v>73</v>
      </c>
      <c r="AU102" s="176" t="s">
        <v>74</v>
      </c>
      <c r="AY102" s="175" t="s">
        <v>245</v>
      </c>
      <c r="BK102" s="177">
        <f>BK103</f>
        <v>0</v>
      </c>
    </row>
    <row r="103" spans="1:65" s="2" customFormat="1" ht="16.5" customHeight="1">
      <c r="A103" s="35"/>
      <c r="B103" s="36"/>
      <c r="C103" s="180" t="s">
        <v>315</v>
      </c>
      <c r="D103" s="180" t="s">
        <v>247</v>
      </c>
      <c r="E103" s="181" t="s">
        <v>2111</v>
      </c>
      <c r="F103" s="182" t="s">
        <v>2112</v>
      </c>
      <c r="G103" s="183" t="s">
        <v>389</v>
      </c>
      <c r="H103" s="184">
        <v>14</v>
      </c>
      <c r="I103" s="185"/>
      <c r="J103" s="186">
        <f>ROUND(I103*H103,2)</f>
        <v>0</v>
      </c>
      <c r="K103" s="182" t="s">
        <v>19</v>
      </c>
      <c r="L103" s="40"/>
      <c r="M103" s="187" t="s">
        <v>19</v>
      </c>
      <c r="N103" s="188" t="s">
        <v>45</v>
      </c>
      <c r="O103" s="65"/>
      <c r="P103" s="189">
        <f>O103*H103</f>
        <v>0</v>
      </c>
      <c r="Q103" s="189">
        <v>0</v>
      </c>
      <c r="R103" s="189">
        <f>Q103*H103</f>
        <v>0</v>
      </c>
      <c r="S103" s="189">
        <v>0</v>
      </c>
      <c r="T103" s="190">
        <f>S103*H103</f>
        <v>0</v>
      </c>
      <c r="U103" s="35"/>
      <c r="V103" s="35"/>
      <c r="W103" s="35"/>
      <c r="X103" s="35"/>
      <c r="Y103" s="35"/>
      <c r="Z103" s="35"/>
      <c r="AA103" s="35"/>
      <c r="AB103" s="35"/>
      <c r="AC103" s="35"/>
      <c r="AD103" s="35"/>
      <c r="AE103" s="35"/>
      <c r="AR103" s="191" t="s">
        <v>390</v>
      </c>
      <c r="AT103" s="191" t="s">
        <v>247</v>
      </c>
      <c r="AU103" s="191" t="s">
        <v>82</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390</v>
      </c>
      <c r="BM103" s="191" t="s">
        <v>2113</v>
      </c>
    </row>
    <row r="104" spans="2:63" s="12" customFormat="1" ht="25.95" customHeight="1">
      <c r="B104" s="164"/>
      <c r="C104" s="165"/>
      <c r="D104" s="166" t="s">
        <v>73</v>
      </c>
      <c r="E104" s="167" t="s">
        <v>2114</v>
      </c>
      <c r="F104" s="167" t="s">
        <v>2115</v>
      </c>
      <c r="G104" s="165"/>
      <c r="H104" s="165"/>
      <c r="I104" s="168"/>
      <c r="J104" s="169">
        <f>BK104</f>
        <v>0</v>
      </c>
      <c r="K104" s="165"/>
      <c r="L104" s="170"/>
      <c r="M104" s="171"/>
      <c r="N104" s="172"/>
      <c r="O104" s="172"/>
      <c r="P104" s="173">
        <f>P105</f>
        <v>0</v>
      </c>
      <c r="Q104" s="172"/>
      <c r="R104" s="173">
        <f>R105</f>
        <v>0</v>
      </c>
      <c r="S104" s="172"/>
      <c r="T104" s="174">
        <f>T105</f>
        <v>0</v>
      </c>
      <c r="AR104" s="175" t="s">
        <v>131</v>
      </c>
      <c r="AT104" s="176" t="s">
        <v>73</v>
      </c>
      <c r="AU104" s="176" t="s">
        <v>74</v>
      </c>
      <c r="AY104" s="175" t="s">
        <v>245</v>
      </c>
      <c r="BK104" s="177">
        <f>BK105</f>
        <v>0</v>
      </c>
    </row>
    <row r="105" spans="1:65" s="2" customFormat="1" ht="16.5" customHeight="1">
      <c r="A105" s="35"/>
      <c r="B105" s="36"/>
      <c r="C105" s="180" t="s">
        <v>320</v>
      </c>
      <c r="D105" s="180" t="s">
        <v>247</v>
      </c>
      <c r="E105" s="181" t="s">
        <v>2116</v>
      </c>
      <c r="F105" s="182" t="s">
        <v>2112</v>
      </c>
      <c r="G105" s="183" t="s">
        <v>389</v>
      </c>
      <c r="H105" s="184">
        <v>17</v>
      </c>
      <c r="I105" s="185"/>
      <c r="J105" s="186">
        <f>ROUND(I105*H105,2)</f>
        <v>0</v>
      </c>
      <c r="K105" s="182" t="s">
        <v>19</v>
      </c>
      <c r="L105" s="40"/>
      <c r="M105" s="187" t="s">
        <v>19</v>
      </c>
      <c r="N105" s="188" t="s">
        <v>45</v>
      </c>
      <c r="O105" s="65"/>
      <c r="P105" s="189">
        <f>O105*H105</f>
        <v>0</v>
      </c>
      <c r="Q105" s="189">
        <v>0</v>
      </c>
      <c r="R105" s="189">
        <f>Q105*H105</f>
        <v>0</v>
      </c>
      <c r="S105" s="189">
        <v>0</v>
      </c>
      <c r="T105" s="190">
        <f>S105*H105</f>
        <v>0</v>
      </c>
      <c r="U105" s="35"/>
      <c r="V105" s="35"/>
      <c r="W105" s="35"/>
      <c r="X105" s="35"/>
      <c r="Y105" s="35"/>
      <c r="Z105" s="35"/>
      <c r="AA105" s="35"/>
      <c r="AB105" s="35"/>
      <c r="AC105" s="35"/>
      <c r="AD105" s="35"/>
      <c r="AE105" s="35"/>
      <c r="AR105" s="191" t="s">
        <v>390</v>
      </c>
      <c r="AT105" s="191" t="s">
        <v>247</v>
      </c>
      <c r="AU105" s="191" t="s">
        <v>82</v>
      </c>
      <c r="AY105" s="18" t="s">
        <v>245</v>
      </c>
      <c r="BE105" s="192">
        <f>IF(N105="základní",J105,0)</f>
        <v>0</v>
      </c>
      <c r="BF105" s="192">
        <f>IF(N105="snížená",J105,0)</f>
        <v>0</v>
      </c>
      <c r="BG105" s="192">
        <f>IF(N105="zákl. přenesená",J105,0)</f>
        <v>0</v>
      </c>
      <c r="BH105" s="192">
        <f>IF(N105="sníž. přenesená",J105,0)</f>
        <v>0</v>
      </c>
      <c r="BI105" s="192">
        <f>IF(N105="nulová",J105,0)</f>
        <v>0</v>
      </c>
      <c r="BJ105" s="18" t="s">
        <v>82</v>
      </c>
      <c r="BK105" s="192">
        <f>ROUND(I105*H105,2)</f>
        <v>0</v>
      </c>
      <c r="BL105" s="18" t="s">
        <v>390</v>
      </c>
      <c r="BM105" s="191" t="s">
        <v>2117</v>
      </c>
    </row>
    <row r="106" spans="2:63" s="12" customFormat="1" ht="25.95" customHeight="1">
      <c r="B106" s="164"/>
      <c r="C106" s="165"/>
      <c r="D106" s="166" t="s">
        <v>73</v>
      </c>
      <c r="E106" s="167" t="s">
        <v>2118</v>
      </c>
      <c r="F106" s="167" t="s">
        <v>2119</v>
      </c>
      <c r="G106" s="165"/>
      <c r="H106" s="165"/>
      <c r="I106" s="168"/>
      <c r="J106" s="169">
        <f>BK106</f>
        <v>0</v>
      </c>
      <c r="K106" s="165"/>
      <c r="L106" s="170"/>
      <c r="M106" s="171"/>
      <c r="N106" s="172"/>
      <c r="O106" s="172"/>
      <c r="P106" s="173">
        <f>P107</f>
        <v>0</v>
      </c>
      <c r="Q106" s="172"/>
      <c r="R106" s="173">
        <f>R107</f>
        <v>0</v>
      </c>
      <c r="S106" s="172"/>
      <c r="T106" s="174">
        <f>T107</f>
        <v>0</v>
      </c>
      <c r="AR106" s="175" t="s">
        <v>131</v>
      </c>
      <c r="AT106" s="176" t="s">
        <v>73</v>
      </c>
      <c r="AU106" s="176" t="s">
        <v>74</v>
      </c>
      <c r="AY106" s="175" t="s">
        <v>245</v>
      </c>
      <c r="BK106" s="177">
        <f>BK107</f>
        <v>0</v>
      </c>
    </row>
    <row r="107" spans="1:65" s="2" customFormat="1" ht="16.5" customHeight="1">
      <c r="A107" s="35"/>
      <c r="B107" s="36"/>
      <c r="C107" s="180" t="s">
        <v>328</v>
      </c>
      <c r="D107" s="180" t="s">
        <v>247</v>
      </c>
      <c r="E107" s="181" t="s">
        <v>2120</v>
      </c>
      <c r="F107" s="182" t="s">
        <v>2080</v>
      </c>
      <c r="G107" s="183" t="s">
        <v>288</v>
      </c>
      <c r="H107" s="184">
        <v>125</v>
      </c>
      <c r="I107" s="185"/>
      <c r="J107" s="186">
        <f>ROUND(I107*H107,2)</f>
        <v>0</v>
      </c>
      <c r="K107" s="182" t="s">
        <v>19</v>
      </c>
      <c r="L107" s="40"/>
      <c r="M107" s="231" t="s">
        <v>19</v>
      </c>
      <c r="N107" s="232" t="s">
        <v>45</v>
      </c>
      <c r="O107" s="233"/>
      <c r="P107" s="234">
        <f>O107*H107</f>
        <v>0</v>
      </c>
      <c r="Q107" s="234">
        <v>0</v>
      </c>
      <c r="R107" s="234">
        <f>Q107*H107</f>
        <v>0</v>
      </c>
      <c r="S107" s="234">
        <v>0</v>
      </c>
      <c r="T107" s="235">
        <f>S107*H107</f>
        <v>0</v>
      </c>
      <c r="U107" s="35"/>
      <c r="V107" s="35"/>
      <c r="W107" s="35"/>
      <c r="X107" s="35"/>
      <c r="Y107" s="35"/>
      <c r="Z107" s="35"/>
      <c r="AA107" s="35"/>
      <c r="AB107" s="35"/>
      <c r="AC107" s="35"/>
      <c r="AD107" s="35"/>
      <c r="AE107" s="35"/>
      <c r="AR107" s="191" t="s">
        <v>390</v>
      </c>
      <c r="AT107" s="191" t="s">
        <v>247</v>
      </c>
      <c r="AU107" s="191" t="s">
        <v>82</v>
      </c>
      <c r="AY107" s="18" t="s">
        <v>245</v>
      </c>
      <c r="BE107" s="192">
        <f>IF(N107="základní",J107,0)</f>
        <v>0</v>
      </c>
      <c r="BF107" s="192">
        <f>IF(N107="snížená",J107,0)</f>
        <v>0</v>
      </c>
      <c r="BG107" s="192">
        <f>IF(N107="zákl. přenesená",J107,0)</f>
        <v>0</v>
      </c>
      <c r="BH107" s="192">
        <f>IF(N107="sníž. přenesená",J107,0)</f>
        <v>0</v>
      </c>
      <c r="BI107" s="192">
        <f>IF(N107="nulová",J107,0)</f>
        <v>0</v>
      </c>
      <c r="BJ107" s="18" t="s">
        <v>82</v>
      </c>
      <c r="BK107" s="192">
        <f>ROUND(I107*H107,2)</f>
        <v>0</v>
      </c>
      <c r="BL107" s="18" t="s">
        <v>390</v>
      </c>
      <c r="BM107" s="191" t="s">
        <v>2121</v>
      </c>
    </row>
    <row r="108" spans="1:31" s="2" customFormat="1" ht="6.9" customHeight="1">
      <c r="A108" s="35"/>
      <c r="B108" s="48"/>
      <c r="C108" s="49"/>
      <c r="D108" s="49"/>
      <c r="E108" s="49"/>
      <c r="F108" s="49"/>
      <c r="G108" s="49"/>
      <c r="H108" s="49"/>
      <c r="I108" s="49"/>
      <c r="J108" s="49"/>
      <c r="K108" s="49"/>
      <c r="L108" s="40"/>
      <c r="M108" s="35"/>
      <c r="O108" s="35"/>
      <c r="P108" s="35"/>
      <c r="Q108" s="35"/>
      <c r="R108" s="35"/>
      <c r="S108" s="35"/>
      <c r="T108" s="35"/>
      <c r="U108" s="35"/>
      <c r="V108" s="35"/>
      <c r="W108" s="35"/>
      <c r="X108" s="35"/>
      <c r="Y108" s="35"/>
      <c r="Z108" s="35"/>
      <c r="AA108" s="35"/>
      <c r="AB108" s="35"/>
      <c r="AC108" s="35"/>
      <c r="AD108" s="35"/>
      <c r="AE108" s="35"/>
    </row>
  </sheetData>
  <sheetProtection algorithmName="SHA-512" hashValue="Nl7QwLoWvwyhVTC5vb+5qJj7KrFurWpfLDAFMJiFgUwz48wm78yrJ5zXGAkGB33+8wNxykEM/eS6nxlLfiniyg==" saltValue="448WesF9Ip7m7+GtflkfGhq905Htm9h8sGLPfppASuYI7OZDrkUEQk6TjI1p5X75PO8HjJ3IGEue3aKVd8111A==" spinCount="100000" sheet="1" objects="1" scenarios="1" formatColumns="0" formatRows="0" autoFilter="0"/>
  <autoFilter ref="C86:K107"/>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199</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2122</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ROUND((SUM(BE80:BE89)),2)</f>
        <v>0</v>
      </c>
      <c r="G33" s="35"/>
      <c r="H33" s="35"/>
      <c r="I33" s="126">
        <v>0.21</v>
      </c>
      <c r="J33" s="125">
        <f>ROUND(((SUM(BE80:BE89))*I33),2)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ROUND((SUM(BF80:BF89)),2)</f>
        <v>0</v>
      </c>
      <c r="G34" s="35"/>
      <c r="H34" s="35"/>
      <c r="I34" s="126">
        <v>0.15</v>
      </c>
      <c r="J34" s="125">
        <f>ROUND(((SUM(BF80:BF89))*I34),2)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ROUND((SUM(BG80:BG89)),2)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ROUND((SUM(BH80:BH89)),2)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ROUND((SUM(BI80:BI89)),2)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IO 14 - Rozvody TČ země/voda</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1461</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IO 14 - Rozvody TČ země/voda</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1269</v>
      </c>
      <c r="F81" s="167" t="s">
        <v>124</v>
      </c>
      <c r="G81" s="165"/>
      <c r="H81" s="165"/>
      <c r="I81" s="168"/>
      <c r="J81" s="169">
        <f>BK81</f>
        <v>0</v>
      </c>
      <c r="K81" s="165"/>
      <c r="L81" s="170"/>
      <c r="M81" s="171"/>
      <c r="N81" s="172"/>
      <c r="O81" s="172"/>
      <c r="P81" s="173">
        <f>SUM(P82:P89)</f>
        <v>0</v>
      </c>
      <c r="Q81" s="172"/>
      <c r="R81" s="173">
        <f>SUM(R82:R89)</f>
        <v>0</v>
      </c>
      <c r="S81" s="172"/>
      <c r="T81" s="174">
        <f>SUM(T82:T89)</f>
        <v>0</v>
      </c>
      <c r="AR81" s="175" t="s">
        <v>82</v>
      </c>
      <c r="AT81" s="176" t="s">
        <v>73</v>
      </c>
      <c r="AU81" s="176" t="s">
        <v>74</v>
      </c>
      <c r="AY81" s="175" t="s">
        <v>245</v>
      </c>
      <c r="BK81" s="177">
        <f>SUM(BK82:BK89)</f>
        <v>0</v>
      </c>
    </row>
    <row r="82" spans="1:65" s="2" customFormat="1" ht="16.5" customHeight="1">
      <c r="A82" s="35"/>
      <c r="B82" s="36"/>
      <c r="C82" s="180" t="s">
        <v>82</v>
      </c>
      <c r="D82" s="180" t="s">
        <v>247</v>
      </c>
      <c r="E82" s="181" t="s">
        <v>2123</v>
      </c>
      <c r="F82" s="182" t="s">
        <v>2124</v>
      </c>
      <c r="G82" s="183" t="s">
        <v>389</v>
      </c>
      <c r="H82" s="184">
        <v>1</v>
      </c>
      <c r="I82" s="185"/>
      <c r="J82" s="186">
        <f>ROUND(I82*H82,2)</f>
        <v>0</v>
      </c>
      <c r="K82" s="182" t="s">
        <v>19</v>
      </c>
      <c r="L82" s="40"/>
      <c r="M82" s="187" t="s">
        <v>19</v>
      </c>
      <c r="N82" s="188" t="s">
        <v>45</v>
      </c>
      <c r="O82" s="65"/>
      <c r="P82" s="189">
        <f>O82*H82</f>
        <v>0</v>
      </c>
      <c r="Q82" s="189">
        <v>0</v>
      </c>
      <c r="R82" s="189">
        <f>Q82*H82</f>
        <v>0</v>
      </c>
      <c r="S82" s="189">
        <v>0</v>
      </c>
      <c r="T82" s="190">
        <f>S82*H82</f>
        <v>0</v>
      </c>
      <c r="U82" s="35"/>
      <c r="V82" s="35"/>
      <c r="W82" s="35"/>
      <c r="X82" s="35"/>
      <c r="Y82" s="35"/>
      <c r="Z82" s="35"/>
      <c r="AA82" s="35"/>
      <c r="AB82" s="35"/>
      <c r="AC82" s="35"/>
      <c r="AD82" s="35"/>
      <c r="AE82" s="35"/>
      <c r="AR82" s="191" t="s">
        <v>131</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131</v>
      </c>
      <c r="BM82" s="191" t="s">
        <v>2125</v>
      </c>
    </row>
    <row r="83" spans="1:47" s="2" customFormat="1" ht="28.8">
      <c r="A83" s="35"/>
      <c r="B83" s="36"/>
      <c r="C83" s="37"/>
      <c r="D83" s="200" t="s">
        <v>470</v>
      </c>
      <c r="E83" s="37"/>
      <c r="F83" s="236" t="s">
        <v>2126</v>
      </c>
      <c r="G83" s="37"/>
      <c r="H83" s="37"/>
      <c r="I83" s="195"/>
      <c r="J83" s="37"/>
      <c r="K83" s="37"/>
      <c r="L83" s="40"/>
      <c r="M83" s="196"/>
      <c r="N83" s="197"/>
      <c r="O83" s="65"/>
      <c r="P83" s="65"/>
      <c r="Q83" s="65"/>
      <c r="R83" s="65"/>
      <c r="S83" s="65"/>
      <c r="T83" s="66"/>
      <c r="U83" s="35"/>
      <c r="V83" s="35"/>
      <c r="W83" s="35"/>
      <c r="X83" s="35"/>
      <c r="Y83" s="35"/>
      <c r="Z83" s="35"/>
      <c r="AA83" s="35"/>
      <c r="AB83" s="35"/>
      <c r="AC83" s="35"/>
      <c r="AD83" s="35"/>
      <c r="AE83" s="35"/>
      <c r="AT83" s="18" t="s">
        <v>470</v>
      </c>
      <c r="AU83" s="18" t="s">
        <v>82</v>
      </c>
    </row>
    <row r="84" spans="1:65" s="2" customFormat="1" ht="16.5" customHeight="1">
      <c r="A84" s="35"/>
      <c r="B84" s="36"/>
      <c r="C84" s="180" t="s">
        <v>84</v>
      </c>
      <c r="D84" s="180" t="s">
        <v>247</v>
      </c>
      <c r="E84" s="181" t="s">
        <v>2127</v>
      </c>
      <c r="F84" s="182" t="s">
        <v>2128</v>
      </c>
      <c r="G84" s="183" t="s">
        <v>389</v>
      </c>
      <c r="H84" s="184">
        <v>1</v>
      </c>
      <c r="I84" s="185"/>
      <c r="J84" s="186">
        <f>ROUND(I84*H84,2)</f>
        <v>0</v>
      </c>
      <c r="K84" s="182" t="s">
        <v>19</v>
      </c>
      <c r="L84" s="40"/>
      <c r="M84" s="187" t="s">
        <v>19</v>
      </c>
      <c r="N84" s="188" t="s">
        <v>45</v>
      </c>
      <c r="O84" s="65"/>
      <c r="P84" s="189">
        <f>O84*H84</f>
        <v>0</v>
      </c>
      <c r="Q84" s="189">
        <v>0</v>
      </c>
      <c r="R84" s="189">
        <f>Q84*H84</f>
        <v>0</v>
      </c>
      <c r="S84" s="189">
        <v>0</v>
      </c>
      <c r="T84" s="190">
        <f>S84*H84</f>
        <v>0</v>
      </c>
      <c r="U84" s="35"/>
      <c r="V84" s="35"/>
      <c r="W84" s="35"/>
      <c r="X84" s="35"/>
      <c r="Y84" s="35"/>
      <c r="Z84" s="35"/>
      <c r="AA84" s="35"/>
      <c r="AB84" s="35"/>
      <c r="AC84" s="35"/>
      <c r="AD84" s="35"/>
      <c r="AE84" s="35"/>
      <c r="AR84" s="191" t="s">
        <v>131</v>
      </c>
      <c r="AT84" s="191" t="s">
        <v>247</v>
      </c>
      <c r="AU84" s="191" t="s">
        <v>82</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131</v>
      </c>
      <c r="BM84" s="191" t="s">
        <v>2129</v>
      </c>
    </row>
    <row r="85" spans="1:47" s="2" customFormat="1" ht="19.2">
      <c r="A85" s="35"/>
      <c r="B85" s="36"/>
      <c r="C85" s="37"/>
      <c r="D85" s="200" t="s">
        <v>470</v>
      </c>
      <c r="E85" s="37"/>
      <c r="F85" s="236" t="s">
        <v>2130</v>
      </c>
      <c r="G85" s="37"/>
      <c r="H85" s="37"/>
      <c r="I85" s="195"/>
      <c r="J85" s="37"/>
      <c r="K85" s="37"/>
      <c r="L85" s="40"/>
      <c r="M85" s="196"/>
      <c r="N85" s="197"/>
      <c r="O85" s="65"/>
      <c r="P85" s="65"/>
      <c r="Q85" s="65"/>
      <c r="R85" s="65"/>
      <c r="S85" s="65"/>
      <c r="T85" s="66"/>
      <c r="U85" s="35"/>
      <c r="V85" s="35"/>
      <c r="W85" s="35"/>
      <c r="X85" s="35"/>
      <c r="Y85" s="35"/>
      <c r="Z85" s="35"/>
      <c r="AA85" s="35"/>
      <c r="AB85" s="35"/>
      <c r="AC85" s="35"/>
      <c r="AD85" s="35"/>
      <c r="AE85" s="35"/>
      <c r="AT85" s="18" t="s">
        <v>470</v>
      </c>
      <c r="AU85" s="18" t="s">
        <v>82</v>
      </c>
    </row>
    <row r="86" spans="1:65" s="2" customFormat="1" ht="16.5" customHeight="1">
      <c r="A86" s="35"/>
      <c r="B86" s="36"/>
      <c r="C86" s="180" t="s">
        <v>94</v>
      </c>
      <c r="D86" s="180" t="s">
        <v>247</v>
      </c>
      <c r="E86" s="181" t="s">
        <v>2131</v>
      </c>
      <c r="F86" s="182" t="s">
        <v>2132</v>
      </c>
      <c r="G86" s="183" t="s">
        <v>389</v>
      </c>
      <c r="H86" s="184">
        <v>1</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131</v>
      </c>
      <c r="AT86" s="191" t="s">
        <v>247</v>
      </c>
      <c r="AU86" s="191" t="s">
        <v>82</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131</v>
      </c>
      <c r="BM86" s="191" t="s">
        <v>2133</v>
      </c>
    </row>
    <row r="87" spans="1:47" s="2" customFormat="1" ht="28.8">
      <c r="A87" s="35"/>
      <c r="B87" s="36"/>
      <c r="C87" s="37"/>
      <c r="D87" s="200" t="s">
        <v>470</v>
      </c>
      <c r="E87" s="37"/>
      <c r="F87" s="236" t="s">
        <v>2134</v>
      </c>
      <c r="G87" s="37"/>
      <c r="H87" s="37"/>
      <c r="I87" s="195"/>
      <c r="J87" s="37"/>
      <c r="K87" s="37"/>
      <c r="L87" s="40"/>
      <c r="M87" s="196"/>
      <c r="N87" s="197"/>
      <c r="O87" s="65"/>
      <c r="P87" s="65"/>
      <c r="Q87" s="65"/>
      <c r="R87" s="65"/>
      <c r="S87" s="65"/>
      <c r="T87" s="66"/>
      <c r="U87" s="35"/>
      <c r="V87" s="35"/>
      <c r="W87" s="35"/>
      <c r="X87" s="35"/>
      <c r="Y87" s="35"/>
      <c r="Z87" s="35"/>
      <c r="AA87" s="35"/>
      <c r="AB87" s="35"/>
      <c r="AC87" s="35"/>
      <c r="AD87" s="35"/>
      <c r="AE87" s="35"/>
      <c r="AT87" s="18" t="s">
        <v>470</v>
      </c>
      <c r="AU87" s="18" t="s">
        <v>82</v>
      </c>
    </row>
    <row r="88" spans="1:65" s="2" customFormat="1" ht="16.5" customHeight="1">
      <c r="A88" s="35"/>
      <c r="B88" s="36"/>
      <c r="C88" s="180" t="s">
        <v>131</v>
      </c>
      <c r="D88" s="180" t="s">
        <v>247</v>
      </c>
      <c r="E88" s="181" t="s">
        <v>1509</v>
      </c>
      <c r="F88" s="182" t="s">
        <v>1510</v>
      </c>
      <c r="G88" s="183" t="s">
        <v>389</v>
      </c>
      <c r="H88" s="184">
        <v>1</v>
      </c>
      <c r="I88" s="185"/>
      <c r="J88" s="186">
        <f>ROUND(I88*H88,2)</f>
        <v>0</v>
      </c>
      <c r="K88" s="182" t="s">
        <v>19</v>
      </c>
      <c r="L88" s="40"/>
      <c r="M88" s="187" t="s">
        <v>19</v>
      </c>
      <c r="N88" s="188" t="s">
        <v>45</v>
      </c>
      <c r="O88" s="65"/>
      <c r="P88" s="189">
        <f>O88*H88</f>
        <v>0</v>
      </c>
      <c r="Q88" s="189">
        <v>0</v>
      </c>
      <c r="R88" s="189">
        <f>Q88*H88</f>
        <v>0</v>
      </c>
      <c r="S88" s="189">
        <v>0</v>
      </c>
      <c r="T88" s="190">
        <f>S88*H88</f>
        <v>0</v>
      </c>
      <c r="U88" s="35"/>
      <c r="V88" s="35"/>
      <c r="W88" s="35"/>
      <c r="X88" s="35"/>
      <c r="Y88" s="35"/>
      <c r="Z88" s="35"/>
      <c r="AA88" s="35"/>
      <c r="AB88" s="35"/>
      <c r="AC88" s="35"/>
      <c r="AD88" s="35"/>
      <c r="AE88" s="35"/>
      <c r="AR88" s="191" t="s">
        <v>131</v>
      </c>
      <c r="AT88" s="191" t="s">
        <v>247</v>
      </c>
      <c r="AU88" s="191" t="s">
        <v>82</v>
      </c>
      <c r="AY88" s="18" t="s">
        <v>245</v>
      </c>
      <c r="BE88" s="192">
        <f>IF(N88="základní",J88,0)</f>
        <v>0</v>
      </c>
      <c r="BF88" s="192">
        <f>IF(N88="snížená",J88,0)</f>
        <v>0</v>
      </c>
      <c r="BG88" s="192">
        <f>IF(N88="zákl. přenesená",J88,0)</f>
        <v>0</v>
      </c>
      <c r="BH88" s="192">
        <f>IF(N88="sníž. přenesená",J88,0)</f>
        <v>0</v>
      </c>
      <c r="BI88" s="192">
        <f>IF(N88="nulová",J88,0)</f>
        <v>0</v>
      </c>
      <c r="BJ88" s="18" t="s">
        <v>82</v>
      </c>
      <c r="BK88" s="192">
        <f>ROUND(I88*H88,2)</f>
        <v>0</v>
      </c>
      <c r="BL88" s="18" t="s">
        <v>131</v>
      </c>
      <c r="BM88" s="191" t="s">
        <v>2135</v>
      </c>
    </row>
    <row r="89" spans="1:47" s="2" customFormat="1" ht="28.8">
      <c r="A89" s="35"/>
      <c r="B89" s="36"/>
      <c r="C89" s="37"/>
      <c r="D89" s="200" t="s">
        <v>470</v>
      </c>
      <c r="E89" s="37"/>
      <c r="F89" s="236" t="s">
        <v>1511</v>
      </c>
      <c r="G89" s="37"/>
      <c r="H89" s="37"/>
      <c r="I89" s="195"/>
      <c r="J89" s="37"/>
      <c r="K89" s="37"/>
      <c r="L89" s="40"/>
      <c r="M89" s="240"/>
      <c r="N89" s="241"/>
      <c r="O89" s="233"/>
      <c r="P89" s="233"/>
      <c r="Q89" s="233"/>
      <c r="R89" s="233"/>
      <c r="S89" s="233"/>
      <c r="T89" s="242"/>
      <c r="U89" s="35"/>
      <c r="V89" s="35"/>
      <c r="W89" s="35"/>
      <c r="X89" s="35"/>
      <c r="Y89" s="35"/>
      <c r="Z89" s="35"/>
      <c r="AA89" s="35"/>
      <c r="AB89" s="35"/>
      <c r="AC89" s="35"/>
      <c r="AD89" s="35"/>
      <c r="AE89" s="35"/>
      <c r="AT89" s="18" t="s">
        <v>470</v>
      </c>
      <c r="AU89" s="18" t="s">
        <v>82</v>
      </c>
    </row>
    <row r="90" spans="1:31" s="2" customFormat="1" ht="6.9" customHeight="1">
      <c r="A90" s="35"/>
      <c r="B90" s="48"/>
      <c r="C90" s="49"/>
      <c r="D90" s="49"/>
      <c r="E90" s="49"/>
      <c r="F90" s="49"/>
      <c r="G90" s="49"/>
      <c r="H90" s="49"/>
      <c r="I90" s="49"/>
      <c r="J90" s="49"/>
      <c r="K90" s="49"/>
      <c r="L90" s="40"/>
      <c r="M90" s="35"/>
      <c r="O90" s="35"/>
      <c r="P90" s="35"/>
      <c r="Q90" s="35"/>
      <c r="R90" s="35"/>
      <c r="S90" s="35"/>
      <c r="T90" s="35"/>
      <c r="U90" s="35"/>
      <c r="V90" s="35"/>
      <c r="W90" s="35"/>
      <c r="X90" s="35"/>
      <c r="Y90" s="35"/>
      <c r="Z90" s="35"/>
      <c r="AA90" s="35"/>
      <c r="AB90" s="35"/>
      <c r="AC90" s="35"/>
      <c r="AD90" s="35"/>
      <c r="AE90" s="35"/>
    </row>
  </sheetData>
  <sheetProtection algorithmName="SHA-512" hashValue="LhAEMFUSuOIGO5IImHNqk7XpWlGmGmD3jD5PsSXyrGePiS55LDfVB+sU/UZO30NMLi4DhlNw/uYtO2jJx1SBIg==" saltValue="iojV3IOOgd80f+TxGO/aYeXKgtR8DiVGsdlLFe8on5gYq/wz7VbQTC3MByiFd89edgaaRhKWYM+b2XIyrrep/g==" spinCount="100000" sheet="1" objects="1" scenarios="1" formatColumns="0" formatRows="0" autoFilter="0"/>
  <autoFilter ref="C79:K8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2:BM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202</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2136</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ROUND((SUM(BE80:BE87)),2)</f>
        <v>0</v>
      </c>
      <c r="G33" s="35"/>
      <c r="H33" s="35"/>
      <c r="I33" s="126">
        <v>0.21</v>
      </c>
      <c r="J33" s="125">
        <f>ROUND(((SUM(BE80:BE87))*I33),2)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ROUND((SUM(BF80:BF87)),2)</f>
        <v>0</v>
      </c>
      <c r="G34" s="35"/>
      <c r="H34" s="35"/>
      <c r="I34" s="126">
        <v>0.15</v>
      </c>
      <c r="J34" s="125">
        <f>ROUND(((SUM(BF80:BF87))*I34),2)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ROUND((SUM(BG80:BG87)),2)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ROUND((SUM(BH80:BH87)),2)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ROUND((SUM(BI80:BI87)),2)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IO 15 - Diesel agregát</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2136</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IO 15 - Diesel agregát</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200</v>
      </c>
      <c r="F81" s="167" t="s">
        <v>201</v>
      </c>
      <c r="G81" s="165"/>
      <c r="H81" s="165"/>
      <c r="I81" s="168"/>
      <c r="J81" s="169">
        <f>BK81</f>
        <v>0</v>
      </c>
      <c r="K81" s="165"/>
      <c r="L81" s="170"/>
      <c r="M81" s="171"/>
      <c r="N81" s="172"/>
      <c r="O81" s="172"/>
      <c r="P81" s="173">
        <f>SUM(P82:P87)</f>
        <v>0</v>
      </c>
      <c r="Q81" s="172"/>
      <c r="R81" s="173">
        <f>SUM(R82:R87)</f>
        <v>0</v>
      </c>
      <c r="S81" s="172"/>
      <c r="T81" s="174">
        <f>SUM(T82:T87)</f>
        <v>0</v>
      </c>
      <c r="AR81" s="175" t="s">
        <v>131</v>
      </c>
      <c r="AT81" s="176" t="s">
        <v>73</v>
      </c>
      <c r="AU81" s="176" t="s">
        <v>74</v>
      </c>
      <c r="AY81" s="175" t="s">
        <v>245</v>
      </c>
      <c r="BK81" s="177">
        <f>SUM(BK82:BK87)</f>
        <v>0</v>
      </c>
    </row>
    <row r="82" spans="1:65" s="2" customFormat="1" ht="16.5" customHeight="1">
      <c r="A82" s="35"/>
      <c r="B82" s="36"/>
      <c r="C82" s="180" t="s">
        <v>82</v>
      </c>
      <c r="D82" s="180" t="s">
        <v>247</v>
      </c>
      <c r="E82" s="181" t="s">
        <v>2137</v>
      </c>
      <c r="F82" s="182" t="s">
        <v>1608</v>
      </c>
      <c r="G82" s="183" t="s">
        <v>389</v>
      </c>
      <c r="H82" s="184">
        <v>1</v>
      </c>
      <c r="I82" s="185"/>
      <c r="J82" s="186">
        <f>ROUND(I82*H82,2)</f>
        <v>0</v>
      </c>
      <c r="K82" s="182" t="s">
        <v>19</v>
      </c>
      <c r="L82" s="40"/>
      <c r="M82" s="187" t="s">
        <v>19</v>
      </c>
      <c r="N82" s="188" t="s">
        <v>45</v>
      </c>
      <c r="O82" s="65"/>
      <c r="P82" s="189">
        <f>O82*H82</f>
        <v>0</v>
      </c>
      <c r="Q82" s="189">
        <v>0</v>
      </c>
      <c r="R82" s="189">
        <f>Q82*H82</f>
        <v>0</v>
      </c>
      <c r="S82" s="189">
        <v>0</v>
      </c>
      <c r="T82" s="190">
        <f>S82*H82</f>
        <v>0</v>
      </c>
      <c r="U82" s="35"/>
      <c r="V82" s="35"/>
      <c r="W82" s="35"/>
      <c r="X82" s="35"/>
      <c r="Y82" s="35"/>
      <c r="Z82" s="35"/>
      <c r="AA82" s="35"/>
      <c r="AB82" s="35"/>
      <c r="AC82" s="35"/>
      <c r="AD82" s="35"/>
      <c r="AE82" s="35"/>
      <c r="AR82" s="191" t="s">
        <v>390</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390</v>
      </c>
      <c r="BM82" s="191" t="s">
        <v>2138</v>
      </c>
    </row>
    <row r="83" spans="1:65" s="2" customFormat="1" ht="16.5" customHeight="1">
      <c r="A83" s="35"/>
      <c r="B83" s="36"/>
      <c r="C83" s="180" t="s">
        <v>84</v>
      </c>
      <c r="D83" s="180" t="s">
        <v>247</v>
      </c>
      <c r="E83" s="181" t="s">
        <v>2139</v>
      </c>
      <c r="F83" s="182" t="s">
        <v>2140</v>
      </c>
      <c r="G83" s="183" t="s">
        <v>389</v>
      </c>
      <c r="H83" s="184">
        <v>1</v>
      </c>
      <c r="I83" s="185"/>
      <c r="J83" s="186">
        <f>ROUND(I83*H83,2)</f>
        <v>0</v>
      </c>
      <c r="K83" s="182" t="s">
        <v>19</v>
      </c>
      <c r="L83" s="40"/>
      <c r="M83" s="187" t="s">
        <v>19</v>
      </c>
      <c r="N83" s="188" t="s">
        <v>45</v>
      </c>
      <c r="O83" s="65"/>
      <c r="P83" s="189">
        <f>O83*H83</f>
        <v>0</v>
      </c>
      <c r="Q83" s="189">
        <v>0</v>
      </c>
      <c r="R83" s="189">
        <f>Q83*H83</f>
        <v>0</v>
      </c>
      <c r="S83" s="189">
        <v>0</v>
      </c>
      <c r="T83" s="190">
        <f>S83*H83</f>
        <v>0</v>
      </c>
      <c r="U83" s="35"/>
      <c r="V83" s="35"/>
      <c r="W83" s="35"/>
      <c r="X83" s="35"/>
      <c r="Y83" s="35"/>
      <c r="Z83" s="35"/>
      <c r="AA83" s="35"/>
      <c r="AB83" s="35"/>
      <c r="AC83" s="35"/>
      <c r="AD83" s="35"/>
      <c r="AE83" s="35"/>
      <c r="AR83" s="191" t="s">
        <v>390</v>
      </c>
      <c r="AT83" s="191" t="s">
        <v>247</v>
      </c>
      <c r="AU83" s="191" t="s">
        <v>82</v>
      </c>
      <c r="AY83" s="18" t="s">
        <v>245</v>
      </c>
      <c r="BE83" s="192">
        <f>IF(N83="základní",J83,0)</f>
        <v>0</v>
      </c>
      <c r="BF83" s="192">
        <f>IF(N83="snížená",J83,0)</f>
        <v>0</v>
      </c>
      <c r="BG83" s="192">
        <f>IF(N83="zákl. přenesená",J83,0)</f>
        <v>0</v>
      </c>
      <c r="BH83" s="192">
        <f>IF(N83="sníž. přenesená",J83,0)</f>
        <v>0</v>
      </c>
      <c r="BI83" s="192">
        <f>IF(N83="nulová",J83,0)</f>
        <v>0</v>
      </c>
      <c r="BJ83" s="18" t="s">
        <v>82</v>
      </c>
      <c r="BK83" s="192">
        <f>ROUND(I83*H83,2)</f>
        <v>0</v>
      </c>
      <c r="BL83" s="18" t="s">
        <v>390</v>
      </c>
      <c r="BM83" s="191" t="s">
        <v>2141</v>
      </c>
    </row>
    <row r="84" spans="1:65" s="2" customFormat="1" ht="16.5" customHeight="1">
      <c r="A84" s="35"/>
      <c r="B84" s="36"/>
      <c r="C84" s="180" t="s">
        <v>94</v>
      </c>
      <c r="D84" s="180" t="s">
        <v>247</v>
      </c>
      <c r="E84" s="181" t="s">
        <v>2142</v>
      </c>
      <c r="F84" s="182" t="s">
        <v>2143</v>
      </c>
      <c r="G84" s="183" t="s">
        <v>389</v>
      </c>
      <c r="H84" s="184">
        <v>1</v>
      </c>
      <c r="I84" s="185"/>
      <c r="J84" s="186">
        <f>ROUND(I84*H84,2)</f>
        <v>0</v>
      </c>
      <c r="K84" s="182" t="s">
        <v>19</v>
      </c>
      <c r="L84" s="40"/>
      <c r="M84" s="187" t="s">
        <v>19</v>
      </c>
      <c r="N84" s="188" t="s">
        <v>45</v>
      </c>
      <c r="O84" s="65"/>
      <c r="P84" s="189">
        <f>O84*H84</f>
        <v>0</v>
      </c>
      <c r="Q84" s="189">
        <v>0</v>
      </c>
      <c r="R84" s="189">
        <f>Q84*H84</f>
        <v>0</v>
      </c>
      <c r="S84" s="189">
        <v>0</v>
      </c>
      <c r="T84" s="190">
        <f>S84*H84</f>
        <v>0</v>
      </c>
      <c r="U84" s="35"/>
      <c r="V84" s="35"/>
      <c r="W84" s="35"/>
      <c r="X84" s="35"/>
      <c r="Y84" s="35"/>
      <c r="Z84" s="35"/>
      <c r="AA84" s="35"/>
      <c r="AB84" s="35"/>
      <c r="AC84" s="35"/>
      <c r="AD84" s="35"/>
      <c r="AE84" s="35"/>
      <c r="AR84" s="191" t="s">
        <v>390</v>
      </c>
      <c r="AT84" s="191" t="s">
        <v>247</v>
      </c>
      <c r="AU84" s="191" t="s">
        <v>82</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390</v>
      </c>
      <c r="BM84" s="191" t="s">
        <v>2144</v>
      </c>
    </row>
    <row r="85" spans="1:65" s="2" customFormat="1" ht="16.5" customHeight="1">
      <c r="A85" s="35"/>
      <c r="B85" s="36"/>
      <c r="C85" s="180" t="s">
        <v>131</v>
      </c>
      <c r="D85" s="180" t="s">
        <v>247</v>
      </c>
      <c r="E85" s="181" t="s">
        <v>2145</v>
      </c>
      <c r="F85" s="182" t="s">
        <v>2146</v>
      </c>
      <c r="G85" s="183" t="s">
        <v>389</v>
      </c>
      <c r="H85" s="184">
        <v>1</v>
      </c>
      <c r="I85" s="185"/>
      <c r="J85" s="186">
        <f>ROUND(I85*H85,2)</f>
        <v>0</v>
      </c>
      <c r="K85" s="182" t="s">
        <v>19</v>
      </c>
      <c r="L85" s="40"/>
      <c r="M85" s="187" t="s">
        <v>19</v>
      </c>
      <c r="N85" s="188" t="s">
        <v>45</v>
      </c>
      <c r="O85" s="65"/>
      <c r="P85" s="189">
        <f>O85*H85</f>
        <v>0</v>
      </c>
      <c r="Q85" s="189">
        <v>0</v>
      </c>
      <c r="R85" s="189">
        <f>Q85*H85</f>
        <v>0</v>
      </c>
      <c r="S85" s="189">
        <v>0</v>
      </c>
      <c r="T85" s="190">
        <f>S85*H85</f>
        <v>0</v>
      </c>
      <c r="U85" s="35"/>
      <c r="V85" s="35"/>
      <c r="W85" s="35"/>
      <c r="X85" s="35"/>
      <c r="Y85" s="35"/>
      <c r="Z85" s="35"/>
      <c r="AA85" s="35"/>
      <c r="AB85" s="35"/>
      <c r="AC85" s="35"/>
      <c r="AD85" s="35"/>
      <c r="AE85" s="35"/>
      <c r="AR85" s="191" t="s">
        <v>390</v>
      </c>
      <c r="AT85" s="191" t="s">
        <v>247</v>
      </c>
      <c r="AU85" s="191" t="s">
        <v>82</v>
      </c>
      <c r="AY85" s="18" t="s">
        <v>245</v>
      </c>
      <c r="BE85" s="192">
        <f>IF(N85="základní",J85,0)</f>
        <v>0</v>
      </c>
      <c r="BF85" s="192">
        <f>IF(N85="snížená",J85,0)</f>
        <v>0</v>
      </c>
      <c r="BG85" s="192">
        <f>IF(N85="zákl. přenesená",J85,0)</f>
        <v>0</v>
      </c>
      <c r="BH85" s="192">
        <f>IF(N85="sníž. přenesená",J85,0)</f>
        <v>0</v>
      </c>
      <c r="BI85" s="192">
        <f>IF(N85="nulová",J85,0)</f>
        <v>0</v>
      </c>
      <c r="BJ85" s="18" t="s">
        <v>82</v>
      </c>
      <c r="BK85" s="192">
        <f>ROUND(I85*H85,2)</f>
        <v>0</v>
      </c>
      <c r="BL85" s="18" t="s">
        <v>390</v>
      </c>
      <c r="BM85" s="191" t="s">
        <v>2147</v>
      </c>
    </row>
    <row r="86" spans="1:65" s="2" customFormat="1" ht="16.5" customHeight="1">
      <c r="A86" s="35"/>
      <c r="B86" s="36"/>
      <c r="C86" s="180" t="s">
        <v>272</v>
      </c>
      <c r="D86" s="180" t="s">
        <v>247</v>
      </c>
      <c r="E86" s="181" t="s">
        <v>2148</v>
      </c>
      <c r="F86" s="182" t="s">
        <v>385</v>
      </c>
      <c r="G86" s="183" t="s">
        <v>389</v>
      </c>
      <c r="H86" s="184">
        <v>1</v>
      </c>
      <c r="I86" s="185"/>
      <c r="J86" s="186">
        <f>ROUND(I86*H86,2)</f>
        <v>0</v>
      </c>
      <c r="K86" s="182" t="s">
        <v>19</v>
      </c>
      <c r="L86" s="40"/>
      <c r="M86" s="187" t="s">
        <v>19</v>
      </c>
      <c r="N86" s="188" t="s">
        <v>45</v>
      </c>
      <c r="O86" s="65"/>
      <c r="P86" s="189">
        <f>O86*H86</f>
        <v>0</v>
      </c>
      <c r="Q86" s="189">
        <v>0</v>
      </c>
      <c r="R86" s="189">
        <f>Q86*H86</f>
        <v>0</v>
      </c>
      <c r="S86" s="189">
        <v>0</v>
      </c>
      <c r="T86" s="190">
        <f>S86*H86</f>
        <v>0</v>
      </c>
      <c r="U86" s="35"/>
      <c r="V86" s="35"/>
      <c r="W86" s="35"/>
      <c r="X86" s="35"/>
      <c r="Y86" s="35"/>
      <c r="Z86" s="35"/>
      <c r="AA86" s="35"/>
      <c r="AB86" s="35"/>
      <c r="AC86" s="35"/>
      <c r="AD86" s="35"/>
      <c r="AE86" s="35"/>
      <c r="AR86" s="191" t="s">
        <v>390</v>
      </c>
      <c r="AT86" s="191" t="s">
        <v>247</v>
      </c>
      <c r="AU86" s="191" t="s">
        <v>82</v>
      </c>
      <c r="AY86" s="18" t="s">
        <v>245</v>
      </c>
      <c r="BE86" s="192">
        <f>IF(N86="základní",J86,0)</f>
        <v>0</v>
      </c>
      <c r="BF86" s="192">
        <f>IF(N86="snížená",J86,0)</f>
        <v>0</v>
      </c>
      <c r="BG86" s="192">
        <f>IF(N86="zákl. přenesená",J86,0)</f>
        <v>0</v>
      </c>
      <c r="BH86" s="192">
        <f>IF(N86="sníž. přenesená",J86,0)</f>
        <v>0</v>
      </c>
      <c r="BI86" s="192">
        <f>IF(N86="nulová",J86,0)</f>
        <v>0</v>
      </c>
      <c r="BJ86" s="18" t="s">
        <v>82</v>
      </c>
      <c r="BK86" s="192">
        <f>ROUND(I86*H86,2)</f>
        <v>0</v>
      </c>
      <c r="BL86" s="18" t="s">
        <v>390</v>
      </c>
      <c r="BM86" s="191" t="s">
        <v>2149</v>
      </c>
    </row>
    <row r="87" spans="1:47" s="2" customFormat="1" ht="38.4">
      <c r="A87" s="35"/>
      <c r="B87" s="36"/>
      <c r="C87" s="37"/>
      <c r="D87" s="200" t="s">
        <v>470</v>
      </c>
      <c r="E87" s="37"/>
      <c r="F87" s="236" t="s">
        <v>1537</v>
      </c>
      <c r="G87" s="37"/>
      <c r="H87" s="37"/>
      <c r="I87" s="195"/>
      <c r="J87" s="37"/>
      <c r="K87" s="37"/>
      <c r="L87" s="40"/>
      <c r="M87" s="240"/>
      <c r="N87" s="241"/>
      <c r="O87" s="233"/>
      <c r="P87" s="233"/>
      <c r="Q87" s="233"/>
      <c r="R87" s="233"/>
      <c r="S87" s="233"/>
      <c r="T87" s="242"/>
      <c r="U87" s="35"/>
      <c r="V87" s="35"/>
      <c r="W87" s="35"/>
      <c r="X87" s="35"/>
      <c r="Y87" s="35"/>
      <c r="Z87" s="35"/>
      <c r="AA87" s="35"/>
      <c r="AB87" s="35"/>
      <c r="AC87" s="35"/>
      <c r="AD87" s="35"/>
      <c r="AE87" s="35"/>
      <c r="AT87" s="18" t="s">
        <v>470</v>
      </c>
      <c r="AU87" s="18" t="s">
        <v>82</v>
      </c>
    </row>
    <row r="88" spans="1:31" s="2" customFormat="1" ht="6.9" customHeight="1">
      <c r="A88" s="35"/>
      <c r="B88" s="48"/>
      <c r="C88" s="49"/>
      <c r="D88" s="49"/>
      <c r="E88" s="49"/>
      <c r="F88" s="49"/>
      <c r="G88" s="49"/>
      <c r="H88" s="49"/>
      <c r="I88" s="49"/>
      <c r="J88" s="49"/>
      <c r="K88" s="49"/>
      <c r="L88" s="40"/>
      <c r="M88" s="35"/>
      <c r="O88" s="35"/>
      <c r="P88" s="35"/>
      <c r="Q88" s="35"/>
      <c r="R88" s="35"/>
      <c r="S88" s="35"/>
      <c r="T88" s="35"/>
      <c r="U88" s="35"/>
      <c r="V88" s="35"/>
      <c r="W88" s="35"/>
      <c r="X88" s="35"/>
      <c r="Y88" s="35"/>
      <c r="Z88" s="35"/>
      <c r="AA88" s="35"/>
      <c r="AB88" s="35"/>
      <c r="AC88" s="35"/>
      <c r="AD88" s="35"/>
      <c r="AE88" s="35"/>
    </row>
  </sheetData>
  <sheetProtection algorithmName="SHA-512" hashValue="FO780wSWhxUSf9d4oOKCyelI3FZlU91f0TX1Z1kJAyoG4z5P4uPifTYobwOzreKyzZ0SO/GThOYBPIwqTGJMNg==" saltValue="gDbDm6CNI3vvs0A4v3PWxd5iJkxFfqdctGhoviSrarQ3QoXOWDPJH1OlEt365gMeQBsFmaerzUBlBAwGtEKsKQ==" spinCount="100000" sheet="1" objects="1" scenarios="1" formatColumns="0" formatRows="0" autoFilter="0"/>
  <autoFilter ref="C79:K87"/>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2:BM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205</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2150</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ROUND((SUM(BE80:BE82)),2)</f>
        <v>0</v>
      </c>
      <c r="G33" s="35"/>
      <c r="H33" s="35"/>
      <c r="I33" s="126">
        <v>0.21</v>
      </c>
      <c r="J33" s="125">
        <f>ROUND(((SUM(BE80:BE82))*I33),2)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ROUND((SUM(BF80:BF82)),2)</f>
        <v>0</v>
      </c>
      <c r="G34" s="35"/>
      <c r="H34" s="35"/>
      <c r="I34" s="126">
        <v>0.15</v>
      </c>
      <c r="J34" s="125">
        <f>ROUND(((SUM(BF80:BF82))*I34),2)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ROUND((SUM(BG80:BG82)),2)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ROUND((SUM(BH80:BH82)),2)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ROUND((SUM(BI80:BI82)),2)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VRN a ON - Vedlejší a ostatní náklady</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2151</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VRN a ON - Vedlejší a ostatní náklady</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2152</v>
      </c>
      <c r="F81" s="167" t="s">
        <v>2153</v>
      </c>
      <c r="G81" s="165"/>
      <c r="H81" s="165"/>
      <c r="I81" s="168"/>
      <c r="J81" s="169">
        <f>BK81</f>
        <v>0</v>
      </c>
      <c r="K81" s="165"/>
      <c r="L81" s="170"/>
      <c r="M81" s="171"/>
      <c r="N81" s="172"/>
      <c r="O81" s="172"/>
      <c r="P81" s="173">
        <f>P82</f>
        <v>0</v>
      </c>
      <c r="Q81" s="172"/>
      <c r="R81" s="173">
        <f>R82</f>
        <v>0</v>
      </c>
      <c r="S81" s="172"/>
      <c r="T81" s="174">
        <f>T82</f>
        <v>0</v>
      </c>
      <c r="AR81" s="175" t="s">
        <v>272</v>
      </c>
      <c r="AT81" s="176" t="s">
        <v>73</v>
      </c>
      <c r="AU81" s="176" t="s">
        <v>74</v>
      </c>
      <c r="AY81" s="175" t="s">
        <v>245</v>
      </c>
      <c r="BK81" s="177">
        <f>BK82</f>
        <v>0</v>
      </c>
    </row>
    <row r="82" spans="1:65" s="2" customFormat="1" ht="16.5" customHeight="1">
      <c r="A82" s="35"/>
      <c r="B82" s="36"/>
      <c r="C82" s="180" t="s">
        <v>82</v>
      </c>
      <c r="D82" s="180" t="s">
        <v>247</v>
      </c>
      <c r="E82" s="181" t="s">
        <v>2152</v>
      </c>
      <c r="F82" s="182" t="s">
        <v>2154</v>
      </c>
      <c r="G82" s="183" t="s">
        <v>389</v>
      </c>
      <c r="H82" s="184">
        <v>1</v>
      </c>
      <c r="I82" s="185"/>
      <c r="J82" s="186">
        <f>ROUND(I82*H82,2)</f>
        <v>0</v>
      </c>
      <c r="K82" s="182" t="s">
        <v>19</v>
      </c>
      <c r="L82" s="40"/>
      <c r="M82" s="231" t="s">
        <v>19</v>
      </c>
      <c r="N82" s="232" t="s">
        <v>45</v>
      </c>
      <c r="O82" s="233"/>
      <c r="P82" s="234">
        <f>O82*H82</f>
        <v>0</v>
      </c>
      <c r="Q82" s="234">
        <v>0</v>
      </c>
      <c r="R82" s="234">
        <f>Q82*H82</f>
        <v>0</v>
      </c>
      <c r="S82" s="234">
        <v>0</v>
      </c>
      <c r="T82" s="235">
        <f>S82*H82</f>
        <v>0</v>
      </c>
      <c r="U82" s="35"/>
      <c r="V82" s="35"/>
      <c r="W82" s="35"/>
      <c r="X82" s="35"/>
      <c r="Y82" s="35"/>
      <c r="Z82" s="35"/>
      <c r="AA82" s="35"/>
      <c r="AB82" s="35"/>
      <c r="AC82" s="35"/>
      <c r="AD82" s="35"/>
      <c r="AE82" s="35"/>
      <c r="AR82" s="191" t="s">
        <v>131</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131</v>
      </c>
      <c r="BM82" s="191" t="s">
        <v>2155</v>
      </c>
    </row>
    <row r="83" spans="1:31" s="2" customFormat="1" ht="6.9" customHeight="1">
      <c r="A83" s="35"/>
      <c r="B83" s="48"/>
      <c r="C83" s="49"/>
      <c r="D83" s="49"/>
      <c r="E83" s="49"/>
      <c r="F83" s="49"/>
      <c r="G83" s="49"/>
      <c r="H83" s="49"/>
      <c r="I83" s="49"/>
      <c r="J83" s="49"/>
      <c r="K83" s="49"/>
      <c r="L83" s="40"/>
      <c r="M83" s="35"/>
      <c r="O83" s="35"/>
      <c r="P83" s="35"/>
      <c r="Q83" s="35"/>
      <c r="R83" s="35"/>
      <c r="S83" s="35"/>
      <c r="T83" s="35"/>
      <c r="U83" s="35"/>
      <c r="V83" s="35"/>
      <c r="W83" s="35"/>
      <c r="X83" s="35"/>
      <c r="Y83" s="35"/>
      <c r="Z83" s="35"/>
      <c r="AA83" s="35"/>
      <c r="AB83" s="35"/>
      <c r="AC83" s="35"/>
      <c r="AD83" s="35"/>
      <c r="AE83" s="35"/>
    </row>
  </sheetData>
  <sheetProtection algorithmName="SHA-512" hashValue="7qyCHhAV0ZrnVFWBmvjyCMpNUxJv7p6TmZ+tW01agGSwQno4S62TT7EYcr0BH8sOzVgSYey7wCC7Mk6/Bl1MBg==" saltValue="4Dz38hiecAt4EaETNCd/AlLqNAkW2L+pPdo46w/5q/lzLHIywO98IknBz08aphn7MPk15Hzs5S0fJgaPCKLtoQ==" spinCount="100000" sheet="1" objects="1" scenarios="1" formatColumns="0" formatRows="0" autoFilter="0"/>
  <autoFilter ref="C79:K82"/>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2:BM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208</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2156</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ROUND(J80,2)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ROUND((SUM(BE80:BE84)),2)</f>
        <v>0</v>
      </c>
      <c r="G33" s="35"/>
      <c r="H33" s="35"/>
      <c r="I33" s="126">
        <v>0.21</v>
      </c>
      <c r="J33" s="125">
        <f>ROUND(((SUM(BE80:BE84))*I33),2)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ROUND((SUM(BF80:BF84)),2)</f>
        <v>0</v>
      </c>
      <c r="G34" s="35"/>
      <c r="H34" s="35"/>
      <c r="I34" s="126">
        <v>0.15</v>
      </c>
      <c r="J34" s="125">
        <f>ROUND(((SUM(BF80:BF84))*I34),2)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ROUND((SUM(BG80:BG84)),2)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ROUND((SUM(BH80:BH84)),2)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ROUND((SUM(BI80:BI84)),2)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INV - Náklady investora</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J80</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2151</v>
      </c>
      <c r="E60" s="145"/>
      <c r="F60" s="145"/>
      <c r="G60" s="145"/>
      <c r="H60" s="145"/>
      <c r="I60" s="145"/>
      <c r="J60" s="146">
        <f>J81</f>
        <v>0</v>
      </c>
      <c r="K60" s="143"/>
      <c r="L60" s="147"/>
    </row>
    <row r="61" spans="1:31" s="2" customFormat="1" ht="21.75"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6.9" customHeight="1">
      <c r="A62" s="35"/>
      <c r="B62" s="48"/>
      <c r="C62" s="49"/>
      <c r="D62" s="49"/>
      <c r="E62" s="49"/>
      <c r="F62" s="49"/>
      <c r="G62" s="49"/>
      <c r="H62" s="49"/>
      <c r="I62" s="49"/>
      <c r="J62" s="49"/>
      <c r="K62" s="49"/>
      <c r="L62" s="115"/>
      <c r="S62" s="35"/>
      <c r="T62" s="35"/>
      <c r="U62" s="35"/>
      <c r="V62" s="35"/>
      <c r="W62" s="35"/>
      <c r="X62" s="35"/>
      <c r="Y62" s="35"/>
      <c r="Z62" s="35"/>
      <c r="AA62" s="35"/>
      <c r="AB62" s="35"/>
      <c r="AC62" s="35"/>
      <c r="AD62" s="35"/>
      <c r="AE62" s="35"/>
    </row>
    <row r="66" spans="1:31" s="2" customFormat="1" ht="6.9" customHeight="1">
      <c r="A66" s="35"/>
      <c r="B66" s="50"/>
      <c r="C66" s="51"/>
      <c r="D66" s="51"/>
      <c r="E66" s="51"/>
      <c r="F66" s="51"/>
      <c r="G66" s="51"/>
      <c r="H66" s="51"/>
      <c r="I66" s="51"/>
      <c r="J66" s="51"/>
      <c r="K66" s="51"/>
      <c r="L66" s="115"/>
      <c r="S66" s="35"/>
      <c r="T66" s="35"/>
      <c r="U66" s="35"/>
      <c r="V66" s="35"/>
      <c r="W66" s="35"/>
      <c r="X66" s="35"/>
      <c r="Y66" s="35"/>
      <c r="Z66" s="35"/>
      <c r="AA66" s="35"/>
      <c r="AB66" s="35"/>
      <c r="AC66" s="35"/>
      <c r="AD66" s="35"/>
      <c r="AE66" s="35"/>
    </row>
    <row r="67" spans="1:31" s="2" customFormat="1" ht="24.9" customHeight="1">
      <c r="A67" s="35"/>
      <c r="B67" s="36"/>
      <c r="C67" s="24" t="s">
        <v>230</v>
      </c>
      <c r="D67" s="37"/>
      <c r="E67" s="37"/>
      <c r="F67" s="37"/>
      <c r="G67" s="37"/>
      <c r="H67" s="37"/>
      <c r="I67" s="37"/>
      <c r="J67" s="37"/>
      <c r="K67" s="37"/>
      <c r="L67" s="115"/>
      <c r="S67" s="35"/>
      <c r="T67" s="35"/>
      <c r="U67" s="35"/>
      <c r="V67" s="35"/>
      <c r="W67" s="35"/>
      <c r="X67" s="35"/>
      <c r="Y67" s="35"/>
      <c r="Z67" s="35"/>
      <c r="AA67" s="35"/>
      <c r="AB67" s="35"/>
      <c r="AC67" s="35"/>
      <c r="AD67" s="35"/>
      <c r="AE67" s="35"/>
    </row>
    <row r="68" spans="1:31" s="2" customFormat="1" ht="6.9" customHeight="1">
      <c r="A68" s="35"/>
      <c r="B68" s="36"/>
      <c r="C68" s="37"/>
      <c r="D68" s="37"/>
      <c r="E68" s="37"/>
      <c r="F68" s="37"/>
      <c r="G68" s="37"/>
      <c r="H68" s="37"/>
      <c r="I68" s="37"/>
      <c r="J68" s="37"/>
      <c r="K68" s="37"/>
      <c r="L68" s="115"/>
      <c r="S68" s="35"/>
      <c r="T68" s="35"/>
      <c r="U68" s="35"/>
      <c r="V68" s="35"/>
      <c r="W68" s="35"/>
      <c r="X68" s="35"/>
      <c r="Y68" s="35"/>
      <c r="Z68" s="35"/>
      <c r="AA68" s="35"/>
      <c r="AB68" s="35"/>
      <c r="AC68" s="35"/>
      <c r="AD68" s="35"/>
      <c r="AE68" s="35"/>
    </row>
    <row r="69" spans="1:31" s="2" customFormat="1" ht="12" customHeight="1">
      <c r="A69" s="35"/>
      <c r="B69" s="36"/>
      <c r="C69" s="30" t="s">
        <v>16</v>
      </c>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16.5" customHeight="1">
      <c r="A70" s="35"/>
      <c r="B70" s="36"/>
      <c r="C70" s="37"/>
      <c r="D70" s="37"/>
      <c r="E70" s="400" t="str">
        <f>E7</f>
        <v>Novostavba CEPIS (Centre for Entrepreneurship, Professional and International Studies)</v>
      </c>
      <c r="F70" s="401"/>
      <c r="G70" s="401"/>
      <c r="H70" s="401"/>
      <c r="I70" s="37"/>
      <c r="J70" s="37"/>
      <c r="K70" s="37"/>
      <c r="L70" s="115"/>
      <c r="S70" s="35"/>
      <c r="T70" s="35"/>
      <c r="U70" s="35"/>
      <c r="V70" s="35"/>
      <c r="W70" s="35"/>
      <c r="X70" s="35"/>
      <c r="Y70" s="35"/>
      <c r="Z70" s="35"/>
      <c r="AA70" s="35"/>
      <c r="AB70" s="35"/>
      <c r="AC70" s="35"/>
      <c r="AD70" s="35"/>
      <c r="AE70" s="35"/>
    </row>
    <row r="71" spans="1:31" s="2" customFormat="1" ht="12" customHeight="1">
      <c r="A71" s="35"/>
      <c r="B71" s="36"/>
      <c r="C71" s="30" t="s">
        <v>219</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16.5" customHeight="1">
      <c r="A72" s="35"/>
      <c r="B72" s="36"/>
      <c r="C72" s="37"/>
      <c r="D72" s="37"/>
      <c r="E72" s="374" t="str">
        <f>E9</f>
        <v>INV - Náklady investora</v>
      </c>
      <c r="F72" s="402"/>
      <c r="G72" s="402"/>
      <c r="H72" s="402"/>
      <c r="I72" s="37"/>
      <c r="J72" s="37"/>
      <c r="K72" s="37"/>
      <c r="L72" s="115"/>
      <c r="S72" s="35"/>
      <c r="T72" s="35"/>
      <c r="U72" s="35"/>
      <c r="V72" s="35"/>
      <c r="W72" s="35"/>
      <c r="X72" s="35"/>
      <c r="Y72" s="35"/>
      <c r="Z72" s="35"/>
      <c r="AA72" s="35"/>
      <c r="AB72" s="35"/>
      <c r="AC72" s="35"/>
      <c r="AD72" s="35"/>
      <c r="AE72" s="35"/>
    </row>
    <row r="73" spans="1:31" s="2" customFormat="1" ht="6.9" customHeight="1">
      <c r="A73" s="35"/>
      <c r="B73" s="36"/>
      <c r="C73" s="37"/>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2" customHeight="1">
      <c r="A74" s="35"/>
      <c r="B74" s="36"/>
      <c r="C74" s="30" t="s">
        <v>21</v>
      </c>
      <c r="D74" s="37"/>
      <c r="E74" s="37"/>
      <c r="F74" s="28" t="str">
        <f>F12</f>
        <v xml:space="preserve"> </v>
      </c>
      <c r="G74" s="37"/>
      <c r="H74" s="37"/>
      <c r="I74" s="30" t="s">
        <v>23</v>
      </c>
      <c r="J74" s="60">
        <f>IF(J12="","",J12)</f>
        <v>0</v>
      </c>
      <c r="K74" s="37"/>
      <c r="L74" s="115"/>
      <c r="S74" s="35"/>
      <c r="T74" s="35"/>
      <c r="U74" s="35"/>
      <c r="V74" s="35"/>
      <c r="W74" s="35"/>
      <c r="X74" s="35"/>
      <c r="Y74" s="35"/>
      <c r="Z74" s="35"/>
      <c r="AA74" s="35"/>
      <c r="AB74" s="35"/>
      <c r="AC74" s="35"/>
      <c r="AD74" s="35"/>
      <c r="AE74" s="35"/>
    </row>
    <row r="75" spans="1:31" s="2" customFormat="1" ht="6.9"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25.65" customHeight="1">
      <c r="A76" s="35"/>
      <c r="B76" s="36"/>
      <c r="C76" s="30" t="s">
        <v>24</v>
      </c>
      <c r="D76" s="37"/>
      <c r="E76" s="37"/>
      <c r="F76" s="28" t="str">
        <f>E15</f>
        <v>Slezská univerzita v Opavě</v>
      </c>
      <c r="G76" s="37"/>
      <c r="H76" s="37"/>
      <c r="I76" s="30" t="s">
        <v>32</v>
      </c>
      <c r="J76" s="33" t="str">
        <f>E21</f>
        <v>Ateliér Velehradský, s. r. o.</v>
      </c>
      <c r="K76" s="37"/>
      <c r="L76" s="115"/>
      <c r="S76" s="35"/>
      <c r="T76" s="35"/>
      <c r="U76" s="35"/>
      <c r="V76" s="35"/>
      <c r="W76" s="35"/>
      <c r="X76" s="35"/>
      <c r="Y76" s="35"/>
      <c r="Z76" s="35"/>
      <c r="AA76" s="35"/>
      <c r="AB76" s="35"/>
      <c r="AC76" s="35"/>
      <c r="AD76" s="35"/>
      <c r="AE76" s="35"/>
    </row>
    <row r="77" spans="1:31" s="2" customFormat="1" ht="15.15" customHeight="1">
      <c r="A77" s="35"/>
      <c r="B77" s="36"/>
      <c r="C77" s="30" t="s">
        <v>30</v>
      </c>
      <c r="D77" s="37"/>
      <c r="E77" s="37"/>
      <c r="F77" s="28" t="str">
        <f>IF(E18="","",E18)</f>
        <v>Vyplň údaj</v>
      </c>
      <c r="G77" s="37"/>
      <c r="H77" s="37"/>
      <c r="I77" s="30" t="s">
        <v>37</v>
      </c>
      <c r="J77" s="33" t="str">
        <f>E24</f>
        <v xml:space="preserve"> </v>
      </c>
      <c r="K77" s="37"/>
      <c r="L77" s="115"/>
      <c r="S77" s="35"/>
      <c r="T77" s="35"/>
      <c r="U77" s="35"/>
      <c r="V77" s="35"/>
      <c r="W77" s="35"/>
      <c r="X77" s="35"/>
      <c r="Y77" s="35"/>
      <c r="Z77" s="35"/>
      <c r="AA77" s="35"/>
      <c r="AB77" s="35"/>
      <c r="AC77" s="35"/>
      <c r="AD77" s="35"/>
      <c r="AE77" s="35"/>
    </row>
    <row r="78" spans="1:31" s="2" customFormat="1" ht="10.35"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11" customFormat="1" ht="29.25" customHeight="1">
      <c r="A79" s="153"/>
      <c r="B79" s="154"/>
      <c r="C79" s="155" t="s">
        <v>231</v>
      </c>
      <c r="D79" s="156" t="s">
        <v>59</v>
      </c>
      <c r="E79" s="156" t="s">
        <v>55</v>
      </c>
      <c r="F79" s="156" t="s">
        <v>56</v>
      </c>
      <c r="G79" s="156" t="s">
        <v>232</v>
      </c>
      <c r="H79" s="156" t="s">
        <v>233</v>
      </c>
      <c r="I79" s="156" t="s">
        <v>234</v>
      </c>
      <c r="J79" s="156" t="s">
        <v>223</v>
      </c>
      <c r="K79" s="157" t="s">
        <v>235</v>
      </c>
      <c r="L79" s="158"/>
      <c r="M79" s="69" t="s">
        <v>19</v>
      </c>
      <c r="N79" s="70" t="s">
        <v>44</v>
      </c>
      <c r="O79" s="70" t="s">
        <v>236</v>
      </c>
      <c r="P79" s="70" t="s">
        <v>237</v>
      </c>
      <c r="Q79" s="70" t="s">
        <v>238</v>
      </c>
      <c r="R79" s="70" t="s">
        <v>239</v>
      </c>
      <c r="S79" s="70" t="s">
        <v>240</v>
      </c>
      <c r="T79" s="71" t="s">
        <v>241</v>
      </c>
      <c r="U79" s="153"/>
      <c r="V79" s="153"/>
      <c r="W79" s="153"/>
      <c r="X79" s="153"/>
      <c r="Y79" s="153"/>
      <c r="Z79" s="153"/>
      <c r="AA79" s="153"/>
      <c r="AB79" s="153"/>
      <c r="AC79" s="153"/>
      <c r="AD79" s="153"/>
      <c r="AE79" s="153"/>
    </row>
    <row r="80" spans="1:63" s="2" customFormat="1" ht="22.8" customHeight="1">
      <c r="A80" s="35"/>
      <c r="B80" s="36"/>
      <c r="C80" s="76" t="s">
        <v>242</v>
      </c>
      <c r="D80" s="37"/>
      <c r="E80" s="37"/>
      <c r="F80" s="37"/>
      <c r="G80" s="37"/>
      <c r="H80" s="37"/>
      <c r="I80" s="37"/>
      <c r="J80" s="159">
        <f>BK80</f>
        <v>0</v>
      </c>
      <c r="K80" s="37"/>
      <c r="L80" s="40"/>
      <c r="M80" s="72"/>
      <c r="N80" s="160"/>
      <c r="O80" s="73"/>
      <c r="P80" s="161">
        <f>P81</f>
        <v>0</v>
      </c>
      <c r="Q80" s="73"/>
      <c r="R80" s="161">
        <f>R81</f>
        <v>0</v>
      </c>
      <c r="S80" s="73"/>
      <c r="T80" s="162">
        <f>T81</f>
        <v>0</v>
      </c>
      <c r="U80" s="35"/>
      <c r="V80" s="35"/>
      <c r="W80" s="35"/>
      <c r="X80" s="35"/>
      <c r="Y80" s="35"/>
      <c r="Z80" s="35"/>
      <c r="AA80" s="35"/>
      <c r="AB80" s="35"/>
      <c r="AC80" s="35"/>
      <c r="AD80" s="35"/>
      <c r="AE80" s="35"/>
      <c r="AT80" s="18" t="s">
        <v>73</v>
      </c>
      <c r="AU80" s="18" t="s">
        <v>224</v>
      </c>
      <c r="BK80" s="163">
        <f>BK81</f>
        <v>0</v>
      </c>
    </row>
    <row r="81" spans="2:63" s="12" customFormat="1" ht="25.95" customHeight="1">
      <c r="B81" s="164"/>
      <c r="C81" s="165"/>
      <c r="D81" s="166" t="s">
        <v>73</v>
      </c>
      <c r="E81" s="167" t="s">
        <v>2152</v>
      </c>
      <c r="F81" s="167" t="s">
        <v>2153</v>
      </c>
      <c r="G81" s="165"/>
      <c r="H81" s="165"/>
      <c r="I81" s="168"/>
      <c r="J81" s="169">
        <f>BK81</f>
        <v>0</v>
      </c>
      <c r="K81" s="165"/>
      <c r="L81" s="170"/>
      <c r="M81" s="171"/>
      <c r="N81" s="172"/>
      <c r="O81" s="172"/>
      <c r="P81" s="173">
        <f>SUM(P82:P84)</f>
        <v>0</v>
      </c>
      <c r="Q81" s="172"/>
      <c r="R81" s="173">
        <f>SUM(R82:R84)</f>
        <v>0</v>
      </c>
      <c r="S81" s="172"/>
      <c r="T81" s="174">
        <f>SUM(T82:T84)</f>
        <v>0</v>
      </c>
      <c r="AR81" s="175" t="s">
        <v>272</v>
      </c>
      <c r="AT81" s="176" t="s">
        <v>73</v>
      </c>
      <c r="AU81" s="176" t="s">
        <v>74</v>
      </c>
      <c r="AY81" s="175" t="s">
        <v>245</v>
      </c>
      <c r="BK81" s="177">
        <f>SUM(BK82:BK84)</f>
        <v>0</v>
      </c>
    </row>
    <row r="82" spans="1:65" s="2" customFormat="1" ht="16.5" customHeight="1">
      <c r="A82" s="35"/>
      <c r="B82" s="36"/>
      <c r="C82" s="180" t="s">
        <v>82</v>
      </c>
      <c r="D82" s="180" t="s">
        <v>247</v>
      </c>
      <c r="E82" s="181" t="s">
        <v>2157</v>
      </c>
      <c r="F82" s="182" t="s">
        <v>2158</v>
      </c>
      <c r="G82" s="183" t="s">
        <v>389</v>
      </c>
      <c r="H82" s="184">
        <v>1</v>
      </c>
      <c r="I82" s="185"/>
      <c r="J82" s="186">
        <f>ROUND(I82*H82,2)</f>
        <v>0</v>
      </c>
      <c r="K82" s="182" t="s">
        <v>19</v>
      </c>
      <c r="L82" s="40"/>
      <c r="M82" s="187" t="s">
        <v>19</v>
      </c>
      <c r="N82" s="188" t="s">
        <v>45</v>
      </c>
      <c r="O82" s="65"/>
      <c r="P82" s="189">
        <f>O82*H82</f>
        <v>0</v>
      </c>
      <c r="Q82" s="189">
        <v>0</v>
      </c>
      <c r="R82" s="189">
        <f>Q82*H82</f>
        <v>0</v>
      </c>
      <c r="S82" s="189">
        <v>0</v>
      </c>
      <c r="T82" s="190">
        <f>S82*H82</f>
        <v>0</v>
      </c>
      <c r="U82" s="35"/>
      <c r="V82" s="35"/>
      <c r="W82" s="35"/>
      <c r="X82" s="35"/>
      <c r="Y82" s="35"/>
      <c r="Z82" s="35"/>
      <c r="AA82" s="35"/>
      <c r="AB82" s="35"/>
      <c r="AC82" s="35"/>
      <c r="AD82" s="35"/>
      <c r="AE82" s="35"/>
      <c r="AR82" s="191" t="s">
        <v>131</v>
      </c>
      <c r="AT82" s="191" t="s">
        <v>247</v>
      </c>
      <c r="AU82" s="191" t="s">
        <v>82</v>
      </c>
      <c r="AY82" s="18" t="s">
        <v>245</v>
      </c>
      <c r="BE82" s="192">
        <f>IF(N82="základní",J82,0)</f>
        <v>0</v>
      </c>
      <c r="BF82" s="192">
        <f>IF(N82="snížená",J82,0)</f>
        <v>0</v>
      </c>
      <c r="BG82" s="192">
        <f>IF(N82="zákl. přenesená",J82,0)</f>
        <v>0</v>
      </c>
      <c r="BH82" s="192">
        <f>IF(N82="sníž. přenesená",J82,0)</f>
        <v>0</v>
      </c>
      <c r="BI82" s="192">
        <f>IF(N82="nulová",J82,0)</f>
        <v>0</v>
      </c>
      <c r="BJ82" s="18" t="s">
        <v>82</v>
      </c>
      <c r="BK82" s="192">
        <f>ROUND(I82*H82,2)</f>
        <v>0</v>
      </c>
      <c r="BL82" s="18" t="s">
        <v>131</v>
      </c>
      <c r="BM82" s="191" t="s">
        <v>2159</v>
      </c>
    </row>
    <row r="83" spans="1:65" s="2" customFormat="1" ht="16.5" customHeight="1">
      <c r="A83" s="35"/>
      <c r="B83" s="36"/>
      <c r="C83" s="180" t="s">
        <v>84</v>
      </c>
      <c r="D83" s="180" t="s">
        <v>247</v>
      </c>
      <c r="E83" s="181" t="s">
        <v>2160</v>
      </c>
      <c r="F83" s="182" t="s">
        <v>2161</v>
      </c>
      <c r="G83" s="183" t="s">
        <v>389</v>
      </c>
      <c r="H83" s="184">
        <v>1</v>
      </c>
      <c r="I83" s="185"/>
      <c r="J83" s="186">
        <f>ROUND(I83*H83,2)</f>
        <v>0</v>
      </c>
      <c r="K83" s="182" t="s">
        <v>19</v>
      </c>
      <c r="L83" s="40"/>
      <c r="M83" s="187" t="s">
        <v>19</v>
      </c>
      <c r="N83" s="188" t="s">
        <v>45</v>
      </c>
      <c r="O83" s="65"/>
      <c r="P83" s="189">
        <f>O83*H83</f>
        <v>0</v>
      </c>
      <c r="Q83" s="189">
        <v>0</v>
      </c>
      <c r="R83" s="189">
        <f>Q83*H83</f>
        <v>0</v>
      </c>
      <c r="S83" s="189">
        <v>0</v>
      </c>
      <c r="T83" s="190">
        <f>S83*H83</f>
        <v>0</v>
      </c>
      <c r="U83" s="35"/>
      <c r="V83" s="35"/>
      <c r="W83" s="35"/>
      <c r="X83" s="35"/>
      <c r="Y83" s="35"/>
      <c r="Z83" s="35"/>
      <c r="AA83" s="35"/>
      <c r="AB83" s="35"/>
      <c r="AC83" s="35"/>
      <c r="AD83" s="35"/>
      <c r="AE83" s="35"/>
      <c r="AR83" s="191" t="s">
        <v>131</v>
      </c>
      <c r="AT83" s="191" t="s">
        <v>247</v>
      </c>
      <c r="AU83" s="191" t="s">
        <v>82</v>
      </c>
      <c r="AY83" s="18" t="s">
        <v>245</v>
      </c>
      <c r="BE83" s="192">
        <f>IF(N83="základní",J83,0)</f>
        <v>0</v>
      </c>
      <c r="BF83" s="192">
        <f>IF(N83="snížená",J83,0)</f>
        <v>0</v>
      </c>
      <c r="BG83" s="192">
        <f>IF(N83="zákl. přenesená",J83,0)</f>
        <v>0</v>
      </c>
      <c r="BH83" s="192">
        <f>IF(N83="sníž. přenesená",J83,0)</f>
        <v>0</v>
      </c>
      <c r="BI83" s="192">
        <f>IF(N83="nulová",J83,0)</f>
        <v>0</v>
      </c>
      <c r="BJ83" s="18" t="s">
        <v>82</v>
      </c>
      <c r="BK83" s="192">
        <f>ROUND(I83*H83,2)</f>
        <v>0</v>
      </c>
      <c r="BL83" s="18" t="s">
        <v>131</v>
      </c>
      <c r="BM83" s="191" t="s">
        <v>2162</v>
      </c>
    </row>
    <row r="84" spans="1:65" s="2" customFormat="1" ht="16.5" customHeight="1">
      <c r="A84" s="35"/>
      <c r="B84" s="36"/>
      <c r="C84" s="180" t="s">
        <v>94</v>
      </c>
      <c r="D84" s="180" t="s">
        <v>247</v>
      </c>
      <c r="E84" s="181" t="s">
        <v>2163</v>
      </c>
      <c r="F84" s="182" t="s">
        <v>2164</v>
      </c>
      <c r="G84" s="183" t="s">
        <v>389</v>
      </c>
      <c r="H84" s="184">
        <v>1</v>
      </c>
      <c r="I84" s="185"/>
      <c r="J84" s="186">
        <f>ROUND(I84*H84,2)</f>
        <v>0</v>
      </c>
      <c r="K84" s="182" t="s">
        <v>19</v>
      </c>
      <c r="L84" s="40"/>
      <c r="M84" s="231" t="s">
        <v>19</v>
      </c>
      <c r="N84" s="232" t="s">
        <v>45</v>
      </c>
      <c r="O84" s="233"/>
      <c r="P84" s="234">
        <f>O84*H84</f>
        <v>0</v>
      </c>
      <c r="Q84" s="234">
        <v>0</v>
      </c>
      <c r="R84" s="234">
        <f>Q84*H84</f>
        <v>0</v>
      </c>
      <c r="S84" s="234">
        <v>0</v>
      </c>
      <c r="T84" s="235">
        <f>S84*H84</f>
        <v>0</v>
      </c>
      <c r="U84" s="35"/>
      <c r="V84" s="35"/>
      <c r="W84" s="35"/>
      <c r="X84" s="35"/>
      <c r="Y84" s="35"/>
      <c r="Z84" s="35"/>
      <c r="AA84" s="35"/>
      <c r="AB84" s="35"/>
      <c r="AC84" s="35"/>
      <c r="AD84" s="35"/>
      <c r="AE84" s="35"/>
      <c r="AR84" s="191" t="s">
        <v>131</v>
      </c>
      <c r="AT84" s="191" t="s">
        <v>247</v>
      </c>
      <c r="AU84" s="191" t="s">
        <v>82</v>
      </c>
      <c r="AY84" s="18" t="s">
        <v>245</v>
      </c>
      <c r="BE84" s="192">
        <f>IF(N84="základní",J84,0)</f>
        <v>0</v>
      </c>
      <c r="BF84" s="192">
        <f>IF(N84="snížená",J84,0)</f>
        <v>0</v>
      </c>
      <c r="BG84" s="192">
        <f>IF(N84="zákl. přenesená",J84,0)</f>
        <v>0</v>
      </c>
      <c r="BH84" s="192">
        <f>IF(N84="sníž. přenesená",J84,0)</f>
        <v>0</v>
      </c>
      <c r="BI84" s="192">
        <f>IF(N84="nulová",J84,0)</f>
        <v>0</v>
      </c>
      <c r="BJ84" s="18" t="s">
        <v>82</v>
      </c>
      <c r="BK84" s="192">
        <f>ROUND(I84*H84,2)</f>
        <v>0</v>
      </c>
      <c r="BL84" s="18" t="s">
        <v>131</v>
      </c>
      <c r="BM84" s="191" t="s">
        <v>2165</v>
      </c>
    </row>
    <row r="85" spans="1:31" s="2" customFormat="1" ht="6.9" customHeight="1">
      <c r="A85" s="35"/>
      <c r="B85" s="48"/>
      <c r="C85" s="49"/>
      <c r="D85" s="49"/>
      <c r="E85" s="49"/>
      <c r="F85" s="49"/>
      <c r="G85" s="49"/>
      <c r="H85" s="49"/>
      <c r="I85" s="49"/>
      <c r="J85" s="49"/>
      <c r="K85" s="49"/>
      <c r="L85" s="40"/>
      <c r="M85" s="35"/>
      <c r="O85" s="35"/>
      <c r="P85" s="35"/>
      <c r="Q85" s="35"/>
      <c r="R85" s="35"/>
      <c r="S85" s="35"/>
      <c r="T85" s="35"/>
      <c r="U85" s="35"/>
      <c r="V85" s="35"/>
      <c r="W85" s="35"/>
      <c r="X85" s="35"/>
      <c r="Y85" s="35"/>
      <c r="Z85" s="35"/>
      <c r="AA85" s="35"/>
      <c r="AB85" s="35"/>
      <c r="AC85" s="35"/>
      <c r="AD85" s="35"/>
      <c r="AE85" s="35"/>
    </row>
  </sheetData>
  <sheetProtection algorithmName="SHA-512" hashValue="hY4YEnBmevwLQneYXtVpA841nq3TTocX8pdiQVceQF3INHKZQfnldrvgA9ZPF/VhXHxFFrK4aaUIt3fKFBBqpQ==" saltValue="Gi7I5ly4b3Ot6SmW/+Dh0n+d56i1Ft3TmKYgnt9DrPP0Bd7ddD71Mvoe1nIfXdr+YT4I3l3lN41N/ct3ZQkzOA==" spinCount="100000" sheet="1" objects="1" scenarios="1" formatColumns="0" formatRows="0" autoFilter="0"/>
  <autoFilter ref="C79:K8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98</v>
      </c>
      <c r="AZ2" s="109" t="s">
        <v>563</v>
      </c>
      <c r="BA2" s="109" t="s">
        <v>19</v>
      </c>
      <c r="BB2" s="109" t="s">
        <v>19</v>
      </c>
      <c r="BC2" s="109" t="s">
        <v>564</v>
      </c>
      <c r="BD2" s="109" t="s">
        <v>84</v>
      </c>
    </row>
    <row r="3" spans="2:56" s="1" customFormat="1" ht="6.9" customHeight="1">
      <c r="B3" s="110"/>
      <c r="C3" s="111"/>
      <c r="D3" s="111"/>
      <c r="E3" s="111"/>
      <c r="F3" s="111"/>
      <c r="G3" s="111"/>
      <c r="H3" s="111"/>
      <c r="I3" s="111"/>
      <c r="J3" s="111"/>
      <c r="K3" s="111"/>
      <c r="L3" s="21"/>
      <c r="AT3" s="18" t="s">
        <v>84</v>
      </c>
      <c r="AZ3" s="109" t="s">
        <v>565</v>
      </c>
      <c r="BA3" s="109" t="s">
        <v>19</v>
      </c>
      <c r="BB3" s="109" t="s">
        <v>19</v>
      </c>
      <c r="BC3" s="109" t="s">
        <v>566</v>
      </c>
      <c r="BD3" s="109" t="s">
        <v>84</v>
      </c>
    </row>
    <row r="4" spans="2:56" s="1" customFormat="1" ht="24.9" customHeight="1">
      <c r="B4" s="21"/>
      <c r="D4" s="112" t="s">
        <v>216</v>
      </c>
      <c r="L4" s="21"/>
      <c r="M4" s="113" t="s">
        <v>10</v>
      </c>
      <c r="AT4" s="18" t="s">
        <v>4</v>
      </c>
      <c r="AZ4" s="109" t="s">
        <v>567</v>
      </c>
      <c r="BA4" s="109" t="s">
        <v>19</v>
      </c>
      <c r="BB4" s="109" t="s">
        <v>19</v>
      </c>
      <c r="BC4" s="109" t="s">
        <v>568</v>
      </c>
      <c r="BD4" s="109" t="s">
        <v>84</v>
      </c>
    </row>
    <row r="5" spans="2:56" s="1" customFormat="1" ht="6.9" customHeight="1">
      <c r="B5" s="21"/>
      <c r="L5" s="21"/>
      <c r="AZ5" s="109" t="s">
        <v>569</v>
      </c>
      <c r="BA5" s="109" t="s">
        <v>19</v>
      </c>
      <c r="BB5" s="109" t="s">
        <v>19</v>
      </c>
      <c r="BC5" s="109" t="s">
        <v>570</v>
      </c>
      <c r="BD5" s="109" t="s">
        <v>84</v>
      </c>
    </row>
    <row r="6" spans="2:56" s="1" customFormat="1" ht="12" customHeight="1">
      <c r="B6" s="21"/>
      <c r="D6" s="114" t="s">
        <v>16</v>
      </c>
      <c r="L6" s="21"/>
      <c r="AZ6" s="109" t="s">
        <v>571</v>
      </c>
      <c r="BA6" s="109" t="s">
        <v>19</v>
      </c>
      <c r="BB6" s="109" t="s">
        <v>19</v>
      </c>
      <c r="BC6" s="109" t="s">
        <v>572</v>
      </c>
      <c r="BD6" s="109" t="s">
        <v>84</v>
      </c>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573</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ROUND(J99,2)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ROUND((SUM(BE99:BE304)),2)</f>
        <v>0</v>
      </c>
      <c r="G37" s="35"/>
      <c r="H37" s="35"/>
      <c r="I37" s="126">
        <v>0.21</v>
      </c>
      <c r="J37" s="125">
        <f>ROUND(((SUM(BE99:BE304))*I37),2)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ROUND((SUM(BF99:BF304)),2)</f>
        <v>0</v>
      </c>
      <c r="G38" s="35"/>
      <c r="H38" s="35"/>
      <c r="I38" s="126">
        <v>0.15</v>
      </c>
      <c r="J38" s="125">
        <f>ROUND(((SUM(BF99:BF304))*I38),2)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ROUND((SUM(BG99:BG304)),2)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ROUND((SUM(BH99:BH304)),2)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ROUND((SUM(BI99:BI304)),2)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D.1.1-2.2 - Svislé a vodorovné konstrukce</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J99</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J100</f>
        <v>0</v>
      </c>
      <c r="K68" s="143"/>
      <c r="L68" s="147"/>
    </row>
    <row r="69" spans="2:12" s="10" customFormat="1" ht="19.95" customHeight="1">
      <c r="B69" s="148"/>
      <c r="C69" s="98"/>
      <c r="D69" s="149" t="s">
        <v>414</v>
      </c>
      <c r="E69" s="150"/>
      <c r="F69" s="150"/>
      <c r="G69" s="150"/>
      <c r="H69" s="150"/>
      <c r="I69" s="150"/>
      <c r="J69" s="151">
        <f>J101</f>
        <v>0</v>
      </c>
      <c r="K69" s="98"/>
      <c r="L69" s="152"/>
    </row>
    <row r="70" spans="2:12" s="10" customFormat="1" ht="19.95" customHeight="1">
      <c r="B70" s="148"/>
      <c r="C70" s="98"/>
      <c r="D70" s="149" t="s">
        <v>574</v>
      </c>
      <c r="E70" s="150"/>
      <c r="F70" s="150"/>
      <c r="G70" s="150"/>
      <c r="H70" s="150"/>
      <c r="I70" s="150"/>
      <c r="J70" s="151">
        <f>J198</f>
        <v>0</v>
      </c>
      <c r="K70" s="98"/>
      <c r="L70" s="152"/>
    </row>
    <row r="71" spans="2:12" s="10" customFormat="1" ht="19.95" customHeight="1">
      <c r="B71" s="148"/>
      <c r="C71" s="98"/>
      <c r="D71" s="149" t="s">
        <v>227</v>
      </c>
      <c r="E71" s="150"/>
      <c r="F71" s="150"/>
      <c r="G71" s="150"/>
      <c r="H71" s="150"/>
      <c r="I71" s="150"/>
      <c r="J71" s="151">
        <f>J276</f>
        <v>0</v>
      </c>
      <c r="K71" s="98"/>
      <c r="L71" s="152"/>
    </row>
    <row r="72" spans="2:12" s="10" customFormat="1" ht="19.95" customHeight="1">
      <c r="B72" s="148"/>
      <c r="C72" s="98"/>
      <c r="D72" s="149" t="s">
        <v>415</v>
      </c>
      <c r="E72" s="150"/>
      <c r="F72" s="150"/>
      <c r="G72" s="150"/>
      <c r="H72" s="150"/>
      <c r="I72" s="150"/>
      <c r="J72" s="151">
        <f>J279</f>
        <v>0</v>
      </c>
      <c r="K72" s="98"/>
      <c r="L72" s="152"/>
    </row>
    <row r="73" spans="2:12" s="9" customFormat="1" ht="24.9" customHeight="1">
      <c r="B73" s="142"/>
      <c r="C73" s="143"/>
      <c r="D73" s="144" t="s">
        <v>416</v>
      </c>
      <c r="E73" s="145"/>
      <c r="F73" s="145"/>
      <c r="G73" s="145"/>
      <c r="H73" s="145"/>
      <c r="I73" s="145"/>
      <c r="J73" s="146">
        <f>J282</f>
        <v>0</v>
      </c>
      <c r="K73" s="143"/>
      <c r="L73" s="147"/>
    </row>
    <row r="74" spans="2:12" s="10" customFormat="1" ht="19.95" customHeight="1">
      <c r="B74" s="148"/>
      <c r="C74" s="98"/>
      <c r="D74" s="149" t="s">
        <v>575</v>
      </c>
      <c r="E74" s="150"/>
      <c r="F74" s="150"/>
      <c r="G74" s="150"/>
      <c r="H74" s="150"/>
      <c r="I74" s="150"/>
      <c r="J74" s="151">
        <f>J283</f>
        <v>0</v>
      </c>
      <c r="K74" s="98"/>
      <c r="L74" s="152"/>
    </row>
    <row r="75" spans="2:12" s="10" customFormat="1" ht="19.95" customHeight="1">
      <c r="B75" s="148"/>
      <c r="C75" s="98"/>
      <c r="D75" s="149" t="s">
        <v>576</v>
      </c>
      <c r="E75" s="150"/>
      <c r="F75" s="150"/>
      <c r="G75" s="150"/>
      <c r="H75" s="150"/>
      <c r="I75" s="150"/>
      <c r="J75" s="151">
        <f>J300</f>
        <v>0</v>
      </c>
      <c r="K75" s="98"/>
      <c r="L75" s="152"/>
    </row>
    <row r="76" spans="1:31" s="2" customFormat="1" ht="21.75"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6.9" customHeight="1">
      <c r="A77" s="35"/>
      <c r="B77" s="48"/>
      <c r="C77" s="49"/>
      <c r="D77" s="49"/>
      <c r="E77" s="49"/>
      <c r="F77" s="49"/>
      <c r="G77" s="49"/>
      <c r="H77" s="49"/>
      <c r="I77" s="49"/>
      <c r="J77" s="49"/>
      <c r="K77" s="49"/>
      <c r="L77" s="115"/>
      <c r="S77" s="35"/>
      <c r="T77" s="35"/>
      <c r="U77" s="35"/>
      <c r="V77" s="35"/>
      <c r="W77" s="35"/>
      <c r="X77" s="35"/>
      <c r="Y77" s="35"/>
      <c r="Z77" s="35"/>
      <c r="AA77" s="35"/>
      <c r="AB77" s="35"/>
      <c r="AC77" s="35"/>
      <c r="AD77" s="35"/>
      <c r="AE77" s="35"/>
    </row>
    <row r="81" spans="1:31" s="2" customFormat="1" ht="6.9" customHeight="1">
      <c r="A81" s="35"/>
      <c r="B81" s="50"/>
      <c r="C81" s="51"/>
      <c r="D81" s="51"/>
      <c r="E81" s="51"/>
      <c r="F81" s="51"/>
      <c r="G81" s="51"/>
      <c r="H81" s="51"/>
      <c r="I81" s="51"/>
      <c r="J81" s="51"/>
      <c r="K81" s="51"/>
      <c r="L81" s="115"/>
      <c r="S81" s="35"/>
      <c r="T81" s="35"/>
      <c r="U81" s="35"/>
      <c r="V81" s="35"/>
      <c r="W81" s="35"/>
      <c r="X81" s="35"/>
      <c r="Y81" s="35"/>
      <c r="Z81" s="35"/>
      <c r="AA81" s="35"/>
      <c r="AB81" s="35"/>
      <c r="AC81" s="35"/>
      <c r="AD81" s="35"/>
      <c r="AE81" s="35"/>
    </row>
    <row r="82" spans="1:31" s="2" customFormat="1" ht="24.9" customHeight="1">
      <c r="A82" s="35"/>
      <c r="B82" s="36"/>
      <c r="C82" s="24" t="s">
        <v>230</v>
      </c>
      <c r="D82" s="37"/>
      <c r="E82" s="37"/>
      <c r="F82" s="37"/>
      <c r="G82" s="37"/>
      <c r="H82" s="37"/>
      <c r="I82" s="37"/>
      <c r="J82" s="37"/>
      <c r="K82" s="37"/>
      <c r="L82" s="115"/>
      <c r="S82" s="35"/>
      <c r="T82" s="35"/>
      <c r="U82" s="35"/>
      <c r="V82" s="35"/>
      <c r="W82" s="35"/>
      <c r="X82" s="35"/>
      <c r="Y82" s="35"/>
      <c r="Z82" s="35"/>
      <c r="AA82" s="35"/>
      <c r="AB82" s="35"/>
      <c r="AC82" s="35"/>
      <c r="AD82" s="35"/>
      <c r="AE82" s="35"/>
    </row>
    <row r="83" spans="1:31" s="2" customFormat="1" ht="6.9" customHeight="1">
      <c r="A83" s="35"/>
      <c r="B83" s="36"/>
      <c r="C83" s="37"/>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6.5" customHeight="1">
      <c r="A85" s="35"/>
      <c r="B85" s="36"/>
      <c r="C85" s="37"/>
      <c r="D85" s="37"/>
      <c r="E85" s="400" t="str">
        <f>E7</f>
        <v>Novostavba CEPIS (Centre for Entrepreneurship, Professional and International Studies)</v>
      </c>
      <c r="F85" s="401"/>
      <c r="G85" s="401"/>
      <c r="H85" s="401"/>
      <c r="I85" s="37"/>
      <c r="J85" s="37"/>
      <c r="K85" s="37"/>
      <c r="L85" s="115"/>
      <c r="S85" s="35"/>
      <c r="T85" s="35"/>
      <c r="U85" s="35"/>
      <c r="V85" s="35"/>
      <c r="W85" s="35"/>
      <c r="X85" s="35"/>
      <c r="Y85" s="35"/>
      <c r="Z85" s="35"/>
      <c r="AA85" s="35"/>
      <c r="AB85" s="35"/>
      <c r="AC85" s="35"/>
      <c r="AD85" s="35"/>
      <c r="AE85" s="35"/>
    </row>
    <row r="86" spans="2:12" s="1" customFormat="1" ht="12" customHeight="1">
      <c r="B86" s="22"/>
      <c r="C86" s="30" t="s">
        <v>219</v>
      </c>
      <c r="D86" s="23"/>
      <c r="E86" s="23"/>
      <c r="F86" s="23"/>
      <c r="G86" s="23"/>
      <c r="H86" s="23"/>
      <c r="I86" s="23"/>
      <c r="J86" s="23"/>
      <c r="K86" s="23"/>
      <c r="L86" s="21"/>
    </row>
    <row r="87" spans="2:12" s="1" customFormat="1" ht="16.5" customHeight="1">
      <c r="B87" s="22"/>
      <c r="C87" s="23"/>
      <c r="D87" s="23"/>
      <c r="E87" s="400" t="s">
        <v>408</v>
      </c>
      <c r="F87" s="352"/>
      <c r="G87" s="352"/>
      <c r="H87" s="352"/>
      <c r="I87" s="23"/>
      <c r="J87" s="23"/>
      <c r="K87" s="23"/>
      <c r="L87" s="21"/>
    </row>
    <row r="88" spans="2:12" s="1" customFormat="1" ht="12" customHeight="1">
      <c r="B88" s="22"/>
      <c r="C88" s="30" t="s">
        <v>409</v>
      </c>
      <c r="D88" s="23"/>
      <c r="E88" s="23"/>
      <c r="F88" s="23"/>
      <c r="G88" s="23"/>
      <c r="H88" s="23"/>
      <c r="I88" s="23"/>
      <c r="J88" s="23"/>
      <c r="K88" s="23"/>
      <c r="L88" s="21"/>
    </row>
    <row r="89" spans="1:31" s="2" customFormat="1" ht="16.5" customHeight="1">
      <c r="A89" s="35"/>
      <c r="B89" s="36"/>
      <c r="C89" s="37"/>
      <c r="D89" s="37"/>
      <c r="E89" s="404" t="s">
        <v>410</v>
      </c>
      <c r="F89" s="402"/>
      <c r="G89" s="402"/>
      <c r="H89" s="402"/>
      <c r="I89" s="37"/>
      <c r="J89" s="37"/>
      <c r="K89" s="37"/>
      <c r="L89" s="115"/>
      <c r="S89" s="35"/>
      <c r="T89" s="35"/>
      <c r="U89" s="35"/>
      <c r="V89" s="35"/>
      <c r="W89" s="35"/>
      <c r="X89" s="35"/>
      <c r="Y89" s="35"/>
      <c r="Z89" s="35"/>
      <c r="AA89" s="35"/>
      <c r="AB89" s="35"/>
      <c r="AC89" s="35"/>
      <c r="AD89" s="35"/>
      <c r="AE89" s="35"/>
    </row>
    <row r="90" spans="1:31" s="2" customFormat="1" ht="12" customHeight="1">
      <c r="A90" s="35"/>
      <c r="B90" s="36"/>
      <c r="C90" s="30" t="s">
        <v>411</v>
      </c>
      <c r="D90" s="37"/>
      <c r="E90" s="37"/>
      <c r="F90" s="37"/>
      <c r="G90" s="37"/>
      <c r="H90" s="37"/>
      <c r="I90" s="37"/>
      <c r="J90" s="37"/>
      <c r="K90" s="37"/>
      <c r="L90" s="115"/>
      <c r="S90" s="35"/>
      <c r="T90" s="35"/>
      <c r="U90" s="35"/>
      <c r="V90" s="35"/>
      <c r="W90" s="35"/>
      <c r="X90" s="35"/>
      <c r="Y90" s="35"/>
      <c r="Z90" s="35"/>
      <c r="AA90" s="35"/>
      <c r="AB90" s="35"/>
      <c r="AC90" s="35"/>
      <c r="AD90" s="35"/>
      <c r="AE90" s="35"/>
    </row>
    <row r="91" spans="1:31" s="2" customFormat="1" ht="16.5" customHeight="1">
      <c r="A91" s="35"/>
      <c r="B91" s="36"/>
      <c r="C91" s="37"/>
      <c r="D91" s="37"/>
      <c r="E91" s="374" t="str">
        <f>E13</f>
        <v>D.1.1-2.2 - Svislé a vodorovné konstrukce</v>
      </c>
      <c r="F91" s="402"/>
      <c r="G91" s="402"/>
      <c r="H91" s="402"/>
      <c r="I91" s="37"/>
      <c r="J91" s="37"/>
      <c r="K91" s="37"/>
      <c r="L91" s="115"/>
      <c r="S91" s="35"/>
      <c r="T91" s="35"/>
      <c r="U91" s="35"/>
      <c r="V91" s="35"/>
      <c r="W91" s="35"/>
      <c r="X91" s="35"/>
      <c r="Y91" s="35"/>
      <c r="Z91" s="35"/>
      <c r="AA91" s="35"/>
      <c r="AB91" s="35"/>
      <c r="AC91" s="35"/>
      <c r="AD91" s="35"/>
      <c r="AE91" s="35"/>
    </row>
    <row r="92" spans="1:31" s="2" customFormat="1" ht="6.9"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2" customFormat="1" ht="12" customHeight="1">
      <c r="A93" s="35"/>
      <c r="B93" s="36"/>
      <c r="C93" s="30" t="s">
        <v>21</v>
      </c>
      <c r="D93" s="37"/>
      <c r="E93" s="37"/>
      <c r="F93" s="28" t="str">
        <f>F16</f>
        <v xml:space="preserve"> </v>
      </c>
      <c r="G93" s="37"/>
      <c r="H93" s="37"/>
      <c r="I93" s="30" t="s">
        <v>23</v>
      </c>
      <c r="J93" s="60">
        <f>IF(J16="","",J16)</f>
        <v>0</v>
      </c>
      <c r="K93" s="37"/>
      <c r="L93" s="115"/>
      <c r="S93" s="35"/>
      <c r="T93" s="35"/>
      <c r="U93" s="35"/>
      <c r="V93" s="35"/>
      <c r="W93" s="35"/>
      <c r="X93" s="35"/>
      <c r="Y93" s="35"/>
      <c r="Z93" s="35"/>
      <c r="AA93" s="35"/>
      <c r="AB93" s="35"/>
      <c r="AC93" s="35"/>
      <c r="AD93" s="35"/>
      <c r="AE93" s="35"/>
    </row>
    <row r="94" spans="1:31" s="2" customFormat="1" ht="6.9" customHeight="1">
      <c r="A94" s="35"/>
      <c r="B94" s="36"/>
      <c r="C94" s="37"/>
      <c r="D94" s="37"/>
      <c r="E94" s="37"/>
      <c r="F94" s="37"/>
      <c r="G94" s="37"/>
      <c r="H94" s="37"/>
      <c r="I94" s="37"/>
      <c r="J94" s="37"/>
      <c r="K94" s="37"/>
      <c r="L94" s="115"/>
      <c r="S94" s="35"/>
      <c r="T94" s="35"/>
      <c r="U94" s="35"/>
      <c r="V94" s="35"/>
      <c r="W94" s="35"/>
      <c r="X94" s="35"/>
      <c r="Y94" s="35"/>
      <c r="Z94" s="35"/>
      <c r="AA94" s="35"/>
      <c r="AB94" s="35"/>
      <c r="AC94" s="35"/>
      <c r="AD94" s="35"/>
      <c r="AE94" s="35"/>
    </row>
    <row r="95" spans="1:31" s="2" customFormat="1" ht="25.65" customHeight="1">
      <c r="A95" s="35"/>
      <c r="B95" s="36"/>
      <c r="C95" s="30" t="s">
        <v>24</v>
      </c>
      <c r="D95" s="37"/>
      <c r="E95" s="37"/>
      <c r="F95" s="28" t="str">
        <f>E19</f>
        <v>Slezská univerzita v Opavě</v>
      </c>
      <c r="G95" s="37"/>
      <c r="H95" s="37"/>
      <c r="I95" s="30" t="s">
        <v>32</v>
      </c>
      <c r="J95" s="33" t="str">
        <f>E25</f>
        <v>Ateliér Velehradský, s. r. o.</v>
      </c>
      <c r="K95" s="37"/>
      <c r="L95" s="115"/>
      <c r="S95" s="35"/>
      <c r="T95" s="35"/>
      <c r="U95" s="35"/>
      <c r="V95" s="35"/>
      <c r="W95" s="35"/>
      <c r="X95" s="35"/>
      <c r="Y95" s="35"/>
      <c r="Z95" s="35"/>
      <c r="AA95" s="35"/>
      <c r="AB95" s="35"/>
      <c r="AC95" s="35"/>
      <c r="AD95" s="35"/>
      <c r="AE95" s="35"/>
    </row>
    <row r="96" spans="1:31" s="2" customFormat="1" ht="15.15" customHeight="1">
      <c r="A96" s="35"/>
      <c r="B96" s="36"/>
      <c r="C96" s="30" t="s">
        <v>30</v>
      </c>
      <c r="D96" s="37"/>
      <c r="E96" s="37"/>
      <c r="F96" s="28" t="str">
        <f>IF(E22="","",E22)</f>
        <v>Vyplň údaj</v>
      </c>
      <c r="G96" s="37"/>
      <c r="H96" s="37"/>
      <c r="I96" s="30" t="s">
        <v>37</v>
      </c>
      <c r="J96" s="33" t="str">
        <f>E28</f>
        <v xml:space="preserve"> </v>
      </c>
      <c r="K96" s="37"/>
      <c r="L96" s="115"/>
      <c r="S96" s="35"/>
      <c r="T96" s="35"/>
      <c r="U96" s="35"/>
      <c r="V96" s="35"/>
      <c r="W96" s="35"/>
      <c r="X96" s="35"/>
      <c r="Y96" s="35"/>
      <c r="Z96" s="35"/>
      <c r="AA96" s="35"/>
      <c r="AB96" s="35"/>
      <c r="AC96" s="35"/>
      <c r="AD96" s="35"/>
      <c r="AE96" s="35"/>
    </row>
    <row r="97" spans="1:31" s="2" customFormat="1" ht="10.35" customHeight="1">
      <c r="A97" s="35"/>
      <c r="B97" s="36"/>
      <c r="C97" s="37"/>
      <c r="D97" s="37"/>
      <c r="E97" s="37"/>
      <c r="F97" s="37"/>
      <c r="G97" s="37"/>
      <c r="H97" s="37"/>
      <c r="I97" s="37"/>
      <c r="J97" s="37"/>
      <c r="K97" s="37"/>
      <c r="L97" s="115"/>
      <c r="S97" s="35"/>
      <c r="T97" s="35"/>
      <c r="U97" s="35"/>
      <c r="V97" s="35"/>
      <c r="W97" s="35"/>
      <c r="X97" s="35"/>
      <c r="Y97" s="35"/>
      <c r="Z97" s="35"/>
      <c r="AA97" s="35"/>
      <c r="AB97" s="35"/>
      <c r="AC97" s="35"/>
      <c r="AD97" s="35"/>
      <c r="AE97" s="35"/>
    </row>
    <row r="98" spans="1:31" s="11" customFormat="1" ht="29.25" customHeight="1">
      <c r="A98" s="153"/>
      <c r="B98" s="154"/>
      <c r="C98" s="155" t="s">
        <v>231</v>
      </c>
      <c r="D98" s="156" t="s">
        <v>59</v>
      </c>
      <c r="E98" s="156" t="s">
        <v>55</v>
      </c>
      <c r="F98" s="156" t="s">
        <v>56</v>
      </c>
      <c r="G98" s="156" t="s">
        <v>232</v>
      </c>
      <c r="H98" s="156" t="s">
        <v>233</v>
      </c>
      <c r="I98" s="156" t="s">
        <v>234</v>
      </c>
      <c r="J98" s="156" t="s">
        <v>223</v>
      </c>
      <c r="K98" s="157" t="s">
        <v>235</v>
      </c>
      <c r="L98" s="158"/>
      <c r="M98" s="69" t="s">
        <v>19</v>
      </c>
      <c r="N98" s="70" t="s">
        <v>44</v>
      </c>
      <c r="O98" s="70" t="s">
        <v>236</v>
      </c>
      <c r="P98" s="70" t="s">
        <v>237</v>
      </c>
      <c r="Q98" s="70" t="s">
        <v>238</v>
      </c>
      <c r="R98" s="70" t="s">
        <v>239</v>
      </c>
      <c r="S98" s="70" t="s">
        <v>240</v>
      </c>
      <c r="T98" s="71" t="s">
        <v>241</v>
      </c>
      <c r="U98" s="153"/>
      <c r="V98" s="153"/>
      <c r="W98" s="153"/>
      <c r="X98" s="153"/>
      <c r="Y98" s="153"/>
      <c r="Z98" s="153"/>
      <c r="AA98" s="153"/>
      <c r="AB98" s="153"/>
      <c r="AC98" s="153"/>
      <c r="AD98" s="153"/>
      <c r="AE98" s="153"/>
    </row>
    <row r="99" spans="1:63" s="2" customFormat="1" ht="22.8" customHeight="1">
      <c r="A99" s="35"/>
      <c r="B99" s="36"/>
      <c r="C99" s="76" t="s">
        <v>242</v>
      </c>
      <c r="D99" s="37"/>
      <c r="E99" s="37"/>
      <c r="F99" s="37"/>
      <c r="G99" s="37"/>
      <c r="H99" s="37"/>
      <c r="I99" s="37"/>
      <c r="J99" s="159">
        <f>BK99</f>
        <v>0</v>
      </c>
      <c r="K99" s="37"/>
      <c r="L99" s="40"/>
      <c r="M99" s="72"/>
      <c r="N99" s="160"/>
      <c r="O99" s="73"/>
      <c r="P99" s="161">
        <f>P100+P282</f>
        <v>0</v>
      </c>
      <c r="Q99" s="73"/>
      <c r="R99" s="161">
        <f>R100+R282</f>
        <v>2471.18762057</v>
      </c>
      <c r="S99" s="73"/>
      <c r="T99" s="162">
        <f>T100+T282</f>
        <v>0</v>
      </c>
      <c r="U99" s="35"/>
      <c r="V99" s="35"/>
      <c r="W99" s="35"/>
      <c r="X99" s="35"/>
      <c r="Y99" s="35"/>
      <c r="Z99" s="35"/>
      <c r="AA99" s="35"/>
      <c r="AB99" s="35"/>
      <c r="AC99" s="35"/>
      <c r="AD99" s="35"/>
      <c r="AE99" s="35"/>
      <c r="AT99" s="18" t="s">
        <v>73</v>
      </c>
      <c r="AU99" s="18" t="s">
        <v>224</v>
      </c>
      <c r="BK99" s="163">
        <f>BK100+BK282</f>
        <v>0</v>
      </c>
    </row>
    <row r="100" spans="2:63" s="12" customFormat="1" ht="25.95" customHeight="1">
      <c r="B100" s="164"/>
      <c r="C100" s="165"/>
      <c r="D100" s="166" t="s">
        <v>73</v>
      </c>
      <c r="E100" s="167" t="s">
        <v>243</v>
      </c>
      <c r="F100" s="167" t="s">
        <v>244</v>
      </c>
      <c r="G100" s="165"/>
      <c r="H100" s="165"/>
      <c r="I100" s="168"/>
      <c r="J100" s="169">
        <f>BK100</f>
        <v>0</v>
      </c>
      <c r="K100" s="165"/>
      <c r="L100" s="170"/>
      <c r="M100" s="171"/>
      <c r="N100" s="172"/>
      <c r="O100" s="172"/>
      <c r="P100" s="173">
        <f>P101+P198+P276+P279</f>
        <v>0</v>
      </c>
      <c r="Q100" s="172"/>
      <c r="R100" s="173">
        <f>R101+R198+R276+R279</f>
        <v>2471.18762057</v>
      </c>
      <c r="S100" s="172"/>
      <c r="T100" s="174">
        <f>T101+T198+T276+T279</f>
        <v>0</v>
      </c>
      <c r="AR100" s="175" t="s">
        <v>82</v>
      </c>
      <c r="AT100" s="176" t="s">
        <v>73</v>
      </c>
      <c r="AU100" s="176" t="s">
        <v>74</v>
      </c>
      <c r="AY100" s="175" t="s">
        <v>245</v>
      </c>
      <c r="BK100" s="177">
        <f>BK101+BK198+BK276+BK279</f>
        <v>0</v>
      </c>
    </row>
    <row r="101" spans="2:63" s="12" customFormat="1" ht="22.8" customHeight="1">
      <c r="B101" s="164"/>
      <c r="C101" s="165"/>
      <c r="D101" s="166" t="s">
        <v>73</v>
      </c>
      <c r="E101" s="178" t="s">
        <v>94</v>
      </c>
      <c r="F101" s="178" t="s">
        <v>526</v>
      </c>
      <c r="G101" s="165"/>
      <c r="H101" s="165"/>
      <c r="I101" s="168"/>
      <c r="J101" s="179">
        <f>BK101</f>
        <v>0</v>
      </c>
      <c r="K101" s="165"/>
      <c r="L101" s="170"/>
      <c r="M101" s="171"/>
      <c r="N101" s="172"/>
      <c r="O101" s="172"/>
      <c r="P101" s="173">
        <f>SUM(P102:P197)</f>
        <v>0</v>
      </c>
      <c r="Q101" s="172"/>
      <c r="R101" s="173">
        <f>SUM(R102:R197)</f>
        <v>309.17236955</v>
      </c>
      <c r="S101" s="172"/>
      <c r="T101" s="174">
        <f>SUM(T102:T197)</f>
        <v>0</v>
      </c>
      <c r="AR101" s="175" t="s">
        <v>82</v>
      </c>
      <c r="AT101" s="176" t="s">
        <v>73</v>
      </c>
      <c r="AU101" s="176" t="s">
        <v>82</v>
      </c>
      <c r="AY101" s="175" t="s">
        <v>245</v>
      </c>
      <c r="BK101" s="177">
        <f>SUM(BK102:BK197)</f>
        <v>0</v>
      </c>
    </row>
    <row r="102" spans="1:65" s="2" customFormat="1" ht="16.5" customHeight="1">
      <c r="A102" s="35"/>
      <c r="B102" s="36"/>
      <c r="C102" s="180" t="s">
        <v>82</v>
      </c>
      <c r="D102" s="180" t="s">
        <v>247</v>
      </c>
      <c r="E102" s="181" t="s">
        <v>577</v>
      </c>
      <c r="F102" s="182" t="s">
        <v>578</v>
      </c>
      <c r="G102" s="183" t="s">
        <v>308</v>
      </c>
      <c r="H102" s="184">
        <v>58.7</v>
      </c>
      <c r="I102" s="185"/>
      <c r="J102" s="186">
        <f>ROUND(I102*H102,2)</f>
        <v>0</v>
      </c>
      <c r="K102" s="182" t="s">
        <v>19</v>
      </c>
      <c r="L102" s="40"/>
      <c r="M102" s="187" t="s">
        <v>19</v>
      </c>
      <c r="N102" s="188" t="s">
        <v>45</v>
      </c>
      <c r="O102" s="65"/>
      <c r="P102" s="189">
        <f>O102*H102</f>
        <v>0</v>
      </c>
      <c r="Q102" s="189">
        <v>2.50187</v>
      </c>
      <c r="R102" s="189">
        <f>Q102*H102</f>
        <v>146.859769</v>
      </c>
      <c r="S102" s="189">
        <v>0</v>
      </c>
      <c r="T102" s="190">
        <f>S102*H102</f>
        <v>0</v>
      </c>
      <c r="U102" s="35"/>
      <c r="V102" s="35"/>
      <c r="W102" s="35"/>
      <c r="X102" s="35"/>
      <c r="Y102" s="35"/>
      <c r="Z102" s="35"/>
      <c r="AA102" s="35"/>
      <c r="AB102" s="35"/>
      <c r="AC102" s="35"/>
      <c r="AD102" s="35"/>
      <c r="AE102" s="35"/>
      <c r="AR102" s="191" t="s">
        <v>131</v>
      </c>
      <c r="AT102" s="191" t="s">
        <v>247</v>
      </c>
      <c r="AU102" s="191" t="s">
        <v>84</v>
      </c>
      <c r="AY102" s="18" t="s">
        <v>245</v>
      </c>
      <c r="BE102" s="192">
        <f>IF(N102="základní",J102,0)</f>
        <v>0</v>
      </c>
      <c r="BF102" s="192">
        <f>IF(N102="snížená",J102,0)</f>
        <v>0</v>
      </c>
      <c r="BG102" s="192">
        <f>IF(N102="zákl. přenesená",J102,0)</f>
        <v>0</v>
      </c>
      <c r="BH102" s="192">
        <f>IF(N102="sníž. přenesená",J102,0)</f>
        <v>0</v>
      </c>
      <c r="BI102" s="192">
        <f>IF(N102="nulová",J102,0)</f>
        <v>0</v>
      </c>
      <c r="BJ102" s="18" t="s">
        <v>82</v>
      </c>
      <c r="BK102" s="192">
        <f>ROUND(I102*H102,2)</f>
        <v>0</v>
      </c>
      <c r="BL102" s="18" t="s">
        <v>131</v>
      </c>
      <c r="BM102" s="191" t="s">
        <v>579</v>
      </c>
    </row>
    <row r="103" spans="2:51" s="13" customFormat="1" ht="10.2">
      <c r="B103" s="198"/>
      <c r="C103" s="199"/>
      <c r="D103" s="200" t="s">
        <v>265</v>
      </c>
      <c r="E103" s="201" t="s">
        <v>19</v>
      </c>
      <c r="F103" s="202" t="s">
        <v>580</v>
      </c>
      <c r="G103" s="199"/>
      <c r="H103" s="201" t="s">
        <v>19</v>
      </c>
      <c r="I103" s="203"/>
      <c r="J103" s="199"/>
      <c r="K103" s="199"/>
      <c r="L103" s="204"/>
      <c r="M103" s="205"/>
      <c r="N103" s="206"/>
      <c r="O103" s="206"/>
      <c r="P103" s="206"/>
      <c r="Q103" s="206"/>
      <c r="R103" s="206"/>
      <c r="S103" s="206"/>
      <c r="T103" s="207"/>
      <c r="AT103" s="208" t="s">
        <v>265</v>
      </c>
      <c r="AU103" s="208" t="s">
        <v>84</v>
      </c>
      <c r="AV103" s="13" t="s">
        <v>82</v>
      </c>
      <c r="AW103" s="13" t="s">
        <v>36</v>
      </c>
      <c r="AX103" s="13" t="s">
        <v>74</v>
      </c>
      <c r="AY103" s="208" t="s">
        <v>245</v>
      </c>
    </row>
    <row r="104" spans="2:51" s="13" customFormat="1" ht="10.2">
      <c r="B104" s="198"/>
      <c r="C104" s="199"/>
      <c r="D104" s="200" t="s">
        <v>265</v>
      </c>
      <c r="E104" s="201" t="s">
        <v>19</v>
      </c>
      <c r="F104" s="202" t="s">
        <v>581</v>
      </c>
      <c r="G104" s="199"/>
      <c r="H104" s="201" t="s">
        <v>19</v>
      </c>
      <c r="I104" s="203"/>
      <c r="J104" s="199"/>
      <c r="K104" s="199"/>
      <c r="L104" s="204"/>
      <c r="M104" s="205"/>
      <c r="N104" s="206"/>
      <c r="O104" s="206"/>
      <c r="P104" s="206"/>
      <c r="Q104" s="206"/>
      <c r="R104" s="206"/>
      <c r="S104" s="206"/>
      <c r="T104" s="207"/>
      <c r="AT104" s="208" t="s">
        <v>265</v>
      </c>
      <c r="AU104" s="208" t="s">
        <v>84</v>
      </c>
      <c r="AV104" s="13" t="s">
        <v>82</v>
      </c>
      <c r="AW104" s="13" t="s">
        <v>36</v>
      </c>
      <c r="AX104" s="13" t="s">
        <v>74</v>
      </c>
      <c r="AY104" s="208" t="s">
        <v>245</v>
      </c>
    </row>
    <row r="105" spans="2:51" s="13" customFormat="1" ht="10.2">
      <c r="B105" s="198"/>
      <c r="C105" s="199"/>
      <c r="D105" s="200" t="s">
        <v>265</v>
      </c>
      <c r="E105" s="201" t="s">
        <v>19</v>
      </c>
      <c r="F105" s="202" t="s">
        <v>582</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4" customFormat="1" ht="10.2">
      <c r="B106" s="209"/>
      <c r="C106" s="210"/>
      <c r="D106" s="200" t="s">
        <v>265</v>
      </c>
      <c r="E106" s="211" t="s">
        <v>19</v>
      </c>
      <c r="F106" s="212" t="s">
        <v>583</v>
      </c>
      <c r="G106" s="210"/>
      <c r="H106" s="213">
        <v>39.41</v>
      </c>
      <c r="I106" s="214"/>
      <c r="J106" s="210"/>
      <c r="K106" s="210"/>
      <c r="L106" s="215"/>
      <c r="M106" s="216"/>
      <c r="N106" s="217"/>
      <c r="O106" s="217"/>
      <c r="P106" s="217"/>
      <c r="Q106" s="217"/>
      <c r="R106" s="217"/>
      <c r="S106" s="217"/>
      <c r="T106" s="218"/>
      <c r="AT106" s="219" t="s">
        <v>265</v>
      </c>
      <c r="AU106" s="219" t="s">
        <v>84</v>
      </c>
      <c r="AV106" s="14" t="s">
        <v>84</v>
      </c>
      <c r="AW106" s="14" t="s">
        <v>36</v>
      </c>
      <c r="AX106" s="14" t="s">
        <v>74</v>
      </c>
      <c r="AY106" s="219" t="s">
        <v>245</v>
      </c>
    </row>
    <row r="107" spans="2:51" s="13" customFormat="1" ht="10.2">
      <c r="B107" s="198"/>
      <c r="C107" s="199"/>
      <c r="D107" s="200" t="s">
        <v>265</v>
      </c>
      <c r="E107" s="201" t="s">
        <v>19</v>
      </c>
      <c r="F107" s="202" t="s">
        <v>584</v>
      </c>
      <c r="G107" s="199"/>
      <c r="H107" s="201" t="s">
        <v>19</v>
      </c>
      <c r="I107" s="203"/>
      <c r="J107" s="199"/>
      <c r="K107" s="199"/>
      <c r="L107" s="204"/>
      <c r="M107" s="205"/>
      <c r="N107" s="206"/>
      <c r="O107" s="206"/>
      <c r="P107" s="206"/>
      <c r="Q107" s="206"/>
      <c r="R107" s="206"/>
      <c r="S107" s="206"/>
      <c r="T107" s="207"/>
      <c r="AT107" s="208" t="s">
        <v>265</v>
      </c>
      <c r="AU107" s="208" t="s">
        <v>84</v>
      </c>
      <c r="AV107" s="13" t="s">
        <v>82</v>
      </c>
      <c r="AW107" s="13" t="s">
        <v>36</v>
      </c>
      <c r="AX107" s="13" t="s">
        <v>74</v>
      </c>
      <c r="AY107" s="208" t="s">
        <v>245</v>
      </c>
    </row>
    <row r="108" spans="2:51" s="14" customFormat="1" ht="10.2">
      <c r="B108" s="209"/>
      <c r="C108" s="210"/>
      <c r="D108" s="200" t="s">
        <v>265</v>
      </c>
      <c r="E108" s="211" t="s">
        <v>19</v>
      </c>
      <c r="F108" s="212" t="s">
        <v>585</v>
      </c>
      <c r="G108" s="210"/>
      <c r="H108" s="213">
        <v>19.29</v>
      </c>
      <c r="I108" s="214"/>
      <c r="J108" s="210"/>
      <c r="K108" s="210"/>
      <c r="L108" s="215"/>
      <c r="M108" s="216"/>
      <c r="N108" s="217"/>
      <c r="O108" s="217"/>
      <c r="P108" s="217"/>
      <c r="Q108" s="217"/>
      <c r="R108" s="217"/>
      <c r="S108" s="217"/>
      <c r="T108" s="218"/>
      <c r="AT108" s="219" t="s">
        <v>265</v>
      </c>
      <c r="AU108" s="219" t="s">
        <v>84</v>
      </c>
      <c r="AV108" s="14" t="s">
        <v>84</v>
      </c>
      <c r="AW108" s="14" t="s">
        <v>36</v>
      </c>
      <c r="AX108" s="14" t="s">
        <v>74</v>
      </c>
      <c r="AY108" s="219" t="s">
        <v>245</v>
      </c>
    </row>
    <row r="109" spans="2:51" s="15" customFormat="1" ht="10.2">
      <c r="B109" s="220"/>
      <c r="C109" s="221"/>
      <c r="D109" s="200" t="s">
        <v>265</v>
      </c>
      <c r="E109" s="222" t="s">
        <v>563</v>
      </c>
      <c r="F109" s="223" t="s">
        <v>271</v>
      </c>
      <c r="G109" s="221"/>
      <c r="H109" s="224">
        <v>58.699999999999996</v>
      </c>
      <c r="I109" s="225"/>
      <c r="J109" s="221"/>
      <c r="K109" s="221"/>
      <c r="L109" s="226"/>
      <c r="M109" s="227"/>
      <c r="N109" s="228"/>
      <c r="O109" s="228"/>
      <c r="P109" s="228"/>
      <c r="Q109" s="228"/>
      <c r="R109" s="228"/>
      <c r="S109" s="228"/>
      <c r="T109" s="229"/>
      <c r="AT109" s="230" t="s">
        <v>265</v>
      </c>
      <c r="AU109" s="230" t="s">
        <v>84</v>
      </c>
      <c r="AV109" s="15" t="s">
        <v>131</v>
      </c>
      <c r="AW109" s="15" t="s">
        <v>36</v>
      </c>
      <c r="AX109" s="15" t="s">
        <v>82</v>
      </c>
      <c r="AY109" s="230" t="s">
        <v>245</v>
      </c>
    </row>
    <row r="110" spans="1:65" s="2" customFormat="1" ht="16.5" customHeight="1">
      <c r="A110" s="35"/>
      <c r="B110" s="36"/>
      <c r="C110" s="180" t="s">
        <v>84</v>
      </c>
      <c r="D110" s="180" t="s">
        <v>247</v>
      </c>
      <c r="E110" s="181" t="s">
        <v>586</v>
      </c>
      <c r="F110" s="182" t="s">
        <v>587</v>
      </c>
      <c r="G110" s="183" t="s">
        <v>308</v>
      </c>
      <c r="H110" s="184">
        <v>23.9</v>
      </c>
      <c r="I110" s="185"/>
      <c r="J110" s="186">
        <f>ROUND(I110*H110,2)</f>
        <v>0</v>
      </c>
      <c r="K110" s="182" t="s">
        <v>19</v>
      </c>
      <c r="L110" s="40"/>
      <c r="M110" s="187" t="s">
        <v>19</v>
      </c>
      <c r="N110" s="188" t="s">
        <v>45</v>
      </c>
      <c r="O110" s="65"/>
      <c r="P110" s="189">
        <f>O110*H110</f>
        <v>0</v>
      </c>
      <c r="Q110" s="189">
        <v>2.50187</v>
      </c>
      <c r="R110" s="189">
        <f>Q110*H110</f>
        <v>59.794692999999995</v>
      </c>
      <c r="S110" s="189">
        <v>0</v>
      </c>
      <c r="T110" s="190">
        <f>S110*H110</f>
        <v>0</v>
      </c>
      <c r="U110" s="35"/>
      <c r="V110" s="35"/>
      <c r="W110" s="35"/>
      <c r="X110" s="35"/>
      <c r="Y110" s="35"/>
      <c r="Z110" s="35"/>
      <c r="AA110" s="35"/>
      <c r="AB110" s="35"/>
      <c r="AC110" s="35"/>
      <c r="AD110" s="35"/>
      <c r="AE110" s="35"/>
      <c r="AR110" s="191" t="s">
        <v>131</v>
      </c>
      <c r="AT110" s="191" t="s">
        <v>247</v>
      </c>
      <c r="AU110" s="191" t="s">
        <v>84</v>
      </c>
      <c r="AY110" s="18" t="s">
        <v>245</v>
      </c>
      <c r="BE110" s="192">
        <f>IF(N110="základní",J110,0)</f>
        <v>0</v>
      </c>
      <c r="BF110" s="192">
        <f>IF(N110="snížená",J110,0)</f>
        <v>0</v>
      </c>
      <c r="BG110" s="192">
        <f>IF(N110="zákl. přenesená",J110,0)</f>
        <v>0</v>
      </c>
      <c r="BH110" s="192">
        <f>IF(N110="sníž. přenesená",J110,0)</f>
        <v>0</v>
      </c>
      <c r="BI110" s="192">
        <f>IF(N110="nulová",J110,0)</f>
        <v>0</v>
      </c>
      <c r="BJ110" s="18" t="s">
        <v>82</v>
      </c>
      <c r="BK110" s="192">
        <f>ROUND(I110*H110,2)</f>
        <v>0</v>
      </c>
      <c r="BL110" s="18" t="s">
        <v>131</v>
      </c>
      <c r="BM110" s="191" t="s">
        <v>588</v>
      </c>
    </row>
    <row r="111" spans="2:51" s="13" customFormat="1" ht="10.2">
      <c r="B111" s="198"/>
      <c r="C111" s="199"/>
      <c r="D111" s="200" t="s">
        <v>265</v>
      </c>
      <c r="E111" s="201" t="s">
        <v>19</v>
      </c>
      <c r="F111" s="202" t="s">
        <v>580</v>
      </c>
      <c r="G111" s="199"/>
      <c r="H111" s="201" t="s">
        <v>19</v>
      </c>
      <c r="I111" s="203"/>
      <c r="J111" s="199"/>
      <c r="K111" s="199"/>
      <c r="L111" s="204"/>
      <c r="M111" s="205"/>
      <c r="N111" s="206"/>
      <c r="O111" s="206"/>
      <c r="P111" s="206"/>
      <c r="Q111" s="206"/>
      <c r="R111" s="206"/>
      <c r="S111" s="206"/>
      <c r="T111" s="207"/>
      <c r="AT111" s="208" t="s">
        <v>265</v>
      </c>
      <c r="AU111" s="208" t="s">
        <v>84</v>
      </c>
      <c r="AV111" s="13" t="s">
        <v>82</v>
      </c>
      <c r="AW111" s="13" t="s">
        <v>36</v>
      </c>
      <c r="AX111" s="13" t="s">
        <v>74</v>
      </c>
      <c r="AY111" s="208" t="s">
        <v>245</v>
      </c>
    </row>
    <row r="112" spans="2:51" s="13" customFormat="1" ht="10.2">
      <c r="B112" s="198"/>
      <c r="C112" s="199"/>
      <c r="D112" s="200" t="s">
        <v>265</v>
      </c>
      <c r="E112" s="201" t="s">
        <v>19</v>
      </c>
      <c r="F112" s="202" t="s">
        <v>589</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4" customFormat="1" ht="10.2">
      <c r="B113" s="209"/>
      <c r="C113" s="210"/>
      <c r="D113" s="200" t="s">
        <v>265</v>
      </c>
      <c r="E113" s="211" t="s">
        <v>19</v>
      </c>
      <c r="F113" s="212" t="s">
        <v>566</v>
      </c>
      <c r="G113" s="210"/>
      <c r="H113" s="213">
        <v>23.9</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5" customFormat="1" ht="10.2">
      <c r="B114" s="220"/>
      <c r="C114" s="221"/>
      <c r="D114" s="200" t="s">
        <v>265</v>
      </c>
      <c r="E114" s="222" t="s">
        <v>565</v>
      </c>
      <c r="F114" s="223" t="s">
        <v>271</v>
      </c>
      <c r="G114" s="221"/>
      <c r="H114" s="224">
        <v>23.9</v>
      </c>
      <c r="I114" s="225"/>
      <c r="J114" s="221"/>
      <c r="K114" s="221"/>
      <c r="L114" s="226"/>
      <c r="M114" s="227"/>
      <c r="N114" s="228"/>
      <c r="O114" s="228"/>
      <c r="P114" s="228"/>
      <c r="Q114" s="228"/>
      <c r="R114" s="228"/>
      <c r="S114" s="228"/>
      <c r="T114" s="229"/>
      <c r="AT114" s="230" t="s">
        <v>265</v>
      </c>
      <c r="AU114" s="230" t="s">
        <v>84</v>
      </c>
      <c r="AV114" s="15" t="s">
        <v>131</v>
      </c>
      <c r="AW114" s="15" t="s">
        <v>36</v>
      </c>
      <c r="AX114" s="15" t="s">
        <v>82</v>
      </c>
      <c r="AY114" s="230" t="s">
        <v>245</v>
      </c>
    </row>
    <row r="115" spans="1:65" s="2" customFormat="1" ht="16.5" customHeight="1">
      <c r="A115" s="35"/>
      <c r="B115" s="36"/>
      <c r="C115" s="180" t="s">
        <v>94</v>
      </c>
      <c r="D115" s="180" t="s">
        <v>247</v>
      </c>
      <c r="E115" s="181" t="s">
        <v>590</v>
      </c>
      <c r="F115" s="182" t="s">
        <v>591</v>
      </c>
      <c r="G115" s="183" t="s">
        <v>260</v>
      </c>
      <c r="H115" s="184">
        <v>470.18</v>
      </c>
      <c r="I115" s="185"/>
      <c r="J115" s="186">
        <f>ROUND(I115*H115,2)</f>
        <v>0</v>
      </c>
      <c r="K115" s="182" t="s">
        <v>261</v>
      </c>
      <c r="L115" s="40"/>
      <c r="M115" s="187" t="s">
        <v>19</v>
      </c>
      <c r="N115" s="188" t="s">
        <v>45</v>
      </c>
      <c r="O115" s="65"/>
      <c r="P115" s="189">
        <f>O115*H115</f>
        <v>0</v>
      </c>
      <c r="Q115" s="189">
        <v>0.00275</v>
      </c>
      <c r="R115" s="189">
        <f>Q115*H115</f>
        <v>1.292995</v>
      </c>
      <c r="S115" s="189">
        <v>0</v>
      </c>
      <c r="T115" s="190">
        <f>S115*H115</f>
        <v>0</v>
      </c>
      <c r="U115" s="35"/>
      <c r="V115" s="35"/>
      <c r="W115" s="35"/>
      <c r="X115" s="35"/>
      <c r="Y115" s="35"/>
      <c r="Z115" s="35"/>
      <c r="AA115" s="35"/>
      <c r="AB115" s="35"/>
      <c r="AC115" s="35"/>
      <c r="AD115" s="35"/>
      <c r="AE115" s="35"/>
      <c r="AR115" s="191" t="s">
        <v>131</v>
      </c>
      <c r="AT115" s="191" t="s">
        <v>247</v>
      </c>
      <c r="AU115" s="191" t="s">
        <v>84</v>
      </c>
      <c r="AY115" s="18" t="s">
        <v>245</v>
      </c>
      <c r="BE115" s="192">
        <f>IF(N115="základní",J115,0)</f>
        <v>0</v>
      </c>
      <c r="BF115" s="192">
        <f>IF(N115="snížená",J115,0)</f>
        <v>0</v>
      </c>
      <c r="BG115" s="192">
        <f>IF(N115="zákl. přenesená",J115,0)</f>
        <v>0</v>
      </c>
      <c r="BH115" s="192">
        <f>IF(N115="sníž. přenesená",J115,0)</f>
        <v>0</v>
      </c>
      <c r="BI115" s="192">
        <f>IF(N115="nulová",J115,0)</f>
        <v>0</v>
      </c>
      <c r="BJ115" s="18" t="s">
        <v>82</v>
      </c>
      <c r="BK115" s="192">
        <f>ROUND(I115*H115,2)</f>
        <v>0</v>
      </c>
      <c r="BL115" s="18" t="s">
        <v>131</v>
      </c>
      <c r="BM115" s="191" t="s">
        <v>592</v>
      </c>
    </row>
    <row r="116" spans="1:47" s="2" customFormat="1" ht="10.2">
      <c r="A116" s="35"/>
      <c r="B116" s="36"/>
      <c r="C116" s="37"/>
      <c r="D116" s="193" t="s">
        <v>263</v>
      </c>
      <c r="E116" s="37"/>
      <c r="F116" s="194" t="s">
        <v>593</v>
      </c>
      <c r="G116" s="37"/>
      <c r="H116" s="37"/>
      <c r="I116" s="195"/>
      <c r="J116" s="37"/>
      <c r="K116" s="37"/>
      <c r="L116" s="40"/>
      <c r="M116" s="196"/>
      <c r="N116" s="197"/>
      <c r="O116" s="65"/>
      <c r="P116" s="65"/>
      <c r="Q116" s="65"/>
      <c r="R116" s="65"/>
      <c r="S116" s="65"/>
      <c r="T116" s="66"/>
      <c r="U116" s="35"/>
      <c r="V116" s="35"/>
      <c r="W116" s="35"/>
      <c r="X116" s="35"/>
      <c r="Y116" s="35"/>
      <c r="Z116" s="35"/>
      <c r="AA116" s="35"/>
      <c r="AB116" s="35"/>
      <c r="AC116" s="35"/>
      <c r="AD116" s="35"/>
      <c r="AE116" s="35"/>
      <c r="AT116" s="18" t="s">
        <v>263</v>
      </c>
      <c r="AU116" s="18" t="s">
        <v>84</v>
      </c>
    </row>
    <row r="117" spans="2:51" s="13" customFormat="1" ht="10.2">
      <c r="B117" s="198"/>
      <c r="C117" s="199"/>
      <c r="D117" s="200" t="s">
        <v>265</v>
      </c>
      <c r="E117" s="201" t="s">
        <v>19</v>
      </c>
      <c r="F117" s="202" t="s">
        <v>594</v>
      </c>
      <c r="G117" s="199"/>
      <c r="H117" s="201" t="s">
        <v>19</v>
      </c>
      <c r="I117" s="203"/>
      <c r="J117" s="199"/>
      <c r="K117" s="199"/>
      <c r="L117" s="204"/>
      <c r="M117" s="205"/>
      <c r="N117" s="206"/>
      <c r="O117" s="206"/>
      <c r="P117" s="206"/>
      <c r="Q117" s="206"/>
      <c r="R117" s="206"/>
      <c r="S117" s="206"/>
      <c r="T117" s="207"/>
      <c r="AT117" s="208" t="s">
        <v>265</v>
      </c>
      <c r="AU117" s="208" t="s">
        <v>84</v>
      </c>
      <c r="AV117" s="13" t="s">
        <v>82</v>
      </c>
      <c r="AW117" s="13" t="s">
        <v>36</v>
      </c>
      <c r="AX117" s="13" t="s">
        <v>74</v>
      </c>
      <c r="AY117" s="208" t="s">
        <v>245</v>
      </c>
    </row>
    <row r="118" spans="2:51" s="13" customFormat="1" ht="10.2">
      <c r="B118" s="198"/>
      <c r="C118" s="199"/>
      <c r="D118" s="200" t="s">
        <v>265</v>
      </c>
      <c r="E118" s="201" t="s">
        <v>19</v>
      </c>
      <c r="F118" s="202" t="s">
        <v>582</v>
      </c>
      <c r="G118" s="199"/>
      <c r="H118" s="201" t="s">
        <v>19</v>
      </c>
      <c r="I118" s="203"/>
      <c r="J118" s="199"/>
      <c r="K118" s="199"/>
      <c r="L118" s="204"/>
      <c r="M118" s="205"/>
      <c r="N118" s="206"/>
      <c r="O118" s="206"/>
      <c r="P118" s="206"/>
      <c r="Q118" s="206"/>
      <c r="R118" s="206"/>
      <c r="S118" s="206"/>
      <c r="T118" s="207"/>
      <c r="AT118" s="208" t="s">
        <v>265</v>
      </c>
      <c r="AU118" s="208" t="s">
        <v>84</v>
      </c>
      <c r="AV118" s="13" t="s">
        <v>82</v>
      </c>
      <c r="AW118" s="13" t="s">
        <v>36</v>
      </c>
      <c r="AX118" s="13" t="s">
        <v>74</v>
      </c>
      <c r="AY118" s="208" t="s">
        <v>245</v>
      </c>
    </row>
    <row r="119" spans="2:51" s="14" customFormat="1" ht="10.2">
      <c r="B119" s="209"/>
      <c r="C119" s="210"/>
      <c r="D119" s="200" t="s">
        <v>265</v>
      </c>
      <c r="E119" s="211" t="s">
        <v>19</v>
      </c>
      <c r="F119" s="212" t="s">
        <v>595</v>
      </c>
      <c r="G119" s="210"/>
      <c r="H119" s="213">
        <v>315.84</v>
      </c>
      <c r="I119" s="214"/>
      <c r="J119" s="210"/>
      <c r="K119" s="210"/>
      <c r="L119" s="215"/>
      <c r="M119" s="216"/>
      <c r="N119" s="217"/>
      <c r="O119" s="217"/>
      <c r="P119" s="217"/>
      <c r="Q119" s="217"/>
      <c r="R119" s="217"/>
      <c r="S119" s="217"/>
      <c r="T119" s="218"/>
      <c r="AT119" s="219" t="s">
        <v>265</v>
      </c>
      <c r="AU119" s="219" t="s">
        <v>84</v>
      </c>
      <c r="AV119" s="14" t="s">
        <v>84</v>
      </c>
      <c r="AW119" s="14" t="s">
        <v>36</v>
      </c>
      <c r="AX119" s="14" t="s">
        <v>74</v>
      </c>
      <c r="AY119" s="219" t="s">
        <v>245</v>
      </c>
    </row>
    <row r="120" spans="2:51" s="13" customFormat="1" ht="10.2">
      <c r="B120" s="198"/>
      <c r="C120" s="199"/>
      <c r="D120" s="200" t="s">
        <v>265</v>
      </c>
      <c r="E120" s="201" t="s">
        <v>19</v>
      </c>
      <c r="F120" s="202" t="s">
        <v>584</v>
      </c>
      <c r="G120" s="199"/>
      <c r="H120" s="201" t="s">
        <v>19</v>
      </c>
      <c r="I120" s="203"/>
      <c r="J120" s="199"/>
      <c r="K120" s="199"/>
      <c r="L120" s="204"/>
      <c r="M120" s="205"/>
      <c r="N120" s="206"/>
      <c r="O120" s="206"/>
      <c r="P120" s="206"/>
      <c r="Q120" s="206"/>
      <c r="R120" s="206"/>
      <c r="S120" s="206"/>
      <c r="T120" s="207"/>
      <c r="AT120" s="208" t="s">
        <v>265</v>
      </c>
      <c r="AU120" s="208" t="s">
        <v>84</v>
      </c>
      <c r="AV120" s="13" t="s">
        <v>82</v>
      </c>
      <c r="AW120" s="13" t="s">
        <v>36</v>
      </c>
      <c r="AX120" s="13" t="s">
        <v>74</v>
      </c>
      <c r="AY120" s="208" t="s">
        <v>245</v>
      </c>
    </row>
    <row r="121" spans="2:51" s="14" customFormat="1" ht="10.2">
      <c r="B121" s="209"/>
      <c r="C121" s="210"/>
      <c r="D121" s="200" t="s">
        <v>265</v>
      </c>
      <c r="E121" s="211" t="s">
        <v>19</v>
      </c>
      <c r="F121" s="212" t="s">
        <v>596</v>
      </c>
      <c r="G121" s="210"/>
      <c r="H121" s="213">
        <v>154.34</v>
      </c>
      <c r="I121" s="214"/>
      <c r="J121" s="210"/>
      <c r="K121" s="210"/>
      <c r="L121" s="215"/>
      <c r="M121" s="216"/>
      <c r="N121" s="217"/>
      <c r="O121" s="217"/>
      <c r="P121" s="217"/>
      <c r="Q121" s="217"/>
      <c r="R121" s="217"/>
      <c r="S121" s="217"/>
      <c r="T121" s="218"/>
      <c r="AT121" s="219" t="s">
        <v>265</v>
      </c>
      <c r="AU121" s="219" t="s">
        <v>84</v>
      </c>
      <c r="AV121" s="14" t="s">
        <v>84</v>
      </c>
      <c r="AW121" s="14" t="s">
        <v>36</v>
      </c>
      <c r="AX121" s="14" t="s">
        <v>74</v>
      </c>
      <c r="AY121" s="219" t="s">
        <v>245</v>
      </c>
    </row>
    <row r="122" spans="2:51" s="15" customFormat="1" ht="10.2">
      <c r="B122" s="220"/>
      <c r="C122" s="221"/>
      <c r="D122" s="200" t="s">
        <v>265</v>
      </c>
      <c r="E122" s="222" t="s">
        <v>19</v>
      </c>
      <c r="F122" s="223" t="s">
        <v>271</v>
      </c>
      <c r="G122" s="221"/>
      <c r="H122" s="224">
        <v>470.18</v>
      </c>
      <c r="I122" s="225"/>
      <c r="J122" s="221"/>
      <c r="K122" s="221"/>
      <c r="L122" s="226"/>
      <c r="M122" s="227"/>
      <c r="N122" s="228"/>
      <c r="O122" s="228"/>
      <c r="P122" s="228"/>
      <c r="Q122" s="228"/>
      <c r="R122" s="228"/>
      <c r="S122" s="228"/>
      <c r="T122" s="229"/>
      <c r="AT122" s="230" t="s">
        <v>265</v>
      </c>
      <c r="AU122" s="230" t="s">
        <v>84</v>
      </c>
      <c r="AV122" s="15" t="s">
        <v>131</v>
      </c>
      <c r="AW122" s="15" t="s">
        <v>36</v>
      </c>
      <c r="AX122" s="15" t="s">
        <v>82</v>
      </c>
      <c r="AY122" s="230" t="s">
        <v>245</v>
      </c>
    </row>
    <row r="123" spans="1:65" s="2" customFormat="1" ht="16.5" customHeight="1">
      <c r="A123" s="35"/>
      <c r="B123" s="36"/>
      <c r="C123" s="180" t="s">
        <v>131</v>
      </c>
      <c r="D123" s="180" t="s">
        <v>247</v>
      </c>
      <c r="E123" s="181" t="s">
        <v>597</v>
      </c>
      <c r="F123" s="182" t="s">
        <v>598</v>
      </c>
      <c r="G123" s="183" t="s">
        <v>260</v>
      </c>
      <c r="H123" s="184">
        <v>470.18</v>
      </c>
      <c r="I123" s="185"/>
      <c r="J123" s="186">
        <f>ROUND(I123*H123,2)</f>
        <v>0</v>
      </c>
      <c r="K123" s="182" t="s">
        <v>261</v>
      </c>
      <c r="L123" s="40"/>
      <c r="M123" s="187" t="s">
        <v>19</v>
      </c>
      <c r="N123" s="188" t="s">
        <v>45</v>
      </c>
      <c r="O123" s="65"/>
      <c r="P123" s="189">
        <f>O123*H123</f>
        <v>0</v>
      </c>
      <c r="Q123" s="189">
        <v>0</v>
      </c>
      <c r="R123" s="189">
        <f>Q123*H123</f>
        <v>0</v>
      </c>
      <c r="S123" s="189">
        <v>0</v>
      </c>
      <c r="T123" s="190">
        <f>S123*H123</f>
        <v>0</v>
      </c>
      <c r="U123" s="35"/>
      <c r="V123" s="35"/>
      <c r="W123" s="35"/>
      <c r="X123" s="35"/>
      <c r="Y123" s="35"/>
      <c r="Z123" s="35"/>
      <c r="AA123" s="35"/>
      <c r="AB123" s="35"/>
      <c r="AC123" s="35"/>
      <c r="AD123" s="35"/>
      <c r="AE123" s="35"/>
      <c r="AR123" s="191" t="s">
        <v>131</v>
      </c>
      <c r="AT123" s="191" t="s">
        <v>247</v>
      </c>
      <c r="AU123" s="191" t="s">
        <v>84</v>
      </c>
      <c r="AY123" s="18" t="s">
        <v>245</v>
      </c>
      <c r="BE123" s="192">
        <f>IF(N123="základní",J123,0)</f>
        <v>0</v>
      </c>
      <c r="BF123" s="192">
        <f>IF(N123="snížená",J123,0)</f>
        <v>0</v>
      </c>
      <c r="BG123" s="192">
        <f>IF(N123="zákl. přenesená",J123,0)</f>
        <v>0</v>
      </c>
      <c r="BH123" s="192">
        <f>IF(N123="sníž. přenesená",J123,0)</f>
        <v>0</v>
      </c>
      <c r="BI123" s="192">
        <f>IF(N123="nulová",J123,0)</f>
        <v>0</v>
      </c>
      <c r="BJ123" s="18" t="s">
        <v>82</v>
      </c>
      <c r="BK123" s="192">
        <f>ROUND(I123*H123,2)</f>
        <v>0</v>
      </c>
      <c r="BL123" s="18" t="s">
        <v>131</v>
      </c>
      <c r="BM123" s="191" t="s">
        <v>599</v>
      </c>
    </row>
    <row r="124" spans="1:47" s="2" customFormat="1" ht="10.2">
      <c r="A124" s="35"/>
      <c r="B124" s="36"/>
      <c r="C124" s="37"/>
      <c r="D124" s="193" t="s">
        <v>263</v>
      </c>
      <c r="E124" s="37"/>
      <c r="F124" s="194" t="s">
        <v>600</v>
      </c>
      <c r="G124" s="37"/>
      <c r="H124" s="37"/>
      <c r="I124" s="195"/>
      <c r="J124" s="37"/>
      <c r="K124" s="37"/>
      <c r="L124" s="40"/>
      <c r="M124" s="196"/>
      <c r="N124" s="197"/>
      <c r="O124" s="65"/>
      <c r="P124" s="65"/>
      <c r="Q124" s="65"/>
      <c r="R124" s="65"/>
      <c r="S124" s="65"/>
      <c r="T124" s="66"/>
      <c r="U124" s="35"/>
      <c r="V124" s="35"/>
      <c r="W124" s="35"/>
      <c r="X124" s="35"/>
      <c r="Y124" s="35"/>
      <c r="Z124" s="35"/>
      <c r="AA124" s="35"/>
      <c r="AB124" s="35"/>
      <c r="AC124" s="35"/>
      <c r="AD124" s="35"/>
      <c r="AE124" s="35"/>
      <c r="AT124" s="18" t="s">
        <v>263</v>
      </c>
      <c r="AU124" s="18" t="s">
        <v>84</v>
      </c>
    </row>
    <row r="125" spans="1:65" s="2" customFormat="1" ht="24.15" customHeight="1">
      <c r="A125" s="35"/>
      <c r="B125" s="36"/>
      <c r="C125" s="180" t="s">
        <v>272</v>
      </c>
      <c r="D125" s="180" t="s">
        <v>247</v>
      </c>
      <c r="E125" s="181" t="s">
        <v>601</v>
      </c>
      <c r="F125" s="182" t="s">
        <v>602</v>
      </c>
      <c r="G125" s="183" t="s">
        <v>260</v>
      </c>
      <c r="H125" s="184">
        <v>329.08</v>
      </c>
      <c r="I125" s="185"/>
      <c r="J125" s="186">
        <f>ROUND(I125*H125,2)</f>
        <v>0</v>
      </c>
      <c r="K125" s="182" t="s">
        <v>261</v>
      </c>
      <c r="L125" s="40"/>
      <c r="M125" s="187" t="s">
        <v>19</v>
      </c>
      <c r="N125" s="188" t="s">
        <v>45</v>
      </c>
      <c r="O125" s="65"/>
      <c r="P125" s="189">
        <f>O125*H125</f>
        <v>0</v>
      </c>
      <c r="Q125" s="189">
        <v>0.00375</v>
      </c>
      <c r="R125" s="189">
        <f>Q125*H125</f>
        <v>1.2340499999999999</v>
      </c>
      <c r="S125" s="189">
        <v>0</v>
      </c>
      <c r="T125" s="190">
        <f>S125*H125</f>
        <v>0</v>
      </c>
      <c r="U125" s="35"/>
      <c r="V125" s="35"/>
      <c r="W125" s="35"/>
      <c r="X125" s="35"/>
      <c r="Y125" s="35"/>
      <c r="Z125" s="35"/>
      <c r="AA125" s="35"/>
      <c r="AB125" s="35"/>
      <c r="AC125" s="35"/>
      <c r="AD125" s="35"/>
      <c r="AE125" s="35"/>
      <c r="AR125" s="191" t="s">
        <v>131</v>
      </c>
      <c r="AT125" s="191" t="s">
        <v>247</v>
      </c>
      <c r="AU125" s="191" t="s">
        <v>84</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603</v>
      </c>
    </row>
    <row r="126" spans="1:47" s="2" customFormat="1" ht="10.2">
      <c r="A126" s="35"/>
      <c r="B126" s="36"/>
      <c r="C126" s="37"/>
      <c r="D126" s="193" t="s">
        <v>263</v>
      </c>
      <c r="E126" s="37"/>
      <c r="F126" s="194" t="s">
        <v>604</v>
      </c>
      <c r="G126" s="37"/>
      <c r="H126" s="37"/>
      <c r="I126" s="195"/>
      <c r="J126" s="37"/>
      <c r="K126" s="37"/>
      <c r="L126" s="40"/>
      <c r="M126" s="196"/>
      <c r="N126" s="197"/>
      <c r="O126" s="65"/>
      <c r="P126" s="65"/>
      <c r="Q126" s="65"/>
      <c r="R126" s="65"/>
      <c r="S126" s="65"/>
      <c r="T126" s="66"/>
      <c r="U126" s="35"/>
      <c r="V126" s="35"/>
      <c r="W126" s="35"/>
      <c r="X126" s="35"/>
      <c r="Y126" s="35"/>
      <c r="Z126" s="35"/>
      <c r="AA126" s="35"/>
      <c r="AB126" s="35"/>
      <c r="AC126" s="35"/>
      <c r="AD126" s="35"/>
      <c r="AE126" s="35"/>
      <c r="AT126" s="18" t="s">
        <v>263</v>
      </c>
      <c r="AU126" s="18" t="s">
        <v>84</v>
      </c>
    </row>
    <row r="127" spans="2:51" s="13" customFormat="1" ht="10.2">
      <c r="B127" s="198"/>
      <c r="C127" s="199"/>
      <c r="D127" s="200" t="s">
        <v>265</v>
      </c>
      <c r="E127" s="201" t="s">
        <v>19</v>
      </c>
      <c r="F127" s="202" t="s">
        <v>594</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3" customFormat="1" ht="10.2">
      <c r="B128" s="198"/>
      <c r="C128" s="199"/>
      <c r="D128" s="200" t="s">
        <v>265</v>
      </c>
      <c r="E128" s="201" t="s">
        <v>19</v>
      </c>
      <c r="F128" s="202" t="s">
        <v>589</v>
      </c>
      <c r="G128" s="199"/>
      <c r="H128" s="201" t="s">
        <v>19</v>
      </c>
      <c r="I128" s="203"/>
      <c r="J128" s="199"/>
      <c r="K128" s="199"/>
      <c r="L128" s="204"/>
      <c r="M128" s="205"/>
      <c r="N128" s="206"/>
      <c r="O128" s="206"/>
      <c r="P128" s="206"/>
      <c r="Q128" s="206"/>
      <c r="R128" s="206"/>
      <c r="S128" s="206"/>
      <c r="T128" s="207"/>
      <c r="AT128" s="208" t="s">
        <v>265</v>
      </c>
      <c r="AU128" s="208" t="s">
        <v>84</v>
      </c>
      <c r="AV128" s="13" t="s">
        <v>82</v>
      </c>
      <c r="AW128" s="13" t="s">
        <v>36</v>
      </c>
      <c r="AX128" s="13" t="s">
        <v>74</v>
      </c>
      <c r="AY128" s="208" t="s">
        <v>245</v>
      </c>
    </row>
    <row r="129" spans="2:51" s="14" customFormat="1" ht="10.2">
      <c r="B129" s="209"/>
      <c r="C129" s="210"/>
      <c r="D129" s="200" t="s">
        <v>265</v>
      </c>
      <c r="E129" s="211" t="s">
        <v>19</v>
      </c>
      <c r="F129" s="212" t="s">
        <v>605</v>
      </c>
      <c r="G129" s="210"/>
      <c r="H129" s="213">
        <v>329.08</v>
      </c>
      <c r="I129" s="214"/>
      <c r="J129" s="210"/>
      <c r="K129" s="210"/>
      <c r="L129" s="215"/>
      <c r="M129" s="216"/>
      <c r="N129" s="217"/>
      <c r="O129" s="217"/>
      <c r="P129" s="217"/>
      <c r="Q129" s="217"/>
      <c r="R129" s="217"/>
      <c r="S129" s="217"/>
      <c r="T129" s="218"/>
      <c r="AT129" s="219" t="s">
        <v>265</v>
      </c>
      <c r="AU129" s="219" t="s">
        <v>84</v>
      </c>
      <c r="AV129" s="14" t="s">
        <v>84</v>
      </c>
      <c r="AW129" s="14" t="s">
        <v>36</v>
      </c>
      <c r="AX129" s="14" t="s">
        <v>74</v>
      </c>
      <c r="AY129" s="219" t="s">
        <v>245</v>
      </c>
    </row>
    <row r="130" spans="2:51" s="15" customFormat="1" ht="10.2">
      <c r="B130" s="220"/>
      <c r="C130" s="221"/>
      <c r="D130" s="200" t="s">
        <v>265</v>
      </c>
      <c r="E130" s="222" t="s">
        <v>19</v>
      </c>
      <c r="F130" s="223" t="s">
        <v>271</v>
      </c>
      <c r="G130" s="221"/>
      <c r="H130" s="224">
        <v>329.08</v>
      </c>
      <c r="I130" s="225"/>
      <c r="J130" s="221"/>
      <c r="K130" s="221"/>
      <c r="L130" s="226"/>
      <c r="M130" s="227"/>
      <c r="N130" s="228"/>
      <c r="O130" s="228"/>
      <c r="P130" s="228"/>
      <c r="Q130" s="228"/>
      <c r="R130" s="228"/>
      <c r="S130" s="228"/>
      <c r="T130" s="229"/>
      <c r="AT130" s="230" t="s">
        <v>265</v>
      </c>
      <c r="AU130" s="230" t="s">
        <v>84</v>
      </c>
      <c r="AV130" s="15" t="s">
        <v>131</v>
      </c>
      <c r="AW130" s="15" t="s">
        <v>36</v>
      </c>
      <c r="AX130" s="15" t="s">
        <v>82</v>
      </c>
      <c r="AY130" s="230" t="s">
        <v>245</v>
      </c>
    </row>
    <row r="131" spans="1:65" s="2" customFormat="1" ht="24.15" customHeight="1">
      <c r="A131" s="35"/>
      <c r="B131" s="36"/>
      <c r="C131" s="180" t="s">
        <v>278</v>
      </c>
      <c r="D131" s="180" t="s">
        <v>247</v>
      </c>
      <c r="E131" s="181" t="s">
        <v>606</v>
      </c>
      <c r="F131" s="182" t="s">
        <v>607</v>
      </c>
      <c r="G131" s="183" t="s">
        <v>260</v>
      </c>
      <c r="H131" s="184">
        <v>329.08</v>
      </c>
      <c r="I131" s="185"/>
      <c r="J131" s="186">
        <f>ROUND(I131*H131,2)</f>
        <v>0</v>
      </c>
      <c r="K131" s="182" t="s">
        <v>261</v>
      </c>
      <c r="L131" s="40"/>
      <c r="M131" s="187" t="s">
        <v>19</v>
      </c>
      <c r="N131" s="188" t="s">
        <v>45</v>
      </c>
      <c r="O131" s="65"/>
      <c r="P131" s="189">
        <f>O131*H131</f>
        <v>0</v>
      </c>
      <c r="Q131" s="189">
        <v>0</v>
      </c>
      <c r="R131" s="189">
        <f>Q131*H131</f>
        <v>0</v>
      </c>
      <c r="S131" s="189">
        <v>0</v>
      </c>
      <c r="T131" s="190">
        <f>S131*H131</f>
        <v>0</v>
      </c>
      <c r="U131" s="35"/>
      <c r="V131" s="35"/>
      <c r="W131" s="35"/>
      <c r="X131" s="35"/>
      <c r="Y131" s="35"/>
      <c r="Z131" s="35"/>
      <c r="AA131" s="35"/>
      <c r="AB131" s="35"/>
      <c r="AC131" s="35"/>
      <c r="AD131" s="35"/>
      <c r="AE131" s="35"/>
      <c r="AR131" s="191" t="s">
        <v>131</v>
      </c>
      <c r="AT131" s="191" t="s">
        <v>247</v>
      </c>
      <c r="AU131" s="191" t="s">
        <v>84</v>
      </c>
      <c r="AY131" s="18" t="s">
        <v>245</v>
      </c>
      <c r="BE131" s="192">
        <f>IF(N131="základní",J131,0)</f>
        <v>0</v>
      </c>
      <c r="BF131" s="192">
        <f>IF(N131="snížená",J131,0)</f>
        <v>0</v>
      </c>
      <c r="BG131" s="192">
        <f>IF(N131="zákl. přenesená",J131,0)</f>
        <v>0</v>
      </c>
      <c r="BH131" s="192">
        <f>IF(N131="sníž. přenesená",J131,0)</f>
        <v>0</v>
      </c>
      <c r="BI131" s="192">
        <f>IF(N131="nulová",J131,0)</f>
        <v>0</v>
      </c>
      <c r="BJ131" s="18" t="s">
        <v>82</v>
      </c>
      <c r="BK131" s="192">
        <f>ROUND(I131*H131,2)</f>
        <v>0</v>
      </c>
      <c r="BL131" s="18" t="s">
        <v>131</v>
      </c>
      <c r="BM131" s="191" t="s">
        <v>608</v>
      </c>
    </row>
    <row r="132" spans="1:47" s="2" customFormat="1" ht="10.2">
      <c r="A132" s="35"/>
      <c r="B132" s="36"/>
      <c r="C132" s="37"/>
      <c r="D132" s="193" t="s">
        <v>263</v>
      </c>
      <c r="E132" s="37"/>
      <c r="F132" s="194" t="s">
        <v>609</v>
      </c>
      <c r="G132" s="37"/>
      <c r="H132" s="37"/>
      <c r="I132" s="195"/>
      <c r="J132" s="37"/>
      <c r="K132" s="37"/>
      <c r="L132" s="40"/>
      <c r="M132" s="196"/>
      <c r="N132" s="197"/>
      <c r="O132" s="65"/>
      <c r="P132" s="65"/>
      <c r="Q132" s="65"/>
      <c r="R132" s="65"/>
      <c r="S132" s="65"/>
      <c r="T132" s="66"/>
      <c r="U132" s="35"/>
      <c r="V132" s="35"/>
      <c r="W132" s="35"/>
      <c r="X132" s="35"/>
      <c r="Y132" s="35"/>
      <c r="Z132" s="35"/>
      <c r="AA132" s="35"/>
      <c r="AB132" s="35"/>
      <c r="AC132" s="35"/>
      <c r="AD132" s="35"/>
      <c r="AE132" s="35"/>
      <c r="AT132" s="18" t="s">
        <v>263</v>
      </c>
      <c r="AU132" s="18" t="s">
        <v>84</v>
      </c>
    </row>
    <row r="133" spans="1:65" s="2" customFormat="1" ht="24.15" customHeight="1">
      <c r="A133" s="35"/>
      <c r="B133" s="36"/>
      <c r="C133" s="180" t="s">
        <v>285</v>
      </c>
      <c r="D133" s="180" t="s">
        <v>247</v>
      </c>
      <c r="E133" s="181" t="s">
        <v>610</v>
      </c>
      <c r="F133" s="182" t="s">
        <v>611</v>
      </c>
      <c r="G133" s="183" t="s">
        <v>323</v>
      </c>
      <c r="H133" s="184">
        <v>16.52</v>
      </c>
      <c r="I133" s="185"/>
      <c r="J133" s="186">
        <f>ROUND(I133*H133,2)</f>
        <v>0</v>
      </c>
      <c r="K133" s="182" t="s">
        <v>261</v>
      </c>
      <c r="L133" s="40"/>
      <c r="M133" s="187" t="s">
        <v>19</v>
      </c>
      <c r="N133" s="188" t="s">
        <v>45</v>
      </c>
      <c r="O133" s="65"/>
      <c r="P133" s="189">
        <f>O133*H133</f>
        <v>0</v>
      </c>
      <c r="Q133" s="189">
        <v>1.04922</v>
      </c>
      <c r="R133" s="189">
        <f>Q133*H133</f>
        <v>17.3331144</v>
      </c>
      <c r="S133" s="189">
        <v>0</v>
      </c>
      <c r="T133" s="190">
        <f>S133*H133</f>
        <v>0</v>
      </c>
      <c r="U133" s="35"/>
      <c r="V133" s="35"/>
      <c r="W133" s="35"/>
      <c r="X133" s="35"/>
      <c r="Y133" s="35"/>
      <c r="Z133" s="35"/>
      <c r="AA133" s="35"/>
      <c r="AB133" s="35"/>
      <c r="AC133" s="35"/>
      <c r="AD133" s="35"/>
      <c r="AE133" s="35"/>
      <c r="AR133" s="191" t="s">
        <v>131</v>
      </c>
      <c r="AT133" s="191" t="s">
        <v>247</v>
      </c>
      <c r="AU133" s="191" t="s">
        <v>84</v>
      </c>
      <c r="AY133" s="18" t="s">
        <v>245</v>
      </c>
      <c r="BE133" s="192">
        <f>IF(N133="základní",J133,0)</f>
        <v>0</v>
      </c>
      <c r="BF133" s="192">
        <f>IF(N133="snížená",J133,0)</f>
        <v>0</v>
      </c>
      <c r="BG133" s="192">
        <f>IF(N133="zákl. přenesená",J133,0)</f>
        <v>0</v>
      </c>
      <c r="BH133" s="192">
        <f>IF(N133="sníž. přenesená",J133,0)</f>
        <v>0</v>
      </c>
      <c r="BI133" s="192">
        <f>IF(N133="nulová",J133,0)</f>
        <v>0</v>
      </c>
      <c r="BJ133" s="18" t="s">
        <v>82</v>
      </c>
      <c r="BK133" s="192">
        <f>ROUND(I133*H133,2)</f>
        <v>0</v>
      </c>
      <c r="BL133" s="18" t="s">
        <v>131</v>
      </c>
      <c r="BM133" s="191" t="s">
        <v>612</v>
      </c>
    </row>
    <row r="134" spans="1:47" s="2" customFormat="1" ht="10.2">
      <c r="A134" s="35"/>
      <c r="B134" s="36"/>
      <c r="C134" s="37"/>
      <c r="D134" s="193" t="s">
        <v>263</v>
      </c>
      <c r="E134" s="37"/>
      <c r="F134" s="194" t="s">
        <v>613</v>
      </c>
      <c r="G134" s="37"/>
      <c r="H134" s="37"/>
      <c r="I134" s="195"/>
      <c r="J134" s="37"/>
      <c r="K134" s="37"/>
      <c r="L134" s="40"/>
      <c r="M134" s="196"/>
      <c r="N134" s="197"/>
      <c r="O134" s="65"/>
      <c r="P134" s="65"/>
      <c r="Q134" s="65"/>
      <c r="R134" s="65"/>
      <c r="S134" s="65"/>
      <c r="T134" s="66"/>
      <c r="U134" s="35"/>
      <c r="V134" s="35"/>
      <c r="W134" s="35"/>
      <c r="X134" s="35"/>
      <c r="Y134" s="35"/>
      <c r="Z134" s="35"/>
      <c r="AA134" s="35"/>
      <c r="AB134" s="35"/>
      <c r="AC134" s="35"/>
      <c r="AD134" s="35"/>
      <c r="AE134" s="35"/>
      <c r="AT134" s="18" t="s">
        <v>263</v>
      </c>
      <c r="AU134" s="18" t="s">
        <v>84</v>
      </c>
    </row>
    <row r="135" spans="2:51" s="13" customFormat="1" ht="10.2">
      <c r="B135" s="198"/>
      <c r="C135" s="199"/>
      <c r="D135" s="200" t="s">
        <v>265</v>
      </c>
      <c r="E135" s="201" t="s">
        <v>19</v>
      </c>
      <c r="F135" s="202" t="s">
        <v>614</v>
      </c>
      <c r="G135" s="199"/>
      <c r="H135" s="201" t="s">
        <v>19</v>
      </c>
      <c r="I135" s="203"/>
      <c r="J135" s="199"/>
      <c r="K135" s="199"/>
      <c r="L135" s="204"/>
      <c r="M135" s="205"/>
      <c r="N135" s="206"/>
      <c r="O135" s="206"/>
      <c r="P135" s="206"/>
      <c r="Q135" s="206"/>
      <c r="R135" s="206"/>
      <c r="S135" s="206"/>
      <c r="T135" s="207"/>
      <c r="AT135" s="208" t="s">
        <v>265</v>
      </c>
      <c r="AU135" s="208" t="s">
        <v>84</v>
      </c>
      <c r="AV135" s="13" t="s">
        <v>82</v>
      </c>
      <c r="AW135" s="13" t="s">
        <v>36</v>
      </c>
      <c r="AX135" s="13" t="s">
        <v>74</v>
      </c>
      <c r="AY135" s="208" t="s">
        <v>245</v>
      </c>
    </row>
    <row r="136" spans="2:51" s="14" customFormat="1" ht="10.2">
      <c r="B136" s="209"/>
      <c r="C136" s="210"/>
      <c r="D136" s="200" t="s">
        <v>265</v>
      </c>
      <c r="E136" s="211" t="s">
        <v>19</v>
      </c>
      <c r="F136" s="212" t="s">
        <v>615</v>
      </c>
      <c r="G136" s="210"/>
      <c r="H136" s="213">
        <v>11.74</v>
      </c>
      <c r="I136" s="214"/>
      <c r="J136" s="210"/>
      <c r="K136" s="210"/>
      <c r="L136" s="215"/>
      <c r="M136" s="216"/>
      <c r="N136" s="217"/>
      <c r="O136" s="217"/>
      <c r="P136" s="217"/>
      <c r="Q136" s="217"/>
      <c r="R136" s="217"/>
      <c r="S136" s="217"/>
      <c r="T136" s="218"/>
      <c r="AT136" s="219" t="s">
        <v>265</v>
      </c>
      <c r="AU136" s="219" t="s">
        <v>84</v>
      </c>
      <c r="AV136" s="14" t="s">
        <v>84</v>
      </c>
      <c r="AW136" s="14" t="s">
        <v>36</v>
      </c>
      <c r="AX136" s="14" t="s">
        <v>74</v>
      </c>
      <c r="AY136" s="219" t="s">
        <v>245</v>
      </c>
    </row>
    <row r="137" spans="2:51" s="14" customFormat="1" ht="10.2">
      <c r="B137" s="209"/>
      <c r="C137" s="210"/>
      <c r="D137" s="200" t="s">
        <v>265</v>
      </c>
      <c r="E137" s="211" t="s">
        <v>19</v>
      </c>
      <c r="F137" s="212" t="s">
        <v>616</v>
      </c>
      <c r="G137" s="210"/>
      <c r="H137" s="213">
        <v>4.78</v>
      </c>
      <c r="I137" s="214"/>
      <c r="J137" s="210"/>
      <c r="K137" s="210"/>
      <c r="L137" s="215"/>
      <c r="M137" s="216"/>
      <c r="N137" s="217"/>
      <c r="O137" s="217"/>
      <c r="P137" s="217"/>
      <c r="Q137" s="217"/>
      <c r="R137" s="217"/>
      <c r="S137" s="217"/>
      <c r="T137" s="218"/>
      <c r="AT137" s="219" t="s">
        <v>265</v>
      </c>
      <c r="AU137" s="219" t="s">
        <v>84</v>
      </c>
      <c r="AV137" s="14" t="s">
        <v>84</v>
      </c>
      <c r="AW137" s="14" t="s">
        <v>36</v>
      </c>
      <c r="AX137" s="14" t="s">
        <v>74</v>
      </c>
      <c r="AY137" s="219" t="s">
        <v>245</v>
      </c>
    </row>
    <row r="138" spans="2:51" s="15" customFormat="1" ht="10.2">
      <c r="B138" s="220"/>
      <c r="C138" s="221"/>
      <c r="D138" s="200" t="s">
        <v>265</v>
      </c>
      <c r="E138" s="222" t="s">
        <v>19</v>
      </c>
      <c r="F138" s="223" t="s">
        <v>271</v>
      </c>
      <c r="G138" s="221"/>
      <c r="H138" s="224">
        <v>16.52</v>
      </c>
      <c r="I138" s="225"/>
      <c r="J138" s="221"/>
      <c r="K138" s="221"/>
      <c r="L138" s="226"/>
      <c r="M138" s="227"/>
      <c r="N138" s="228"/>
      <c r="O138" s="228"/>
      <c r="P138" s="228"/>
      <c r="Q138" s="228"/>
      <c r="R138" s="228"/>
      <c r="S138" s="228"/>
      <c r="T138" s="229"/>
      <c r="AT138" s="230" t="s">
        <v>265</v>
      </c>
      <c r="AU138" s="230" t="s">
        <v>84</v>
      </c>
      <c r="AV138" s="15" t="s">
        <v>131</v>
      </c>
      <c r="AW138" s="15" t="s">
        <v>36</v>
      </c>
      <c r="AX138" s="15" t="s">
        <v>82</v>
      </c>
      <c r="AY138" s="230" t="s">
        <v>245</v>
      </c>
    </row>
    <row r="139" spans="1:65" s="2" customFormat="1" ht="24.15" customHeight="1">
      <c r="A139" s="35"/>
      <c r="B139" s="36"/>
      <c r="C139" s="180" t="s">
        <v>297</v>
      </c>
      <c r="D139" s="180" t="s">
        <v>247</v>
      </c>
      <c r="E139" s="181" t="s">
        <v>617</v>
      </c>
      <c r="F139" s="182" t="s">
        <v>618</v>
      </c>
      <c r="G139" s="183" t="s">
        <v>308</v>
      </c>
      <c r="H139" s="184">
        <v>29.65</v>
      </c>
      <c r="I139" s="185"/>
      <c r="J139" s="186">
        <f>ROUND(I139*H139,2)</f>
        <v>0</v>
      </c>
      <c r="K139" s="182" t="s">
        <v>261</v>
      </c>
      <c r="L139" s="40"/>
      <c r="M139" s="187" t="s">
        <v>19</v>
      </c>
      <c r="N139" s="188" t="s">
        <v>45</v>
      </c>
      <c r="O139" s="65"/>
      <c r="P139" s="189">
        <f>O139*H139</f>
        <v>0</v>
      </c>
      <c r="Q139" s="189">
        <v>2.50187</v>
      </c>
      <c r="R139" s="189">
        <f>Q139*H139</f>
        <v>74.18044549999999</v>
      </c>
      <c r="S139" s="189">
        <v>0</v>
      </c>
      <c r="T139" s="190">
        <f>S139*H139</f>
        <v>0</v>
      </c>
      <c r="U139" s="35"/>
      <c r="V139" s="35"/>
      <c r="W139" s="35"/>
      <c r="X139" s="35"/>
      <c r="Y139" s="35"/>
      <c r="Z139" s="35"/>
      <c r="AA139" s="35"/>
      <c r="AB139" s="35"/>
      <c r="AC139" s="35"/>
      <c r="AD139" s="35"/>
      <c r="AE139" s="35"/>
      <c r="AR139" s="191" t="s">
        <v>131</v>
      </c>
      <c r="AT139" s="191" t="s">
        <v>247</v>
      </c>
      <c r="AU139" s="191" t="s">
        <v>84</v>
      </c>
      <c r="AY139" s="18" t="s">
        <v>245</v>
      </c>
      <c r="BE139" s="192">
        <f>IF(N139="základní",J139,0)</f>
        <v>0</v>
      </c>
      <c r="BF139" s="192">
        <f>IF(N139="snížená",J139,0)</f>
        <v>0</v>
      </c>
      <c r="BG139" s="192">
        <f>IF(N139="zákl. přenesená",J139,0)</f>
        <v>0</v>
      </c>
      <c r="BH139" s="192">
        <f>IF(N139="sníž. přenesená",J139,0)</f>
        <v>0</v>
      </c>
      <c r="BI139" s="192">
        <f>IF(N139="nulová",J139,0)</f>
        <v>0</v>
      </c>
      <c r="BJ139" s="18" t="s">
        <v>82</v>
      </c>
      <c r="BK139" s="192">
        <f>ROUND(I139*H139,2)</f>
        <v>0</v>
      </c>
      <c r="BL139" s="18" t="s">
        <v>131</v>
      </c>
      <c r="BM139" s="191" t="s">
        <v>619</v>
      </c>
    </row>
    <row r="140" spans="1:47" s="2" customFormat="1" ht="10.2">
      <c r="A140" s="35"/>
      <c r="B140" s="36"/>
      <c r="C140" s="37"/>
      <c r="D140" s="193" t="s">
        <v>263</v>
      </c>
      <c r="E140" s="37"/>
      <c r="F140" s="194" t="s">
        <v>620</v>
      </c>
      <c r="G140" s="37"/>
      <c r="H140" s="37"/>
      <c r="I140" s="195"/>
      <c r="J140" s="37"/>
      <c r="K140" s="37"/>
      <c r="L140" s="40"/>
      <c r="M140" s="196"/>
      <c r="N140" s="197"/>
      <c r="O140" s="65"/>
      <c r="P140" s="65"/>
      <c r="Q140" s="65"/>
      <c r="R140" s="65"/>
      <c r="S140" s="65"/>
      <c r="T140" s="66"/>
      <c r="U140" s="35"/>
      <c r="V140" s="35"/>
      <c r="W140" s="35"/>
      <c r="X140" s="35"/>
      <c r="Y140" s="35"/>
      <c r="Z140" s="35"/>
      <c r="AA140" s="35"/>
      <c r="AB140" s="35"/>
      <c r="AC140" s="35"/>
      <c r="AD140" s="35"/>
      <c r="AE140" s="35"/>
      <c r="AT140" s="18" t="s">
        <v>263</v>
      </c>
      <c r="AU140" s="18" t="s">
        <v>84</v>
      </c>
    </row>
    <row r="141" spans="2:51" s="13" customFormat="1" ht="10.2">
      <c r="B141" s="198"/>
      <c r="C141" s="199"/>
      <c r="D141" s="200" t="s">
        <v>265</v>
      </c>
      <c r="E141" s="201" t="s">
        <v>19</v>
      </c>
      <c r="F141" s="202" t="s">
        <v>621</v>
      </c>
      <c r="G141" s="199"/>
      <c r="H141" s="201" t="s">
        <v>19</v>
      </c>
      <c r="I141" s="203"/>
      <c r="J141" s="199"/>
      <c r="K141" s="199"/>
      <c r="L141" s="204"/>
      <c r="M141" s="205"/>
      <c r="N141" s="206"/>
      <c r="O141" s="206"/>
      <c r="P141" s="206"/>
      <c r="Q141" s="206"/>
      <c r="R141" s="206"/>
      <c r="S141" s="206"/>
      <c r="T141" s="207"/>
      <c r="AT141" s="208" t="s">
        <v>265</v>
      </c>
      <c r="AU141" s="208" t="s">
        <v>84</v>
      </c>
      <c r="AV141" s="13" t="s">
        <v>82</v>
      </c>
      <c r="AW141" s="13" t="s">
        <v>36</v>
      </c>
      <c r="AX141" s="13" t="s">
        <v>74</v>
      </c>
      <c r="AY141" s="208" t="s">
        <v>245</v>
      </c>
    </row>
    <row r="142" spans="2:51" s="13" customFormat="1" ht="10.2">
      <c r="B142" s="198"/>
      <c r="C142" s="199"/>
      <c r="D142" s="200" t="s">
        <v>265</v>
      </c>
      <c r="E142" s="201" t="s">
        <v>19</v>
      </c>
      <c r="F142" s="202" t="s">
        <v>622</v>
      </c>
      <c r="G142" s="199"/>
      <c r="H142" s="201" t="s">
        <v>19</v>
      </c>
      <c r="I142" s="203"/>
      <c r="J142" s="199"/>
      <c r="K142" s="199"/>
      <c r="L142" s="204"/>
      <c r="M142" s="205"/>
      <c r="N142" s="206"/>
      <c r="O142" s="206"/>
      <c r="P142" s="206"/>
      <c r="Q142" s="206"/>
      <c r="R142" s="206"/>
      <c r="S142" s="206"/>
      <c r="T142" s="207"/>
      <c r="AT142" s="208" t="s">
        <v>265</v>
      </c>
      <c r="AU142" s="208" t="s">
        <v>84</v>
      </c>
      <c r="AV142" s="13" t="s">
        <v>82</v>
      </c>
      <c r="AW142" s="13" t="s">
        <v>36</v>
      </c>
      <c r="AX142" s="13" t="s">
        <v>74</v>
      </c>
      <c r="AY142" s="208" t="s">
        <v>245</v>
      </c>
    </row>
    <row r="143" spans="2:51" s="14" customFormat="1" ht="10.2">
      <c r="B143" s="209"/>
      <c r="C143" s="210"/>
      <c r="D143" s="200" t="s">
        <v>265</v>
      </c>
      <c r="E143" s="211" t="s">
        <v>19</v>
      </c>
      <c r="F143" s="212" t="s">
        <v>568</v>
      </c>
      <c r="G143" s="210"/>
      <c r="H143" s="213">
        <v>29.65</v>
      </c>
      <c r="I143" s="214"/>
      <c r="J143" s="210"/>
      <c r="K143" s="210"/>
      <c r="L143" s="215"/>
      <c r="M143" s="216"/>
      <c r="N143" s="217"/>
      <c r="O143" s="217"/>
      <c r="P143" s="217"/>
      <c r="Q143" s="217"/>
      <c r="R143" s="217"/>
      <c r="S143" s="217"/>
      <c r="T143" s="218"/>
      <c r="AT143" s="219" t="s">
        <v>265</v>
      </c>
      <c r="AU143" s="219" t="s">
        <v>84</v>
      </c>
      <c r="AV143" s="14" t="s">
        <v>84</v>
      </c>
      <c r="AW143" s="14" t="s">
        <v>36</v>
      </c>
      <c r="AX143" s="14" t="s">
        <v>74</v>
      </c>
      <c r="AY143" s="219" t="s">
        <v>245</v>
      </c>
    </row>
    <row r="144" spans="2:51" s="15" customFormat="1" ht="10.2">
      <c r="B144" s="220"/>
      <c r="C144" s="221"/>
      <c r="D144" s="200" t="s">
        <v>265</v>
      </c>
      <c r="E144" s="222" t="s">
        <v>567</v>
      </c>
      <c r="F144" s="223" t="s">
        <v>271</v>
      </c>
      <c r="G144" s="221"/>
      <c r="H144" s="224">
        <v>29.65</v>
      </c>
      <c r="I144" s="225"/>
      <c r="J144" s="221"/>
      <c r="K144" s="221"/>
      <c r="L144" s="226"/>
      <c r="M144" s="227"/>
      <c r="N144" s="228"/>
      <c r="O144" s="228"/>
      <c r="P144" s="228"/>
      <c r="Q144" s="228"/>
      <c r="R144" s="228"/>
      <c r="S144" s="228"/>
      <c r="T144" s="229"/>
      <c r="AT144" s="230" t="s">
        <v>265</v>
      </c>
      <c r="AU144" s="230" t="s">
        <v>84</v>
      </c>
      <c r="AV144" s="15" t="s">
        <v>131</v>
      </c>
      <c r="AW144" s="15" t="s">
        <v>36</v>
      </c>
      <c r="AX144" s="15" t="s">
        <v>82</v>
      </c>
      <c r="AY144" s="230" t="s">
        <v>245</v>
      </c>
    </row>
    <row r="145" spans="1:65" s="2" customFormat="1" ht="24.15" customHeight="1">
      <c r="A145" s="35"/>
      <c r="B145" s="36"/>
      <c r="C145" s="180" t="s">
        <v>305</v>
      </c>
      <c r="D145" s="180" t="s">
        <v>247</v>
      </c>
      <c r="E145" s="181" t="s">
        <v>623</v>
      </c>
      <c r="F145" s="182" t="s">
        <v>624</v>
      </c>
      <c r="G145" s="183" t="s">
        <v>260</v>
      </c>
      <c r="H145" s="184">
        <v>296.528</v>
      </c>
      <c r="I145" s="185"/>
      <c r="J145" s="186">
        <f>ROUND(I145*H145,2)</f>
        <v>0</v>
      </c>
      <c r="K145" s="182" t="s">
        <v>261</v>
      </c>
      <c r="L145" s="40"/>
      <c r="M145" s="187" t="s">
        <v>19</v>
      </c>
      <c r="N145" s="188" t="s">
        <v>45</v>
      </c>
      <c r="O145" s="65"/>
      <c r="P145" s="189">
        <f>O145*H145</f>
        <v>0</v>
      </c>
      <c r="Q145" s="189">
        <v>0.00228</v>
      </c>
      <c r="R145" s="189">
        <f>Q145*H145</f>
        <v>0.67608384</v>
      </c>
      <c r="S145" s="189">
        <v>0</v>
      </c>
      <c r="T145" s="190">
        <f>S145*H145</f>
        <v>0</v>
      </c>
      <c r="U145" s="35"/>
      <c r="V145" s="35"/>
      <c r="W145" s="35"/>
      <c r="X145" s="35"/>
      <c r="Y145" s="35"/>
      <c r="Z145" s="35"/>
      <c r="AA145" s="35"/>
      <c r="AB145" s="35"/>
      <c r="AC145" s="35"/>
      <c r="AD145" s="35"/>
      <c r="AE145" s="35"/>
      <c r="AR145" s="191" t="s">
        <v>131</v>
      </c>
      <c r="AT145" s="191" t="s">
        <v>247</v>
      </c>
      <c r="AU145" s="191" t="s">
        <v>84</v>
      </c>
      <c r="AY145" s="18" t="s">
        <v>245</v>
      </c>
      <c r="BE145" s="192">
        <f>IF(N145="základní",J145,0)</f>
        <v>0</v>
      </c>
      <c r="BF145" s="192">
        <f>IF(N145="snížená",J145,0)</f>
        <v>0</v>
      </c>
      <c r="BG145" s="192">
        <f>IF(N145="zákl. přenesená",J145,0)</f>
        <v>0</v>
      </c>
      <c r="BH145" s="192">
        <f>IF(N145="sníž. přenesená",J145,0)</f>
        <v>0</v>
      </c>
      <c r="BI145" s="192">
        <f>IF(N145="nulová",J145,0)</f>
        <v>0</v>
      </c>
      <c r="BJ145" s="18" t="s">
        <v>82</v>
      </c>
      <c r="BK145" s="192">
        <f>ROUND(I145*H145,2)</f>
        <v>0</v>
      </c>
      <c r="BL145" s="18" t="s">
        <v>131</v>
      </c>
      <c r="BM145" s="191" t="s">
        <v>625</v>
      </c>
    </row>
    <row r="146" spans="1:47" s="2" customFormat="1" ht="10.2">
      <c r="A146" s="35"/>
      <c r="B146" s="36"/>
      <c r="C146" s="37"/>
      <c r="D146" s="193" t="s">
        <v>263</v>
      </c>
      <c r="E146" s="37"/>
      <c r="F146" s="194" t="s">
        <v>626</v>
      </c>
      <c r="G146" s="37"/>
      <c r="H146" s="37"/>
      <c r="I146" s="195"/>
      <c r="J146" s="37"/>
      <c r="K146" s="37"/>
      <c r="L146" s="40"/>
      <c r="M146" s="196"/>
      <c r="N146" s="197"/>
      <c r="O146" s="65"/>
      <c r="P146" s="65"/>
      <c r="Q146" s="65"/>
      <c r="R146" s="65"/>
      <c r="S146" s="65"/>
      <c r="T146" s="66"/>
      <c r="U146" s="35"/>
      <c r="V146" s="35"/>
      <c r="W146" s="35"/>
      <c r="X146" s="35"/>
      <c r="Y146" s="35"/>
      <c r="Z146" s="35"/>
      <c r="AA146" s="35"/>
      <c r="AB146" s="35"/>
      <c r="AC146" s="35"/>
      <c r="AD146" s="35"/>
      <c r="AE146" s="35"/>
      <c r="AT146" s="18" t="s">
        <v>263</v>
      </c>
      <c r="AU146" s="18" t="s">
        <v>84</v>
      </c>
    </row>
    <row r="147" spans="2:51" s="13" customFormat="1" ht="10.2">
      <c r="B147" s="198"/>
      <c r="C147" s="199"/>
      <c r="D147" s="200" t="s">
        <v>265</v>
      </c>
      <c r="E147" s="201" t="s">
        <v>19</v>
      </c>
      <c r="F147" s="202" t="s">
        <v>627</v>
      </c>
      <c r="G147" s="199"/>
      <c r="H147" s="201" t="s">
        <v>19</v>
      </c>
      <c r="I147" s="203"/>
      <c r="J147" s="199"/>
      <c r="K147" s="199"/>
      <c r="L147" s="204"/>
      <c r="M147" s="205"/>
      <c r="N147" s="206"/>
      <c r="O147" s="206"/>
      <c r="P147" s="206"/>
      <c r="Q147" s="206"/>
      <c r="R147" s="206"/>
      <c r="S147" s="206"/>
      <c r="T147" s="207"/>
      <c r="AT147" s="208" t="s">
        <v>265</v>
      </c>
      <c r="AU147" s="208" t="s">
        <v>84</v>
      </c>
      <c r="AV147" s="13" t="s">
        <v>82</v>
      </c>
      <c r="AW147" s="13" t="s">
        <v>36</v>
      </c>
      <c r="AX147" s="13" t="s">
        <v>74</v>
      </c>
      <c r="AY147" s="208" t="s">
        <v>245</v>
      </c>
    </row>
    <row r="148" spans="2:51" s="13" customFormat="1" ht="10.2">
      <c r="B148" s="198"/>
      <c r="C148" s="199"/>
      <c r="D148" s="200" t="s">
        <v>265</v>
      </c>
      <c r="E148" s="201" t="s">
        <v>19</v>
      </c>
      <c r="F148" s="202" t="s">
        <v>622</v>
      </c>
      <c r="G148" s="199"/>
      <c r="H148" s="201" t="s">
        <v>19</v>
      </c>
      <c r="I148" s="203"/>
      <c r="J148" s="199"/>
      <c r="K148" s="199"/>
      <c r="L148" s="204"/>
      <c r="M148" s="205"/>
      <c r="N148" s="206"/>
      <c r="O148" s="206"/>
      <c r="P148" s="206"/>
      <c r="Q148" s="206"/>
      <c r="R148" s="206"/>
      <c r="S148" s="206"/>
      <c r="T148" s="207"/>
      <c r="AT148" s="208" t="s">
        <v>265</v>
      </c>
      <c r="AU148" s="208" t="s">
        <v>84</v>
      </c>
      <c r="AV148" s="13" t="s">
        <v>82</v>
      </c>
      <c r="AW148" s="13" t="s">
        <v>36</v>
      </c>
      <c r="AX148" s="13" t="s">
        <v>74</v>
      </c>
      <c r="AY148" s="208" t="s">
        <v>245</v>
      </c>
    </row>
    <row r="149" spans="2:51" s="14" customFormat="1" ht="10.2">
      <c r="B149" s="209"/>
      <c r="C149" s="210"/>
      <c r="D149" s="200" t="s">
        <v>265</v>
      </c>
      <c r="E149" s="211" t="s">
        <v>19</v>
      </c>
      <c r="F149" s="212" t="s">
        <v>628</v>
      </c>
      <c r="G149" s="210"/>
      <c r="H149" s="213">
        <v>296.528</v>
      </c>
      <c r="I149" s="214"/>
      <c r="J149" s="210"/>
      <c r="K149" s="210"/>
      <c r="L149" s="215"/>
      <c r="M149" s="216"/>
      <c r="N149" s="217"/>
      <c r="O149" s="217"/>
      <c r="P149" s="217"/>
      <c r="Q149" s="217"/>
      <c r="R149" s="217"/>
      <c r="S149" s="217"/>
      <c r="T149" s="218"/>
      <c r="AT149" s="219" t="s">
        <v>265</v>
      </c>
      <c r="AU149" s="219" t="s">
        <v>84</v>
      </c>
      <c r="AV149" s="14" t="s">
        <v>84</v>
      </c>
      <c r="AW149" s="14" t="s">
        <v>36</v>
      </c>
      <c r="AX149" s="14" t="s">
        <v>74</v>
      </c>
      <c r="AY149" s="219" t="s">
        <v>245</v>
      </c>
    </row>
    <row r="150" spans="2:51" s="15" customFormat="1" ht="10.2">
      <c r="B150" s="220"/>
      <c r="C150" s="221"/>
      <c r="D150" s="200" t="s">
        <v>265</v>
      </c>
      <c r="E150" s="222" t="s">
        <v>19</v>
      </c>
      <c r="F150" s="223" t="s">
        <v>271</v>
      </c>
      <c r="G150" s="221"/>
      <c r="H150" s="224">
        <v>296.528</v>
      </c>
      <c r="I150" s="225"/>
      <c r="J150" s="221"/>
      <c r="K150" s="221"/>
      <c r="L150" s="226"/>
      <c r="M150" s="227"/>
      <c r="N150" s="228"/>
      <c r="O150" s="228"/>
      <c r="P150" s="228"/>
      <c r="Q150" s="228"/>
      <c r="R150" s="228"/>
      <c r="S150" s="228"/>
      <c r="T150" s="229"/>
      <c r="AT150" s="230" t="s">
        <v>265</v>
      </c>
      <c r="AU150" s="230" t="s">
        <v>84</v>
      </c>
      <c r="AV150" s="15" t="s">
        <v>131</v>
      </c>
      <c r="AW150" s="15" t="s">
        <v>36</v>
      </c>
      <c r="AX150" s="15" t="s">
        <v>82</v>
      </c>
      <c r="AY150" s="230" t="s">
        <v>245</v>
      </c>
    </row>
    <row r="151" spans="1:65" s="2" customFormat="1" ht="24.15" customHeight="1">
      <c r="A151" s="35"/>
      <c r="B151" s="36"/>
      <c r="C151" s="180" t="s">
        <v>315</v>
      </c>
      <c r="D151" s="180" t="s">
        <v>247</v>
      </c>
      <c r="E151" s="181" t="s">
        <v>629</v>
      </c>
      <c r="F151" s="182" t="s">
        <v>630</v>
      </c>
      <c r="G151" s="183" t="s">
        <v>260</v>
      </c>
      <c r="H151" s="184">
        <v>296.528</v>
      </c>
      <c r="I151" s="185"/>
      <c r="J151" s="186">
        <f>ROUND(I151*H151,2)</f>
        <v>0</v>
      </c>
      <c r="K151" s="182" t="s">
        <v>261</v>
      </c>
      <c r="L151" s="40"/>
      <c r="M151" s="187" t="s">
        <v>19</v>
      </c>
      <c r="N151" s="188" t="s">
        <v>45</v>
      </c>
      <c r="O151" s="65"/>
      <c r="P151" s="189">
        <f>O151*H151</f>
        <v>0</v>
      </c>
      <c r="Q151" s="189">
        <v>0</v>
      </c>
      <c r="R151" s="189">
        <f>Q151*H151</f>
        <v>0</v>
      </c>
      <c r="S151" s="189">
        <v>0</v>
      </c>
      <c r="T151" s="190">
        <f>S151*H151</f>
        <v>0</v>
      </c>
      <c r="U151" s="35"/>
      <c r="V151" s="35"/>
      <c r="W151" s="35"/>
      <c r="X151" s="35"/>
      <c r="Y151" s="35"/>
      <c r="Z151" s="35"/>
      <c r="AA151" s="35"/>
      <c r="AB151" s="35"/>
      <c r="AC151" s="35"/>
      <c r="AD151" s="35"/>
      <c r="AE151" s="35"/>
      <c r="AR151" s="191" t="s">
        <v>131</v>
      </c>
      <c r="AT151" s="191" t="s">
        <v>247</v>
      </c>
      <c r="AU151" s="191" t="s">
        <v>84</v>
      </c>
      <c r="AY151" s="18" t="s">
        <v>245</v>
      </c>
      <c r="BE151" s="192">
        <f>IF(N151="základní",J151,0)</f>
        <v>0</v>
      </c>
      <c r="BF151" s="192">
        <f>IF(N151="snížená",J151,0)</f>
        <v>0</v>
      </c>
      <c r="BG151" s="192">
        <f>IF(N151="zákl. přenesená",J151,0)</f>
        <v>0</v>
      </c>
      <c r="BH151" s="192">
        <f>IF(N151="sníž. přenesená",J151,0)</f>
        <v>0</v>
      </c>
      <c r="BI151" s="192">
        <f>IF(N151="nulová",J151,0)</f>
        <v>0</v>
      </c>
      <c r="BJ151" s="18" t="s">
        <v>82</v>
      </c>
      <c r="BK151" s="192">
        <f>ROUND(I151*H151,2)</f>
        <v>0</v>
      </c>
      <c r="BL151" s="18" t="s">
        <v>131</v>
      </c>
      <c r="BM151" s="191" t="s">
        <v>631</v>
      </c>
    </row>
    <row r="152" spans="1:47" s="2" customFormat="1" ht="10.2">
      <c r="A152" s="35"/>
      <c r="B152" s="36"/>
      <c r="C152" s="37"/>
      <c r="D152" s="193" t="s">
        <v>263</v>
      </c>
      <c r="E152" s="37"/>
      <c r="F152" s="194" t="s">
        <v>632</v>
      </c>
      <c r="G152" s="37"/>
      <c r="H152" s="37"/>
      <c r="I152" s="195"/>
      <c r="J152" s="37"/>
      <c r="K152" s="37"/>
      <c r="L152" s="40"/>
      <c r="M152" s="196"/>
      <c r="N152" s="197"/>
      <c r="O152" s="65"/>
      <c r="P152" s="65"/>
      <c r="Q152" s="65"/>
      <c r="R152" s="65"/>
      <c r="S152" s="65"/>
      <c r="T152" s="66"/>
      <c r="U152" s="35"/>
      <c r="V152" s="35"/>
      <c r="W152" s="35"/>
      <c r="X152" s="35"/>
      <c r="Y152" s="35"/>
      <c r="Z152" s="35"/>
      <c r="AA152" s="35"/>
      <c r="AB152" s="35"/>
      <c r="AC152" s="35"/>
      <c r="AD152" s="35"/>
      <c r="AE152" s="35"/>
      <c r="AT152" s="18" t="s">
        <v>263</v>
      </c>
      <c r="AU152" s="18" t="s">
        <v>84</v>
      </c>
    </row>
    <row r="153" spans="1:65" s="2" customFormat="1" ht="24.15" customHeight="1">
      <c r="A153" s="35"/>
      <c r="B153" s="36"/>
      <c r="C153" s="180" t="s">
        <v>320</v>
      </c>
      <c r="D153" s="180" t="s">
        <v>247</v>
      </c>
      <c r="E153" s="181" t="s">
        <v>633</v>
      </c>
      <c r="F153" s="182" t="s">
        <v>634</v>
      </c>
      <c r="G153" s="183" t="s">
        <v>323</v>
      </c>
      <c r="H153" s="184">
        <v>7.413</v>
      </c>
      <c r="I153" s="185"/>
      <c r="J153" s="186">
        <f>ROUND(I153*H153,2)</f>
        <v>0</v>
      </c>
      <c r="K153" s="182" t="s">
        <v>261</v>
      </c>
      <c r="L153" s="40"/>
      <c r="M153" s="187" t="s">
        <v>19</v>
      </c>
      <c r="N153" s="188" t="s">
        <v>45</v>
      </c>
      <c r="O153" s="65"/>
      <c r="P153" s="189">
        <f>O153*H153</f>
        <v>0</v>
      </c>
      <c r="Q153" s="189">
        <v>1.05237</v>
      </c>
      <c r="R153" s="189">
        <f>Q153*H153</f>
        <v>7.801218810000001</v>
      </c>
      <c r="S153" s="189">
        <v>0</v>
      </c>
      <c r="T153" s="190">
        <f>S153*H153</f>
        <v>0</v>
      </c>
      <c r="U153" s="35"/>
      <c r="V153" s="35"/>
      <c r="W153" s="35"/>
      <c r="X153" s="35"/>
      <c r="Y153" s="35"/>
      <c r="Z153" s="35"/>
      <c r="AA153" s="35"/>
      <c r="AB153" s="35"/>
      <c r="AC153" s="35"/>
      <c r="AD153" s="35"/>
      <c r="AE153" s="35"/>
      <c r="AR153" s="191" t="s">
        <v>131</v>
      </c>
      <c r="AT153" s="191" t="s">
        <v>247</v>
      </c>
      <c r="AU153" s="191" t="s">
        <v>84</v>
      </c>
      <c r="AY153" s="18" t="s">
        <v>245</v>
      </c>
      <c r="BE153" s="192">
        <f>IF(N153="základní",J153,0)</f>
        <v>0</v>
      </c>
      <c r="BF153" s="192">
        <f>IF(N153="snížená",J153,0)</f>
        <v>0</v>
      </c>
      <c r="BG153" s="192">
        <f>IF(N153="zákl. přenesená",J153,0)</f>
        <v>0</v>
      </c>
      <c r="BH153" s="192">
        <f>IF(N153="sníž. přenesená",J153,0)</f>
        <v>0</v>
      </c>
      <c r="BI153" s="192">
        <f>IF(N153="nulová",J153,0)</f>
        <v>0</v>
      </c>
      <c r="BJ153" s="18" t="s">
        <v>82</v>
      </c>
      <c r="BK153" s="192">
        <f>ROUND(I153*H153,2)</f>
        <v>0</v>
      </c>
      <c r="BL153" s="18" t="s">
        <v>131</v>
      </c>
      <c r="BM153" s="191" t="s">
        <v>635</v>
      </c>
    </row>
    <row r="154" spans="1:47" s="2" customFormat="1" ht="10.2">
      <c r="A154" s="35"/>
      <c r="B154" s="36"/>
      <c r="C154" s="37"/>
      <c r="D154" s="193" t="s">
        <v>263</v>
      </c>
      <c r="E154" s="37"/>
      <c r="F154" s="194" t="s">
        <v>636</v>
      </c>
      <c r="G154" s="37"/>
      <c r="H154" s="37"/>
      <c r="I154" s="195"/>
      <c r="J154" s="37"/>
      <c r="K154" s="37"/>
      <c r="L154" s="40"/>
      <c r="M154" s="196"/>
      <c r="N154" s="197"/>
      <c r="O154" s="65"/>
      <c r="P154" s="65"/>
      <c r="Q154" s="65"/>
      <c r="R154" s="65"/>
      <c r="S154" s="65"/>
      <c r="T154" s="66"/>
      <c r="U154" s="35"/>
      <c r="V154" s="35"/>
      <c r="W154" s="35"/>
      <c r="X154" s="35"/>
      <c r="Y154" s="35"/>
      <c r="Z154" s="35"/>
      <c r="AA154" s="35"/>
      <c r="AB154" s="35"/>
      <c r="AC154" s="35"/>
      <c r="AD154" s="35"/>
      <c r="AE154" s="35"/>
      <c r="AT154" s="18" t="s">
        <v>263</v>
      </c>
      <c r="AU154" s="18" t="s">
        <v>84</v>
      </c>
    </row>
    <row r="155" spans="2:51" s="13" customFormat="1" ht="10.2">
      <c r="B155" s="198"/>
      <c r="C155" s="199"/>
      <c r="D155" s="200" t="s">
        <v>265</v>
      </c>
      <c r="E155" s="201" t="s">
        <v>19</v>
      </c>
      <c r="F155" s="202" t="s">
        <v>637</v>
      </c>
      <c r="G155" s="199"/>
      <c r="H155" s="201" t="s">
        <v>19</v>
      </c>
      <c r="I155" s="203"/>
      <c r="J155" s="199"/>
      <c r="K155" s="199"/>
      <c r="L155" s="204"/>
      <c r="M155" s="205"/>
      <c r="N155" s="206"/>
      <c r="O155" s="206"/>
      <c r="P155" s="206"/>
      <c r="Q155" s="206"/>
      <c r="R155" s="206"/>
      <c r="S155" s="206"/>
      <c r="T155" s="207"/>
      <c r="AT155" s="208" t="s">
        <v>265</v>
      </c>
      <c r="AU155" s="208" t="s">
        <v>84</v>
      </c>
      <c r="AV155" s="13" t="s">
        <v>82</v>
      </c>
      <c r="AW155" s="13" t="s">
        <v>36</v>
      </c>
      <c r="AX155" s="13" t="s">
        <v>74</v>
      </c>
      <c r="AY155" s="208" t="s">
        <v>245</v>
      </c>
    </row>
    <row r="156" spans="2:51" s="14" customFormat="1" ht="10.2">
      <c r="B156" s="209"/>
      <c r="C156" s="210"/>
      <c r="D156" s="200" t="s">
        <v>265</v>
      </c>
      <c r="E156" s="211" t="s">
        <v>19</v>
      </c>
      <c r="F156" s="212" t="s">
        <v>638</v>
      </c>
      <c r="G156" s="210"/>
      <c r="H156" s="213">
        <v>7.413</v>
      </c>
      <c r="I156" s="214"/>
      <c r="J156" s="210"/>
      <c r="K156" s="210"/>
      <c r="L156" s="215"/>
      <c r="M156" s="216"/>
      <c r="N156" s="217"/>
      <c r="O156" s="217"/>
      <c r="P156" s="217"/>
      <c r="Q156" s="217"/>
      <c r="R156" s="217"/>
      <c r="S156" s="217"/>
      <c r="T156" s="218"/>
      <c r="AT156" s="219" t="s">
        <v>265</v>
      </c>
      <c r="AU156" s="219" t="s">
        <v>84</v>
      </c>
      <c r="AV156" s="14" t="s">
        <v>84</v>
      </c>
      <c r="AW156" s="14" t="s">
        <v>36</v>
      </c>
      <c r="AX156" s="14" t="s">
        <v>74</v>
      </c>
      <c r="AY156" s="219" t="s">
        <v>245</v>
      </c>
    </row>
    <row r="157" spans="2:51" s="15" customFormat="1" ht="10.2">
      <c r="B157" s="220"/>
      <c r="C157" s="221"/>
      <c r="D157" s="200" t="s">
        <v>265</v>
      </c>
      <c r="E157" s="222" t="s">
        <v>19</v>
      </c>
      <c r="F157" s="223" t="s">
        <v>271</v>
      </c>
      <c r="G157" s="221"/>
      <c r="H157" s="224">
        <v>7.413</v>
      </c>
      <c r="I157" s="225"/>
      <c r="J157" s="221"/>
      <c r="K157" s="221"/>
      <c r="L157" s="226"/>
      <c r="M157" s="227"/>
      <c r="N157" s="228"/>
      <c r="O157" s="228"/>
      <c r="P157" s="228"/>
      <c r="Q157" s="228"/>
      <c r="R157" s="228"/>
      <c r="S157" s="228"/>
      <c r="T157" s="229"/>
      <c r="AT157" s="230" t="s">
        <v>265</v>
      </c>
      <c r="AU157" s="230" t="s">
        <v>84</v>
      </c>
      <c r="AV157" s="15" t="s">
        <v>131</v>
      </c>
      <c r="AW157" s="15" t="s">
        <v>36</v>
      </c>
      <c r="AX157" s="15" t="s">
        <v>82</v>
      </c>
      <c r="AY157" s="230" t="s">
        <v>245</v>
      </c>
    </row>
    <row r="158" spans="1:65" s="2" customFormat="1" ht="16.5" customHeight="1">
      <c r="A158" s="35"/>
      <c r="B158" s="36"/>
      <c r="C158" s="180" t="s">
        <v>328</v>
      </c>
      <c r="D158" s="180" t="s">
        <v>247</v>
      </c>
      <c r="E158" s="181" t="s">
        <v>639</v>
      </c>
      <c r="F158" s="182" t="s">
        <v>640</v>
      </c>
      <c r="G158" s="183" t="s">
        <v>260</v>
      </c>
      <c r="H158" s="184">
        <v>52.02</v>
      </c>
      <c r="I158" s="185"/>
      <c r="J158" s="186">
        <f>ROUND(I158*H158,2)</f>
        <v>0</v>
      </c>
      <c r="K158" s="182" t="s">
        <v>19</v>
      </c>
      <c r="L158" s="40"/>
      <c r="M158" s="187" t="s">
        <v>19</v>
      </c>
      <c r="N158" s="188" t="s">
        <v>45</v>
      </c>
      <c r="O158" s="65"/>
      <c r="P158" s="189">
        <f>O158*H158</f>
        <v>0</v>
      </c>
      <c r="Q158" s="189">
        <v>0</v>
      </c>
      <c r="R158" s="189">
        <f>Q158*H158</f>
        <v>0</v>
      </c>
      <c r="S158" s="189">
        <v>0</v>
      </c>
      <c r="T158" s="190">
        <f>S158*H158</f>
        <v>0</v>
      </c>
      <c r="U158" s="35"/>
      <c r="V158" s="35"/>
      <c r="W158" s="35"/>
      <c r="X158" s="35"/>
      <c r="Y158" s="35"/>
      <c r="Z158" s="35"/>
      <c r="AA158" s="35"/>
      <c r="AB158" s="35"/>
      <c r="AC158" s="35"/>
      <c r="AD158" s="35"/>
      <c r="AE158" s="35"/>
      <c r="AR158" s="191" t="s">
        <v>131</v>
      </c>
      <c r="AT158" s="191" t="s">
        <v>247</v>
      </c>
      <c r="AU158" s="191" t="s">
        <v>84</v>
      </c>
      <c r="AY158" s="18" t="s">
        <v>245</v>
      </c>
      <c r="BE158" s="192">
        <f>IF(N158="základní",J158,0)</f>
        <v>0</v>
      </c>
      <c r="BF158" s="192">
        <f>IF(N158="snížená",J158,0)</f>
        <v>0</v>
      </c>
      <c r="BG158" s="192">
        <f>IF(N158="zákl. přenesená",J158,0)</f>
        <v>0</v>
      </c>
      <c r="BH158" s="192">
        <f>IF(N158="sníž. přenesená",J158,0)</f>
        <v>0</v>
      </c>
      <c r="BI158" s="192">
        <f>IF(N158="nulová",J158,0)</f>
        <v>0</v>
      </c>
      <c r="BJ158" s="18" t="s">
        <v>82</v>
      </c>
      <c r="BK158" s="192">
        <f>ROUND(I158*H158,2)</f>
        <v>0</v>
      </c>
      <c r="BL158" s="18" t="s">
        <v>131</v>
      </c>
      <c r="BM158" s="191" t="s">
        <v>641</v>
      </c>
    </row>
    <row r="159" spans="1:47" s="2" customFormat="1" ht="19.2">
      <c r="A159" s="35"/>
      <c r="B159" s="36"/>
      <c r="C159" s="37"/>
      <c r="D159" s="200" t="s">
        <v>470</v>
      </c>
      <c r="E159" s="37"/>
      <c r="F159" s="236" t="s">
        <v>471</v>
      </c>
      <c r="G159" s="37"/>
      <c r="H159" s="37"/>
      <c r="I159" s="195"/>
      <c r="J159" s="37"/>
      <c r="K159" s="37"/>
      <c r="L159" s="40"/>
      <c r="M159" s="196"/>
      <c r="N159" s="197"/>
      <c r="O159" s="65"/>
      <c r="P159" s="65"/>
      <c r="Q159" s="65"/>
      <c r="R159" s="65"/>
      <c r="S159" s="65"/>
      <c r="T159" s="66"/>
      <c r="U159" s="35"/>
      <c r="V159" s="35"/>
      <c r="W159" s="35"/>
      <c r="X159" s="35"/>
      <c r="Y159" s="35"/>
      <c r="Z159" s="35"/>
      <c r="AA159" s="35"/>
      <c r="AB159" s="35"/>
      <c r="AC159" s="35"/>
      <c r="AD159" s="35"/>
      <c r="AE159" s="35"/>
      <c r="AT159" s="18" t="s">
        <v>470</v>
      </c>
      <c r="AU159" s="18" t="s">
        <v>84</v>
      </c>
    </row>
    <row r="160" spans="2:51" s="13" customFormat="1" ht="10.2">
      <c r="B160" s="198"/>
      <c r="C160" s="199"/>
      <c r="D160" s="200" t="s">
        <v>265</v>
      </c>
      <c r="E160" s="201" t="s">
        <v>19</v>
      </c>
      <c r="F160" s="202" t="s">
        <v>642</v>
      </c>
      <c r="G160" s="199"/>
      <c r="H160" s="201" t="s">
        <v>19</v>
      </c>
      <c r="I160" s="203"/>
      <c r="J160" s="199"/>
      <c r="K160" s="199"/>
      <c r="L160" s="204"/>
      <c r="M160" s="205"/>
      <c r="N160" s="206"/>
      <c r="O160" s="206"/>
      <c r="P160" s="206"/>
      <c r="Q160" s="206"/>
      <c r="R160" s="206"/>
      <c r="S160" s="206"/>
      <c r="T160" s="207"/>
      <c r="AT160" s="208" t="s">
        <v>265</v>
      </c>
      <c r="AU160" s="208" t="s">
        <v>84</v>
      </c>
      <c r="AV160" s="13" t="s">
        <v>82</v>
      </c>
      <c r="AW160" s="13" t="s">
        <v>36</v>
      </c>
      <c r="AX160" s="13" t="s">
        <v>74</v>
      </c>
      <c r="AY160" s="208" t="s">
        <v>245</v>
      </c>
    </row>
    <row r="161" spans="2:51" s="13" customFormat="1" ht="10.2">
      <c r="B161" s="198"/>
      <c r="C161" s="199"/>
      <c r="D161" s="200" t="s">
        <v>265</v>
      </c>
      <c r="E161" s="201" t="s">
        <v>19</v>
      </c>
      <c r="F161" s="202" t="s">
        <v>334</v>
      </c>
      <c r="G161" s="199"/>
      <c r="H161" s="201" t="s">
        <v>19</v>
      </c>
      <c r="I161" s="203"/>
      <c r="J161" s="199"/>
      <c r="K161" s="199"/>
      <c r="L161" s="204"/>
      <c r="M161" s="205"/>
      <c r="N161" s="206"/>
      <c r="O161" s="206"/>
      <c r="P161" s="206"/>
      <c r="Q161" s="206"/>
      <c r="R161" s="206"/>
      <c r="S161" s="206"/>
      <c r="T161" s="207"/>
      <c r="AT161" s="208" t="s">
        <v>265</v>
      </c>
      <c r="AU161" s="208" t="s">
        <v>84</v>
      </c>
      <c r="AV161" s="13" t="s">
        <v>82</v>
      </c>
      <c r="AW161" s="13" t="s">
        <v>36</v>
      </c>
      <c r="AX161" s="13" t="s">
        <v>74</v>
      </c>
      <c r="AY161" s="208" t="s">
        <v>245</v>
      </c>
    </row>
    <row r="162" spans="2:51" s="14" customFormat="1" ht="10.2">
      <c r="B162" s="209"/>
      <c r="C162" s="210"/>
      <c r="D162" s="200" t="s">
        <v>265</v>
      </c>
      <c r="E162" s="211" t="s">
        <v>19</v>
      </c>
      <c r="F162" s="212" t="s">
        <v>643</v>
      </c>
      <c r="G162" s="210"/>
      <c r="H162" s="213">
        <v>52.02</v>
      </c>
      <c r="I162" s="214"/>
      <c r="J162" s="210"/>
      <c r="K162" s="210"/>
      <c r="L162" s="215"/>
      <c r="M162" s="216"/>
      <c r="N162" s="217"/>
      <c r="O162" s="217"/>
      <c r="P162" s="217"/>
      <c r="Q162" s="217"/>
      <c r="R162" s="217"/>
      <c r="S162" s="217"/>
      <c r="T162" s="218"/>
      <c r="AT162" s="219" t="s">
        <v>265</v>
      </c>
      <c r="AU162" s="219" t="s">
        <v>84</v>
      </c>
      <c r="AV162" s="14" t="s">
        <v>84</v>
      </c>
      <c r="AW162" s="14" t="s">
        <v>36</v>
      </c>
      <c r="AX162" s="14" t="s">
        <v>74</v>
      </c>
      <c r="AY162" s="219" t="s">
        <v>245</v>
      </c>
    </row>
    <row r="163" spans="2:51" s="15" customFormat="1" ht="10.2">
      <c r="B163" s="220"/>
      <c r="C163" s="221"/>
      <c r="D163" s="200" t="s">
        <v>265</v>
      </c>
      <c r="E163" s="222" t="s">
        <v>19</v>
      </c>
      <c r="F163" s="223" t="s">
        <v>271</v>
      </c>
      <c r="G163" s="221"/>
      <c r="H163" s="224">
        <v>52.02</v>
      </c>
      <c r="I163" s="225"/>
      <c r="J163" s="221"/>
      <c r="K163" s="221"/>
      <c r="L163" s="226"/>
      <c r="M163" s="227"/>
      <c r="N163" s="228"/>
      <c r="O163" s="228"/>
      <c r="P163" s="228"/>
      <c r="Q163" s="228"/>
      <c r="R163" s="228"/>
      <c r="S163" s="228"/>
      <c r="T163" s="229"/>
      <c r="AT163" s="230" t="s">
        <v>265</v>
      </c>
      <c r="AU163" s="230" t="s">
        <v>84</v>
      </c>
      <c r="AV163" s="15" t="s">
        <v>131</v>
      </c>
      <c r="AW163" s="15" t="s">
        <v>36</v>
      </c>
      <c r="AX163" s="15" t="s">
        <v>82</v>
      </c>
      <c r="AY163" s="230" t="s">
        <v>245</v>
      </c>
    </row>
    <row r="164" spans="1:65" s="2" customFormat="1" ht="16.5" customHeight="1">
      <c r="A164" s="35"/>
      <c r="B164" s="36"/>
      <c r="C164" s="180" t="s">
        <v>336</v>
      </c>
      <c r="D164" s="180" t="s">
        <v>247</v>
      </c>
      <c r="E164" s="181" t="s">
        <v>644</v>
      </c>
      <c r="F164" s="182" t="s">
        <v>645</v>
      </c>
      <c r="G164" s="183" t="s">
        <v>260</v>
      </c>
      <c r="H164" s="184">
        <v>20.33</v>
      </c>
      <c r="I164" s="185"/>
      <c r="J164" s="186">
        <f>ROUND(I164*H164,2)</f>
        <v>0</v>
      </c>
      <c r="K164" s="182" t="s">
        <v>19</v>
      </c>
      <c r="L164" s="40"/>
      <c r="M164" s="187" t="s">
        <v>19</v>
      </c>
      <c r="N164" s="188" t="s">
        <v>45</v>
      </c>
      <c r="O164" s="65"/>
      <c r="P164" s="189">
        <f>O164*H164</f>
        <v>0</v>
      </c>
      <c r="Q164" s="189">
        <v>0</v>
      </c>
      <c r="R164" s="189">
        <f>Q164*H164</f>
        <v>0</v>
      </c>
      <c r="S164" s="189">
        <v>0</v>
      </c>
      <c r="T164" s="190">
        <f>S164*H164</f>
        <v>0</v>
      </c>
      <c r="U164" s="35"/>
      <c r="V164" s="35"/>
      <c r="W164" s="35"/>
      <c r="X164" s="35"/>
      <c r="Y164" s="35"/>
      <c r="Z164" s="35"/>
      <c r="AA164" s="35"/>
      <c r="AB164" s="35"/>
      <c r="AC164" s="35"/>
      <c r="AD164" s="35"/>
      <c r="AE164" s="35"/>
      <c r="AR164" s="191" t="s">
        <v>131</v>
      </c>
      <c r="AT164" s="191" t="s">
        <v>247</v>
      </c>
      <c r="AU164" s="191" t="s">
        <v>84</v>
      </c>
      <c r="AY164" s="18" t="s">
        <v>245</v>
      </c>
      <c r="BE164" s="192">
        <f>IF(N164="základní",J164,0)</f>
        <v>0</v>
      </c>
      <c r="BF164" s="192">
        <f>IF(N164="snížená",J164,0)</f>
        <v>0</v>
      </c>
      <c r="BG164" s="192">
        <f>IF(N164="zákl. přenesená",J164,0)</f>
        <v>0</v>
      </c>
      <c r="BH164" s="192">
        <f>IF(N164="sníž. přenesená",J164,0)</f>
        <v>0</v>
      </c>
      <c r="BI164" s="192">
        <f>IF(N164="nulová",J164,0)</f>
        <v>0</v>
      </c>
      <c r="BJ164" s="18" t="s">
        <v>82</v>
      </c>
      <c r="BK164" s="192">
        <f>ROUND(I164*H164,2)</f>
        <v>0</v>
      </c>
      <c r="BL164" s="18" t="s">
        <v>131</v>
      </c>
      <c r="BM164" s="191" t="s">
        <v>646</v>
      </c>
    </row>
    <row r="165" spans="1:47" s="2" customFormat="1" ht="19.2">
      <c r="A165" s="35"/>
      <c r="B165" s="36"/>
      <c r="C165" s="37"/>
      <c r="D165" s="200" t="s">
        <v>470</v>
      </c>
      <c r="E165" s="37"/>
      <c r="F165" s="236" t="s">
        <v>471</v>
      </c>
      <c r="G165" s="37"/>
      <c r="H165" s="37"/>
      <c r="I165" s="195"/>
      <c r="J165" s="37"/>
      <c r="K165" s="37"/>
      <c r="L165" s="40"/>
      <c r="M165" s="196"/>
      <c r="N165" s="197"/>
      <c r="O165" s="65"/>
      <c r="P165" s="65"/>
      <c r="Q165" s="65"/>
      <c r="R165" s="65"/>
      <c r="S165" s="65"/>
      <c r="T165" s="66"/>
      <c r="U165" s="35"/>
      <c r="V165" s="35"/>
      <c r="W165" s="35"/>
      <c r="X165" s="35"/>
      <c r="Y165" s="35"/>
      <c r="Z165" s="35"/>
      <c r="AA165" s="35"/>
      <c r="AB165" s="35"/>
      <c r="AC165" s="35"/>
      <c r="AD165" s="35"/>
      <c r="AE165" s="35"/>
      <c r="AT165" s="18" t="s">
        <v>470</v>
      </c>
      <c r="AU165" s="18" t="s">
        <v>84</v>
      </c>
    </row>
    <row r="166" spans="2:51" s="13" customFormat="1" ht="10.2">
      <c r="B166" s="198"/>
      <c r="C166" s="199"/>
      <c r="D166" s="200" t="s">
        <v>265</v>
      </c>
      <c r="E166" s="201" t="s">
        <v>19</v>
      </c>
      <c r="F166" s="202" t="s">
        <v>642</v>
      </c>
      <c r="G166" s="199"/>
      <c r="H166" s="201" t="s">
        <v>19</v>
      </c>
      <c r="I166" s="203"/>
      <c r="J166" s="199"/>
      <c r="K166" s="199"/>
      <c r="L166" s="204"/>
      <c r="M166" s="205"/>
      <c r="N166" s="206"/>
      <c r="O166" s="206"/>
      <c r="P166" s="206"/>
      <c r="Q166" s="206"/>
      <c r="R166" s="206"/>
      <c r="S166" s="206"/>
      <c r="T166" s="207"/>
      <c r="AT166" s="208" t="s">
        <v>265</v>
      </c>
      <c r="AU166" s="208" t="s">
        <v>84</v>
      </c>
      <c r="AV166" s="13" t="s">
        <v>82</v>
      </c>
      <c r="AW166" s="13" t="s">
        <v>36</v>
      </c>
      <c r="AX166" s="13" t="s">
        <v>74</v>
      </c>
      <c r="AY166" s="208" t="s">
        <v>245</v>
      </c>
    </row>
    <row r="167" spans="2:51" s="13" customFormat="1" ht="10.2">
      <c r="B167" s="198"/>
      <c r="C167" s="199"/>
      <c r="D167" s="200" t="s">
        <v>265</v>
      </c>
      <c r="E167" s="201" t="s">
        <v>19</v>
      </c>
      <c r="F167" s="202" t="s">
        <v>647</v>
      </c>
      <c r="G167" s="199"/>
      <c r="H167" s="201" t="s">
        <v>19</v>
      </c>
      <c r="I167" s="203"/>
      <c r="J167" s="199"/>
      <c r="K167" s="199"/>
      <c r="L167" s="204"/>
      <c r="M167" s="205"/>
      <c r="N167" s="206"/>
      <c r="O167" s="206"/>
      <c r="P167" s="206"/>
      <c r="Q167" s="206"/>
      <c r="R167" s="206"/>
      <c r="S167" s="206"/>
      <c r="T167" s="207"/>
      <c r="AT167" s="208" t="s">
        <v>265</v>
      </c>
      <c r="AU167" s="208" t="s">
        <v>84</v>
      </c>
      <c r="AV167" s="13" t="s">
        <v>82</v>
      </c>
      <c r="AW167" s="13" t="s">
        <v>36</v>
      </c>
      <c r="AX167" s="13" t="s">
        <v>74</v>
      </c>
      <c r="AY167" s="208" t="s">
        <v>245</v>
      </c>
    </row>
    <row r="168" spans="2:51" s="14" customFormat="1" ht="10.2">
      <c r="B168" s="209"/>
      <c r="C168" s="210"/>
      <c r="D168" s="200" t="s">
        <v>265</v>
      </c>
      <c r="E168" s="211" t="s">
        <v>19</v>
      </c>
      <c r="F168" s="212" t="s">
        <v>648</v>
      </c>
      <c r="G168" s="210"/>
      <c r="H168" s="213">
        <v>20.33</v>
      </c>
      <c r="I168" s="214"/>
      <c r="J168" s="210"/>
      <c r="K168" s="210"/>
      <c r="L168" s="215"/>
      <c r="M168" s="216"/>
      <c r="N168" s="217"/>
      <c r="O168" s="217"/>
      <c r="P168" s="217"/>
      <c r="Q168" s="217"/>
      <c r="R168" s="217"/>
      <c r="S168" s="217"/>
      <c r="T168" s="218"/>
      <c r="AT168" s="219" t="s">
        <v>265</v>
      </c>
      <c r="AU168" s="219" t="s">
        <v>84</v>
      </c>
      <c r="AV168" s="14" t="s">
        <v>84</v>
      </c>
      <c r="AW168" s="14" t="s">
        <v>36</v>
      </c>
      <c r="AX168" s="14" t="s">
        <v>74</v>
      </c>
      <c r="AY168" s="219" t="s">
        <v>245</v>
      </c>
    </row>
    <row r="169" spans="2:51" s="15" customFormat="1" ht="10.2">
      <c r="B169" s="220"/>
      <c r="C169" s="221"/>
      <c r="D169" s="200" t="s">
        <v>265</v>
      </c>
      <c r="E169" s="222" t="s">
        <v>19</v>
      </c>
      <c r="F169" s="223" t="s">
        <v>271</v>
      </c>
      <c r="G169" s="221"/>
      <c r="H169" s="224">
        <v>20.33</v>
      </c>
      <c r="I169" s="225"/>
      <c r="J169" s="221"/>
      <c r="K169" s="221"/>
      <c r="L169" s="226"/>
      <c r="M169" s="227"/>
      <c r="N169" s="228"/>
      <c r="O169" s="228"/>
      <c r="P169" s="228"/>
      <c r="Q169" s="228"/>
      <c r="R169" s="228"/>
      <c r="S169" s="228"/>
      <c r="T169" s="229"/>
      <c r="AT169" s="230" t="s">
        <v>265</v>
      </c>
      <c r="AU169" s="230" t="s">
        <v>84</v>
      </c>
      <c r="AV169" s="15" t="s">
        <v>131</v>
      </c>
      <c r="AW169" s="15" t="s">
        <v>36</v>
      </c>
      <c r="AX169" s="15" t="s">
        <v>82</v>
      </c>
      <c r="AY169" s="230" t="s">
        <v>245</v>
      </c>
    </row>
    <row r="170" spans="1:65" s="2" customFormat="1" ht="24.15" customHeight="1">
      <c r="A170" s="35"/>
      <c r="B170" s="36"/>
      <c r="C170" s="180" t="s">
        <v>343</v>
      </c>
      <c r="D170" s="180" t="s">
        <v>247</v>
      </c>
      <c r="E170" s="181" t="s">
        <v>649</v>
      </c>
      <c r="F170" s="182" t="s">
        <v>650</v>
      </c>
      <c r="G170" s="183" t="s">
        <v>260</v>
      </c>
      <c r="H170" s="184">
        <v>2501.39</v>
      </c>
      <c r="I170" s="185"/>
      <c r="J170" s="186">
        <f>ROUND(I170*H170,2)</f>
        <v>0</v>
      </c>
      <c r="K170" s="182" t="s">
        <v>19</v>
      </c>
      <c r="L170" s="40"/>
      <c r="M170" s="187" t="s">
        <v>19</v>
      </c>
      <c r="N170" s="188" t="s">
        <v>45</v>
      </c>
      <c r="O170" s="65"/>
      <c r="P170" s="189">
        <f>O170*H170</f>
        <v>0</v>
      </c>
      <c r="Q170" s="189">
        <v>0</v>
      </c>
      <c r="R170" s="189">
        <f>Q170*H170</f>
        <v>0</v>
      </c>
      <c r="S170" s="189">
        <v>0</v>
      </c>
      <c r="T170" s="190">
        <f>S170*H170</f>
        <v>0</v>
      </c>
      <c r="U170" s="35"/>
      <c r="V170" s="35"/>
      <c r="W170" s="35"/>
      <c r="X170" s="35"/>
      <c r="Y170" s="35"/>
      <c r="Z170" s="35"/>
      <c r="AA170" s="35"/>
      <c r="AB170" s="35"/>
      <c r="AC170" s="35"/>
      <c r="AD170" s="35"/>
      <c r="AE170" s="35"/>
      <c r="AR170" s="191" t="s">
        <v>131</v>
      </c>
      <c r="AT170" s="191" t="s">
        <v>247</v>
      </c>
      <c r="AU170" s="191" t="s">
        <v>84</v>
      </c>
      <c r="AY170" s="18" t="s">
        <v>245</v>
      </c>
      <c r="BE170" s="192">
        <f>IF(N170="základní",J170,0)</f>
        <v>0</v>
      </c>
      <c r="BF170" s="192">
        <f>IF(N170="snížená",J170,0)</f>
        <v>0</v>
      </c>
      <c r="BG170" s="192">
        <f>IF(N170="zákl. přenesená",J170,0)</f>
        <v>0</v>
      </c>
      <c r="BH170" s="192">
        <f>IF(N170="sníž. přenesená",J170,0)</f>
        <v>0</v>
      </c>
      <c r="BI170" s="192">
        <f>IF(N170="nulová",J170,0)</f>
        <v>0</v>
      </c>
      <c r="BJ170" s="18" t="s">
        <v>82</v>
      </c>
      <c r="BK170" s="192">
        <f>ROUND(I170*H170,2)</f>
        <v>0</v>
      </c>
      <c r="BL170" s="18" t="s">
        <v>131</v>
      </c>
      <c r="BM170" s="191" t="s">
        <v>651</v>
      </c>
    </row>
    <row r="171" spans="1:47" s="2" customFormat="1" ht="28.8">
      <c r="A171" s="35"/>
      <c r="B171" s="36"/>
      <c r="C171" s="37"/>
      <c r="D171" s="200" t="s">
        <v>470</v>
      </c>
      <c r="E171" s="37"/>
      <c r="F171" s="236" t="s">
        <v>652</v>
      </c>
      <c r="G171" s="37"/>
      <c r="H171" s="37"/>
      <c r="I171" s="195"/>
      <c r="J171" s="37"/>
      <c r="K171" s="37"/>
      <c r="L171" s="40"/>
      <c r="M171" s="196"/>
      <c r="N171" s="197"/>
      <c r="O171" s="65"/>
      <c r="P171" s="65"/>
      <c r="Q171" s="65"/>
      <c r="R171" s="65"/>
      <c r="S171" s="65"/>
      <c r="T171" s="66"/>
      <c r="U171" s="35"/>
      <c r="V171" s="35"/>
      <c r="W171" s="35"/>
      <c r="X171" s="35"/>
      <c r="Y171" s="35"/>
      <c r="Z171" s="35"/>
      <c r="AA171" s="35"/>
      <c r="AB171" s="35"/>
      <c r="AC171" s="35"/>
      <c r="AD171" s="35"/>
      <c r="AE171" s="35"/>
      <c r="AT171" s="18" t="s">
        <v>470</v>
      </c>
      <c r="AU171" s="18" t="s">
        <v>84</v>
      </c>
    </row>
    <row r="172" spans="2:51" s="13" customFormat="1" ht="10.2">
      <c r="B172" s="198"/>
      <c r="C172" s="199"/>
      <c r="D172" s="200" t="s">
        <v>265</v>
      </c>
      <c r="E172" s="201" t="s">
        <v>19</v>
      </c>
      <c r="F172" s="202" t="s">
        <v>653</v>
      </c>
      <c r="G172" s="199"/>
      <c r="H172" s="201" t="s">
        <v>19</v>
      </c>
      <c r="I172" s="203"/>
      <c r="J172" s="199"/>
      <c r="K172" s="199"/>
      <c r="L172" s="204"/>
      <c r="M172" s="205"/>
      <c r="N172" s="206"/>
      <c r="O172" s="206"/>
      <c r="P172" s="206"/>
      <c r="Q172" s="206"/>
      <c r="R172" s="206"/>
      <c r="S172" s="206"/>
      <c r="T172" s="207"/>
      <c r="AT172" s="208" t="s">
        <v>265</v>
      </c>
      <c r="AU172" s="208" t="s">
        <v>84</v>
      </c>
      <c r="AV172" s="13" t="s">
        <v>82</v>
      </c>
      <c r="AW172" s="13" t="s">
        <v>36</v>
      </c>
      <c r="AX172" s="13" t="s">
        <v>74</v>
      </c>
      <c r="AY172" s="208" t="s">
        <v>245</v>
      </c>
    </row>
    <row r="173" spans="2:51" s="13" customFormat="1" ht="10.2">
      <c r="B173" s="198"/>
      <c r="C173" s="199"/>
      <c r="D173" s="200" t="s">
        <v>265</v>
      </c>
      <c r="E173" s="201" t="s">
        <v>19</v>
      </c>
      <c r="F173" s="202" t="s">
        <v>589</v>
      </c>
      <c r="G173" s="199"/>
      <c r="H173" s="201" t="s">
        <v>19</v>
      </c>
      <c r="I173" s="203"/>
      <c r="J173" s="199"/>
      <c r="K173" s="199"/>
      <c r="L173" s="204"/>
      <c r="M173" s="205"/>
      <c r="N173" s="206"/>
      <c r="O173" s="206"/>
      <c r="P173" s="206"/>
      <c r="Q173" s="206"/>
      <c r="R173" s="206"/>
      <c r="S173" s="206"/>
      <c r="T173" s="207"/>
      <c r="AT173" s="208" t="s">
        <v>265</v>
      </c>
      <c r="AU173" s="208" t="s">
        <v>84</v>
      </c>
      <c r="AV173" s="13" t="s">
        <v>82</v>
      </c>
      <c r="AW173" s="13" t="s">
        <v>36</v>
      </c>
      <c r="AX173" s="13" t="s">
        <v>74</v>
      </c>
      <c r="AY173" s="208" t="s">
        <v>245</v>
      </c>
    </row>
    <row r="174" spans="2:51" s="14" customFormat="1" ht="10.2">
      <c r="B174" s="209"/>
      <c r="C174" s="210"/>
      <c r="D174" s="200" t="s">
        <v>265</v>
      </c>
      <c r="E174" s="211" t="s">
        <v>19</v>
      </c>
      <c r="F174" s="212" t="s">
        <v>654</v>
      </c>
      <c r="G174" s="210"/>
      <c r="H174" s="213">
        <v>2501.39</v>
      </c>
      <c r="I174" s="214"/>
      <c r="J174" s="210"/>
      <c r="K174" s="210"/>
      <c r="L174" s="215"/>
      <c r="M174" s="216"/>
      <c r="N174" s="217"/>
      <c r="O174" s="217"/>
      <c r="P174" s="217"/>
      <c r="Q174" s="217"/>
      <c r="R174" s="217"/>
      <c r="S174" s="217"/>
      <c r="T174" s="218"/>
      <c r="AT174" s="219" t="s">
        <v>265</v>
      </c>
      <c r="AU174" s="219" t="s">
        <v>84</v>
      </c>
      <c r="AV174" s="14" t="s">
        <v>84</v>
      </c>
      <c r="AW174" s="14" t="s">
        <v>36</v>
      </c>
      <c r="AX174" s="14" t="s">
        <v>74</v>
      </c>
      <c r="AY174" s="219" t="s">
        <v>245</v>
      </c>
    </row>
    <row r="175" spans="2:51" s="15" customFormat="1" ht="10.2">
      <c r="B175" s="220"/>
      <c r="C175" s="221"/>
      <c r="D175" s="200" t="s">
        <v>265</v>
      </c>
      <c r="E175" s="222" t="s">
        <v>19</v>
      </c>
      <c r="F175" s="223" t="s">
        <v>271</v>
      </c>
      <c r="G175" s="221"/>
      <c r="H175" s="224">
        <v>2501.39</v>
      </c>
      <c r="I175" s="225"/>
      <c r="J175" s="221"/>
      <c r="K175" s="221"/>
      <c r="L175" s="226"/>
      <c r="M175" s="227"/>
      <c r="N175" s="228"/>
      <c r="O175" s="228"/>
      <c r="P175" s="228"/>
      <c r="Q175" s="228"/>
      <c r="R175" s="228"/>
      <c r="S175" s="228"/>
      <c r="T175" s="229"/>
      <c r="AT175" s="230" t="s">
        <v>265</v>
      </c>
      <c r="AU175" s="230" t="s">
        <v>84</v>
      </c>
      <c r="AV175" s="15" t="s">
        <v>131</v>
      </c>
      <c r="AW175" s="15" t="s">
        <v>36</v>
      </c>
      <c r="AX175" s="15" t="s">
        <v>82</v>
      </c>
      <c r="AY175" s="230" t="s">
        <v>245</v>
      </c>
    </row>
    <row r="176" spans="1:65" s="2" customFormat="1" ht="24.15" customHeight="1">
      <c r="A176" s="35"/>
      <c r="B176" s="36"/>
      <c r="C176" s="180" t="s">
        <v>8</v>
      </c>
      <c r="D176" s="180" t="s">
        <v>247</v>
      </c>
      <c r="E176" s="181" t="s">
        <v>655</v>
      </c>
      <c r="F176" s="182" t="s">
        <v>656</v>
      </c>
      <c r="G176" s="183" t="s">
        <v>260</v>
      </c>
      <c r="H176" s="184">
        <v>201.09</v>
      </c>
      <c r="I176" s="185"/>
      <c r="J176" s="186">
        <f>ROUND(I176*H176,2)</f>
        <v>0</v>
      </c>
      <c r="K176" s="182" t="s">
        <v>19</v>
      </c>
      <c r="L176" s="40"/>
      <c r="M176" s="187" t="s">
        <v>19</v>
      </c>
      <c r="N176" s="188" t="s">
        <v>45</v>
      </c>
      <c r="O176" s="65"/>
      <c r="P176" s="189">
        <f>O176*H176</f>
        <v>0</v>
      </c>
      <c r="Q176" s="189">
        <v>0</v>
      </c>
      <c r="R176" s="189">
        <f>Q176*H176</f>
        <v>0</v>
      </c>
      <c r="S176" s="189">
        <v>0</v>
      </c>
      <c r="T176" s="190">
        <f>S176*H176</f>
        <v>0</v>
      </c>
      <c r="U176" s="35"/>
      <c r="V176" s="35"/>
      <c r="W176" s="35"/>
      <c r="X176" s="35"/>
      <c r="Y176" s="35"/>
      <c r="Z176" s="35"/>
      <c r="AA176" s="35"/>
      <c r="AB176" s="35"/>
      <c r="AC176" s="35"/>
      <c r="AD176" s="35"/>
      <c r="AE176" s="35"/>
      <c r="AR176" s="191" t="s">
        <v>131</v>
      </c>
      <c r="AT176" s="191" t="s">
        <v>247</v>
      </c>
      <c r="AU176" s="191" t="s">
        <v>84</v>
      </c>
      <c r="AY176" s="18" t="s">
        <v>245</v>
      </c>
      <c r="BE176" s="192">
        <f>IF(N176="základní",J176,0)</f>
        <v>0</v>
      </c>
      <c r="BF176" s="192">
        <f>IF(N176="snížená",J176,0)</f>
        <v>0</v>
      </c>
      <c r="BG176" s="192">
        <f>IF(N176="zákl. přenesená",J176,0)</f>
        <v>0</v>
      </c>
      <c r="BH176" s="192">
        <f>IF(N176="sníž. přenesená",J176,0)</f>
        <v>0</v>
      </c>
      <c r="BI176" s="192">
        <f>IF(N176="nulová",J176,0)</f>
        <v>0</v>
      </c>
      <c r="BJ176" s="18" t="s">
        <v>82</v>
      </c>
      <c r="BK176" s="192">
        <f>ROUND(I176*H176,2)</f>
        <v>0</v>
      </c>
      <c r="BL176" s="18" t="s">
        <v>131</v>
      </c>
      <c r="BM176" s="191" t="s">
        <v>657</v>
      </c>
    </row>
    <row r="177" spans="1:47" s="2" customFormat="1" ht="28.8">
      <c r="A177" s="35"/>
      <c r="B177" s="36"/>
      <c r="C177" s="37"/>
      <c r="D177" s="200" t="s">
        <v>470</v>
      </c>
      <c r="E177" s="37"/>
      <c r="F177" s="236" t="s">
        <v>658</v>
      </c>
      <c r="G177" s="37"/>
      <c r="H177" s="37"/>
      <c r="I177" s="195"/>
      <c r="J177" s="37"/>
      <c r="K177" s="37"/>
      <c r="L177" s="40"/>
      <c r="M177" s="196"/>
      <c r="N177" s="197"/>
      <c r="O177" s="65"/>
      <c r="P177" s="65"/>
      <c r="Q177" s="65"/>
      <c r="R177" s="65"/>
      <c r="S177" s="65"/>
      <c r="T177" s="66"/>
      <c r="U177" s="35"/>
      <c r="V177" s="35"/>
      <c r="W177" s="35"/>
      <c r="X177" s="35"/>
      <c r="Y177" s="35"/>
      <c r="Z177" s="35"/>
      <c r="AA177" s="35"/>
      <c r="AB177" s="35"/>
      <c r="AC177" s="35"/>
      <c r="AD177" s="35"/>
      <c r="AE177" s="35"/>
      <c r="AT177" s="18" t="s">
        <v>470</v>
      </c>
      <c r="AU177" s="18" t="s">
        <v>84</v>
      </c>
    </row>
    <row r="178" spans="2:51" s="13" customFormat="1" ht="10.2">
      <c r="B178" s="198"/>
      <c r="C178" s="199"/>
      <c r="D178" s="200" t="s">
        <v>265</v>
      </c>
      <c r="E178" s="201" t="s">
        <v>19</v>
      </c>
      <c r="F178" s="202" t="s">
        <v>653</v>
      </c>
      <c r="G178" s="199"/>
      <c r="H178" s="201" t="s">
        <v>19</v>
      </c>
      <c r="I178" s="203"/>
      <c r="J178" s="199"/>
      <c r="K178" s="199"/>
      <c r="L178" s="204"/>
      <c r="M178" s="205"/>
      <c r="N178" s="206"/>
      <c r="O178" s="206"/>
      <c r="P178" s="206"/>
      <c r="Q178" s="206"/>
      <c r="R178" s="206"/>
      <c r="S178" s="206"/>
      <c r="T178" s="207"/>
      <c r="AT178" s="208" t="s">
        <v>265</v>
      </c>
      <c r="AU178" s="208" t="s">
        <v>84</v>
      </c>
      <c r="AV178" s="13" t="s">
        <v>82</v>
      </c>
      <c r="AW178" s="13" t="s">
        <v>36</v>
      </c>
      <c r="AX178" s="13" t="s">
        <v>74</v>
      </c>
      <c r="AY178" s="208" t="s">
        <v>245</v>
      </c>
    </row>
    <row r="179" spans="2:51" s="13" customFormat="1" ht="10.2">
      <c r="B179" s="198"/>
      <c r="C179" s="199"/>
      <c r="D179" s="200" t="s">
        <v>265</v>
      </c>
      <c r="E179" s="201" t="s">
        <v>19</v>
      </c>
      <c r="F179" s="202" t="s">
        <v>589</v>
      </c>
      <c r="G179" s="199"/>
      <c r="H179" s="201" t="s">
        <v>19</v>
      </c>
      <c r="I179" s="203"/>
      <c r="J179" s="199"/>
      <c r="K179" s="199"/>
      <c r="L179" s="204"/>
      <c r="M179" s="205"/>
      <c r="N179" s="206"/>
      <c r="O179" s="206"/>
      <c r="P179" s="206"/>
      <c r="Q179" s="206"/>
      <c r="R179" s="206"/>
      <c r="S179" s="206"/>
      <c r="T179" s="207"/>
      <c r="AT179" s="208" t="s">
        <v>265</v>
      </c>
      <c r="AU179" s="208" t="s">
        <v>84</v>
      </c>
      <c r="AV179" s="13" t="s">
        <v>82</v>
      </c>
      <c r="AW179" s="13" t="s">
        <v>36</v>
      </c>
      <c r="AX179" s="13" t="s">
        <v>74</v>
      </c>
      <c r="AY179" s="208" t="s">
        <v>245</v>
      </c>
    </row>
    <row r="180" spans="2:51" s="14" customFormat="1" ht="10.2">
      <c r="B180" s="209"/>
      <c r="C180" s="210"/>
      <c r="D180" s="200" t="s">
        <v>265</v>
      </c>
      <c r="E180" s="211" t="s">
        <v>19</v>
      </c>
      <c r="F180" s="212" t="s">
        <v>659</v>
      </c>
      <c r="G180" s="210"/>
      <c r="H180" s="213">
        <v>192.95</v>
      </c>
      <c r="I180" s="214"/>
      <c r="J180" s="210"/>
      <c r="K180" s="210"/>
      <c r="L180" s="215"/>
      <c r="M180" s="216"/>
      <c r="N180" s="217"/>
      <c r="O180" s="217"/>
      <c r="P180" s="217"/>
      <c r="Q180" s="217"/>
      <c r="R180" s="217"/>
      <c r="S180" s="217"/>
      <c r="T180" s="218"/>
      <c r="AT180" s="219" t="s">
        <v>265</v>
      </c>
      <c r="AU180" s="219" t="s">
        <v>84</v>
      </c>
      <c r="AV180" s="14" t="s">
        <v>84</v>
      </c>
      <c r="AW180" s="14" t="s">
        <v>36</v>
      </c>
      <c r="AX180" s="14" t="s">
        <v>74</v>
      </c>
      <c r="AY180" s="219" t="s">
        <v>245</v>
      </c>
    </row>
    <row r="181" spans="2:51" s="13" customFormat="1" ht="10.2">
      <c r="B181" s="198"/>
      <c r="C181" s="199"/>
      <c r="D181" s="200" t="s">
        <v>265</v>
      </c>
      <c r="E181" s="201" t="s">
        <v>19</v>
      </c>
      <c r="F181" s="202" t="s">
        <v>582</v>
      </c>
      <c r="G181" s="199"/>
      <c r="H181" s="201" t="s">
        <v>19</v>
      </c>
      <c r="I181" s="203"/>
      <c r="J181" s="199"/>
      <c r="K181" s="199"/>
      <c r="L181" s="204"/>
      <c r="M181" s="205"/>
      <c r="N181" s="206"/>
      <c r="O181" s="206"/>
      <c r="P181" s="206"/>
      <c r="Q181" s="206"/>
      <c r="R181" s="206"/>
      <c r="S181" s="206"/>
      <c r="T181" s="207"/>
      <c r="AT181" s="208" t="s">
        <v>265</v>
      </c>
      <c r="AU181" s="208" t="s">
        <v>84</v>
      </c>
      <c r="AV181" s="13" t="s">
        <v>82</v>
      </c>
      <c r="AW181" s="13" t="s">
        <v>36</v>
      </c>
      <c r="AX181" s="13" t="s">
        <v>74</v>
      </c>
      <c r="AY181" s="208" t="s">
        <v>245</v>
      </c>
    </row>
    <row r="182" spans="2:51" s="14" customFormat="1" ht="10.2">
      <c r="B182" s="209"/>
      <c r="C182" s="210"/>
      <c r="D182" s="200" t="s">
        <v>265</v>
      </c>
      <c r="E182" s="211" t="s">
        <v>19</v>
      </c>
      <c r="F182" s="212" t="s">
        <v>660</v>
      </c>
      <c r="G182" s="210"/>
      <c r="H182" s="213">
        <v>8.14</v>
      </c>
      <c r="I182" s="214"/>
      <c r="J182" s="210"/>
      <c r="K182" s="210"/>
      <c r="L182" s="215"/>
      <c r="M182" s="216"/>
      <c r="N182" s="217"/>
      <c r="O182" s="217"/>
      <c r="P182" s="217"/>
      <c r="Q182" s="217"/>
      <c r="R182" s="217"/>
      <c r="S182" s="217"/>
      <c r="T182" s="218"/>
      <c r="AT182" s="219" t="s">
        <v>265</v>
      </c>
      <c r="AU182" s="219" t="s">
        <v>84</v>
      </c>
      <c r="AV182" s="14" t="s">
        <v>84</v>
      </c>
      <c r="AW182" s="14" t="s">
        <v>36</v>
      </c>
      <c r="AX182" s="14" t="s">
        <v>74</v>
      </c>
      <c r="AY182" s="219" t="s">
        <v>245</v>
      </c>
    </row>
    <row r="183" spans="2:51" s="15" customFormat="1" ht="10.2">
      <c r="B183" s="220"/>
      <c r="C183" s="221"/>
      <c r="D183" s="200" t="s">
        <v>265</v>
      </c>
      <c r="E183" s="222" t="s">
        <v>19</v>
      </c>
      <c r="F183" s="223" t="s">
        <v>271</v>
      </c>
      <c r="G183" s="221"/>
      <c r="H183" s="224">
        <v>201.09</v>
      </c>
      <c r="I183" s="225"/>
      <c r="J183" s="221"/>
      <c r="K183" s="221"/>
      <c r="L183" s="226"/>
      <c r="M183" s="227"/>
      <c r="N183" s="228"/>
      <c r="O183" s="228"/>
      <c r="P183" s="228"/>
      <c r="Q183" s="228"/>
      <c r="R183" s="228"/>
      <c r="S183" s="228"/>
      <c r="T183" s="229"/>
      <c r="AT183" s="230" t="s">
        <v>265</v>
      </c>
      <c r="AU183" s="230" t="s">
        <v>84</v>
      </c>
      <c r="AV183" s="15" t="s">
        <v>131</v>
      </c>
      <c r="AW183" s="15" t="s">
        <v>36</v>
      </c>
      <c r="AX183" s="15" t="s">
        <v>82</v>
      </c>
      <c r="AY183" s="230" t="s">
        <v>245</v>
      </c>
    </row>
    <row r="184" spans="1:65" s="2" customFormat="1" ht="24.15" customHeight="1">
      <c r="A184" s="35"/>
      <c r="B184" s="36"/>
      <c r="C184" s="180" t="s">
        <v>355</v>
      </c>
      <c r="D184" s="180" t="s">
        <v>247</v>
      </c>
      <c r="E184" s="181" t="s">
        <v>661</v>
      </c>
      <c r="F184" s="182" t="s">
        <v>662</v>
      </c>
      <c r="G184" s="183" t="s">
        <v>260</v>
      </c>
      <c r="H184" s="184">
        <v>582.25</v>
      </c>
      <c r="I184" s="185"/>
      <c r="J184" s="186">
        <f>ROUND(I184*H184,2)</f>
        <v>0</v>
      </c>
      <c r="K184" s="182" t="s">
        <v>19</v>
      </c>
      <c r="L184" s="40"/>
      <c r="M184" s="187" t="s">
        <v>19</v>
      </c>
      <c r="N184" s="188" t="s">
        <v>45</v>
      </c>
      <c r="O184" s="65"/>
      <c r="P184" s="189">
        <f>O184*H184</f>
        <v>0</v>
      </c>
      <c r="Q184" s="189">
        <v>0</v>
      </c>
      <c r="R184" s="189">
        <f>Q184*H184</f>
        <v>0</v>
      </c>
      <c r="S184" s="189">
        <v>0</v>
      </c>
      <c r="T184" s="190">
        <f>S184*H184</f>
        <v>0</v>
      </c>
      <c r="U184" s="35"/>
      <c r="V184" s="35"/>
      <c r="W184" s="35"/>
      <c r="X184" s="35"/>
      <c r="Y184" s="35"/>
      <c r="Z184" s="35"/>
      <c r="AA184" s="35"/>
      <c r="AB184" s="35"/>
      <c r="AC184" s="35"/>
      <c r="AD184" s="35"/>
      <c r="AE184" s="35"/>
      <c r="AR184" s="191" t="s">
        <v>131</v>
      </c>
      <c r="AT184" s="191" t="s">
        <v>247</v>
      </c>
      <c r="AU184" s="191" t="s">
        <v>84</v>
      </c>
      <c r="AY184" s="18" t="s">
        <v>245</v>
      </c>
      <c r="BE184" s="192">
        <f>IF(N184="základní",J184,0)</f>
        <v>0</v>
      </c>
      <c r="BF184" s="192">
        <f>IF(N184="snížená",J184,0)</f>
        <v>0</v>
      </c>
      <c r="BG184" s="192">
        <f>IF(N184="zákl. přenesená",J184,0)</f>
        <v>0</v>
      </c>
      <c r="BH184" s="192">
        <f>IF(N184="sníž. přenesená",J184,0)</f>
        <v>0</v>
      </c>
      <c r="BI184" s="192">
        <f>IF(N184="nulová",J184,0)</f>
        <v>0</v>
      </c>
      <c r="BJ184" s="18" t="s">
        <v>82</v>
      </c>
      <c r="BK184" s="192">
        <f>ROUND(I184*H184,2)</f>
        <v>0</v>
      </c>
      <c r="BL184" s="18" t="s">
        <v>131</v>
      </c>
      <c r="BM184" s="191" t="s">
        <v>663</v>
      </c>
    </row>
    <row r="185" spans="1:47" s="2" customFormat="1" ht="28.8">
      <c r="A185" s="35"/>
      <c r="B185" s="36"/>
      <c r="C185" s="37"/>
      <c r="D185" s="200" t="s">
        <v>470</v>
      </c>
      <c r="E185" s="37"/>
      <c r="F185" s="236" t="s">
        <v>658</v>
      </c>
      <c r="G185" s="37"/>
      <c r="H185" s="37"/>
      <c r="I185" s="195"/>
      <c r="J185" s="37"/>
      <c r="K185" s="37"/>
      <c r="L185" s="40"/>
      <c r="M185" s="196"/>
      <c r="N185" s="197"/>
      <c r="O185" s="65"/>
      <c r="P185" s="65"/>
      <c r="Q185" s="65"/>
      <c r="R185" s="65"/>
      <c r="S185" s="65"/>
      <c r="T185" s="66"/>
      <c r="U185" s="35"/>
      <c r="V185" s="35"/>
      <c r="W185" s="35"/>
      <c r="X185" s="35"/>
      <c r="Y185" s="35"/>
      <c r="Z185" s="35"/>
      <c r="AA185" s="35"/>
      <c r="AB185" s="35"/>
      <c r="AC185" s="35"/>
      <c r="AD185" s="35"/>
      <c r="AE185" s="35"/>
      <c r="AT185" s="18" t="s">
        <v>470</v>
      </c>
      <c r="AU185" s="18" t="s">
        <v>84</v>
      </c>
    </row>
    <row r="186" spans="2:51" s="13" customFormat="1" ht="10.2">
      <c r="B186" s="198"/>
      <c r="C186" s="199"/>
      <c r="D186" s="200" t="s">
        <v>265</v>
      </c>
      <c r="E186" s="201" t="s">
        <v>19</v>
      </c>
      <c r="F186" s="202" t="s">
        <v>653</v>
      </c>
      <c r="G186" s="199"/>
      <c r="H186" s="201" t="s">
        <v>19</v>
      </c>
      <c r="I186" s="203"/>
      <c r="J186" s="199"/>
      <c r="K186" s="199"/>
      <c r="L186" s="204"/>
      <c r="M186" s="205"/>
      <c r="N186" s="206"/>
      <c r="O186" s="206"/>
      <c r="P186" s="206"/>
      <c r="Q186" s="206"/>
      <c r="R186" s="206"/>
      <c r="S186" s="206"/>
      <c r="T186" s="207"/>
      <c r="AT186" s="208" t="s">
        <v>265</v>
      </c>
      <c r="AU186" s="208" t="s">
        <v>84</v>
      </c>
      <c r="AV186" s="13" t="s">
        <v>82</v>
      </c>
      <c r="AW186" s="13" t="s">
        <v>36</v>
      </c>
      <c r="AX186" s="13" t="s">
        <v>74</v>
      </c>
      <c r="AY186" s="208" t="s">
        <v>245</v>
      </c>
    </row>
    <row r="187" spans="2:51" s="13" customFormat="1" ht="10.2">
      <c r="B187" s="198"/>
      <c r="C187" s="199"/>
      <c r="D187" s="200" t="s">
        <v>265</v>
      </c>
      <c r="E187" s="201" t="s">
        <v>19</v>
      </c>
      <c r="F187" s="202" t="s">
        <v>664</v>
      </c>
      <c r="G187" s="199"/>
      <c r="H187" s="201" t="s">
        <v>19</v>
      </c>
      <c r="I187" s="203"/>
      <c r="J187" s="199"/>
      <c r="K187" s="199"/>
      <c r="L187" s="204"/>
      <c r="M187" s="205"/>
      <c r="N187" s="206"/>
      <c r="O187" s="206"/>
      <c r="P187" s="206"/>
      <c r="Q187" s="206"/>
      <c r="R187" s="206"/>
      <c r="S187" s="206"/>
      <c r="T187" s="207"/>
      <c r="AT187" s="208" t="s">
        <v>265</v>
      </c>
      <c r="AU187" s="208" t="s">
        <v>84</v>
      </c>
      <c r="AV187" s="13" t="s">
        <v>82</v>
      </c>
      <c r="AW187" s="13" t="s">
        <v>36</v>
      </c>
      <c r="AX187" s="13" t="s">
        <v>74</v>
      </c>
      <c r="AY187" s="208" t="s">
        <v>245</v>
      </c>
    </row>
    <row r="188" spans="2:51" s="14" customFormat="1" ht="10.2">
      <c r="B188" s="209"/>
      <c r="C188" s="210"/>
      <c r="D188" s="200" t="s">
        <v>265</v>
      </c>
      <c r="E188" s="211" t="s">
        <v>19</v>
      </c>
      <c r="F188" s="212" t="s">
        <v>665</v>
      </c>
      <c r="G188" s="210"/>
      <c r="H188" s="213">
        <v>176.51</v>
      </c>
      <c r="I188" s="214"/>
      <c r="J188" s="210"/>
      <c r="K188" s="210"/>
      <c r="L188" s="215"/>
      <c r="M188" s="216"/>
      <c r="N188" s="217"/>
      <c r="O188" s="217"/>
      <c r="P188" s="217"/>
      <c r="Q188" s="217"/>
      <c r="R188" s="217"/>
      <c r="S188" s="217"/>
      <c r="T188" s="218"/>
      <c r="AT188" s="219" t="s">
        <v>265</v>
      </c>
      <c r="AU188" s="219" t="s">
        <v>84</v>
      </c>
      <c r="AV188" s="14" t="s">
        <v>84</v>
      </c>
      <c r="AW188" s="14" t="s">
        <v>36</v>
      </c>
      <c r="AX188" s="14" t="s">
        <v>74</v>
      </c>
      <c r="AY188" s="219" t="s">
        <v>245</v>
      </c>
    </row>
    <row r="189" spans="2:51" s="13" customFormat="1" ht="10.2">
      <c r="B189" s="198"/>
      <c r="C189" s="199"/>
      <c r="D189" s="200" t="s">
        <v>265</v>
      </c>
      <c r="E189" s="201" t="s">
        <v>19</v>
      </c>
      <c r="F189" s="202" t="s">
        <v>666</v>
      </c>
      <c r="G189" s="199"/>
      <c r="H189" s="201" t="s">
        <v>19</v>
      </c>
      <c r="I189" s="203"/>
      <c r="J189" s="199"/>
      <c r="K189" s="199"/>
      <c r="L189" s="204"/>
      <c r="M189" s="205"/>
      <c r="N189" s="206"/>
      <c r="O189" s="206"/>
      <c r="P189" s="206"/>
      <c r="Q189" s="206"/>
      <c r="R189" s="206"/>
      <c r="S189" s="206"/>
      <c r="T189" s="207"/>
      <c r="AT189" s="208" t="s">
        <v>265</v>
      </c>
      <c r="AU189" s="208" t="s">
        <v>84</v>
      </c>
      <c r="AV189" s="13" t="s">
        <v>82</v>
      </c>
      <c r="AW189" s="13" t="s">
        <v>36</v>
      </c>
      <c r="AX189" s="13" t="s">
        <v>74</v>
      </c>
      <c r="AY189" s="208" t="s">
        <v>245</v>
      </c>
    </row>
    <row r="190" spans="2:51" s="14" customFormat="1" ht="10.2">
      <c r="B190" s="209"/>
      <c r="C190" s="210"/>
      <c r="D190" s="200" t="s">
        <v>265</v>
      </c>
      <c r="E190" s="211" t="s">
        <v>19</v>
      </c>
      <c r="F190" s="212" t="s">
        <v>667</v>
      </c>
      <c r="G190" s="210"/>
      <c r="H190" s="213">
        <v>405.74</v>
      </c>
      <c r="I190" s="214"/>
      <c r="J190" s="210"/>
      <c r="K190" s="210"/>
      <c r="L190" s="215"/>
      <c r="M190" s="216"/>
      <c r="N190" s="217"/>
      <c r="O190" s="217"/>
      <c r="P190" s="217"/>
      <c r="Q190" s="217"/>
      <c r="R190" s="217"/>
      <c r="S190" s="217"/>
      <c r="T190" s="218"/>
      <c r="AT190" s="219" t="s">
        <v>265</v>
      </c>
      <c r="AU190" s="219" t="s">
        <v>84</v>
      </c>
      <c r="AV190" s="14" t="s">
        <v>84</v>
      </c>
      <c r="AW190" s="14" t="s">
        <v>36</v>
      </c>
      <c r="AX190" s="14" t="s">
        <v>74</v>
      </c>
      <c r="AY190" s="219" t="s">
        <v>245</v>
      </c>
    </row>
    <row r="191" spans="2:51" s="15" customFormat="1" ht="10.2">
      <c r="B191" s="220"/>
      <c r="C191" s="221"/>
      <c r="D191" s="200" t="s">
        <v>265</v>
      </c>
      <c r="E191" s="222" t="s">
        <v>19</v>
      </c>
      <c r="F191" s="223" t="s">
        <v>271</v>
      </c>
      <c r="G191" s="221"/>
      <c r="H191" s="224">
        <v>582.25</v>
      </c>
      <c r="I191" s="225"/>
      <c r="J191" s="221"/>
      <c r="K191" s="221"/>
      <c r="L191" s="226"/>
      <c r="M191" s="227"/>
      <c r="N191" s="228"/>
      <c r="O191" s="228"/>
      <c r="P191" s="228"/>
      <c r="Q191" s="228"/>
      <c r="R191" s="228"/>
      <c r="S191" s="228"/>
      <c r="T191" s="229"/>
      <c r="AT191" s="230" t="s">
        <v>265</v>
      </c>
      <c r="AU191" s="230" t="s">
        <v>84</v>
      </c>
      <c r="AV191" s="15" t="s">
        <v>131</v>
      </c>
      <c r="AW191" s="15" t="s">
        <v>36</v>
      </c>
      <c r="AX191" s="15" t="s">
        <v>82</v>
      </c>
      <c r="AY191" s="230" t="s">
        <v>245</v>
      </c>
    </row>
    <row r="192" spans="1:65" s="2" customFormat="1" ht="24.15" customHeight="1">
      <c r="A192" s="35"/>
      <c r="B192" s="36"/>
      <c r="C192" s="180" t="s">
        <v>360</v>
      </c>
      <c r="D192" s="180" t="s">
        <v>247</v>
      </c>
      <c r="E192" s="181" t="s">
        <v>668</v>
      </c>
      <c r="F192" s="182" t="s">
        <v>669</v>
      </c>
      <c r="G192" s="183" t="s">
        <v>260</v>
      </c>
      <c r="H192" s="184">
        <v>29.4</v>
      </c>
      <c r="I192" s="185"/>
      <c r="J192" s="186">
        <f>ROUND(I192*H192,2)</f>
        <v>0</v>
      </c>
      <c r="K192" s="182" t="s">
        <v>19</v>
      </c>
      <c r="L192" s="40"/>
      <c r="M192" s="187" t="s">
        <v>19</v>
      </c>
      <c r="N192" s="188" t="s">
        <v>45</v>
      </c>
      <c r="O192" s="65"/>
      <c r="P192" s="189">
        <f>O192*H192</f>
        <v>0</v>
      </c>
      <c r="Q192" s="189">
        <v>0</v>
      </c>
      <c r="R192" s="189">
        <f>Q192*H192</f>
        <v>0</v>
      </c>
      <c r="S192" s="189">
        <v>0</v>
      </c>
      <c r="T192" s="190">
        <f>S192*H192</f>
        <v>0</v>
      </c>
      <c r="U192" s="35"/>
      <c r="V192" s="35"/>
      <c r="W192" s="35"/>
      <c r="X192" s="35"/>
      <c r="Y192" s="35"/>
      <c r="Z192" s="35"/>
      <c r="AA192" s="35"/>
      <c r="AB192" s="35"/>
      <c r="AC192" s="35"/>
      <c r="AD192" s="35"/>
      <c r="AE192" s="35"/>
      <c r="AR192" s="191" t="s">
        <v>131</v>
      </c>
      <c r="AT192" s="191" t="s">
        <v>247</v>
      </c>
      <c r="AU192" s="191" t="s">
        <v>84</v>
      </c>
      <c r="AY192" s="18" t="s">
        <v>245</v>
      </c>
      <c r="BE192" s="192">
        <f>IF(N192="základní",J192,0)</f>
        <v>0</v>
      </c>
      <c r="BF192" s="192">
        <f>IF(N192="snížená",J192,0)</f>
        <v>0</v>
      </c>
      <c r="BG192" s="192">
        <f>IF(N192="zákl. přenesená",J192,0)</f>
        <v>0</v>
      </c>
      <c r="BH192" s="192">
        <f>IF(N192="sníž. přenesená",J192,0)</f>
        <v>0</v>
      </c>
      <c r="BI192" s="192">
        <f>IF(N192="nulová",J192,0)</f>
        <v>0</v>
      </c>
      <c r="BJ192" s="18" t="s">
        <v>82</v>
      </c>
      <c r="BK192" s="192">
        <f>ROUND(I192*H192,2)</f>
        <v>0</v>
      </c>
      <c r="BL192" s="18" t="s">
        <v>131</v>
      </c>
      <c r="BM192" s="191" t="s">
        <v>670</v>
      </c>
    </row>
    <row r="193" spans="1:47" s="2" customFormat="1" ht="19.2">
      <c r="A193" s="35"/>
      <c r="B193" s="36"/>
      <c r="C193" s="37"/>
      <c r="D193" s="200" t="s">
        <v>470</v>
      </c>
      <c r="E193" s="37"/>
      <c r="F193" s="236" t="s">
        <v>471</v>
      </c>
      <c r="G193" s="37"/>
      <c r="H193" s="37"/>
      <c r="I193" s="195"/>
      <c r="J193" s="37"/>
      <c r="K193" s="37"/>
      <c r="L193" s="40"/>
      <c r="M193" s="196"/>
      <c r="N193" s="197"/>
      <c r="O193" s="65"/>
      <c r="P193" s="65"/>
      <c r="Q193" s="65"/>
      <c r="R193" s="65"/>
      <c r="S193" s="65"/>
      <c r="T193" s="66"/>
      <c r="U193" s="35"/>
      <c r="V193" s="35"/>
      <c r="W193" s="35"/>
      <c r="X193" s="35"/>
      <c r="Y193" s="35"/>
      <c r="Z193" s="35"/>
      <c r="AA193" s="35"/>
      <c r="AB193" s="35"/>
      <c r="AC193" s="35"/>
      <c r="AD193" s="35"/>
      <c r="AE193" s="35"/>
      <c r="AT193" s="18" t="s">
        <v>470</v>
      </c>
      <c r="AU193" s="18" t="s">
        <v>84</v>
      </c>
    </row>
    <row r="194" spans="2:51" s="13" customFormat="1" ht="10.2">
      <c r="B194" s="198"/>
      <c r="C194" s="199"/>
      <c r="D194" s="200" t="s">
        <v>265</v>
      </c>
      <c r="E194" s="201" t="s">
        <v>19</v>
      </c>
      <c r="F194" s="202" t="s">
        <v>653</v>
      </c>
      <c r="G194" s="199"/>
      <c r="H194" s="201" t="s">
        <v>19</v>
      </c>
      <c r="I194" s="203"/>
      <c r="J194" s="199"/>
      <c r="K194" s="199"/>
      <c r="L194" s="204"/>
      <c r="M194" s="205"/>
      <c r="N194" s="206"/>
      <c r="O194" s="206"/>
      <c r="P194" s="206"/>
      <c r="Q194" s="206"/>
      <c r="R194" s="206"/>
      <c r="S194" s="206"/>
      <c r="T194" s="207"/>
      <c r="AT194" s="208" t="s">
        <v>265</v>
      </c>
      <c r="AU194" s="208" t="s">
        <v>84</v>
      </c>
      <c r="AV194" s="13" t="s">
        <v>82</v>
      </c>
      <c r="AW194" s="13" t="s">
        <v>36</v>
      </c>
      <c r="AX194" s="13" t="s">
        <v>74</v>
      </c>
      <c r="AY194" s="208" t="s">
        <v>245</v>
      </c>
    </row>
    <row r="195" spans="2:51" s="13" customFormat="1" ht="10.2">
      <c r="B195" s="198"/>
      <c r="C195" s="199"/>
      <c r="D195" s="200" t="s">
        <v>265</v>
      </c>
      <c r="E195" s="201" t="s">
        <v>19</v>
      </c>
      <c r="F195" s="202" t="s">
        <v>671</v>
      </c>
      <c r="G195" s="199"/>
      <c r="H195" s="201" t="s">
        <v>19</v>
      </c>
      <c r="I195" s="203"/>
      <c r="J195" s="199"/>
      <c r="K195" s="199"/>
      <c r="L195" s="204"/>
      <c r="M195" s="205"/>
      <c r="N195" s="206"/>
      <c r="O195" s="206"/>
      <c r="P195" s="206"/>
      <c r="Q195" s="206"/>
      <c r="R195" s="206"/>
      <c r="S195" s="206"/>
      <c r="T195" s="207"/>
      <c r="AT195" s="208" t="s">
        <v>265</v>
      </c>
      <c r="AU195" s="208" t="s">
        <v>84</v>
      </c>
      <c r="AV195" s="13" t="s">
        <v>82</v>
      </c>
      <c r="AW195" s="13" t="s">
        <v>36</v>
      </c>
      <c r="AX195" s="13" t="s">
        <v>74</v>
      </c>
      <c r="AY195" s="208" t="s">
        <v>245</v>
      </c>
    </row>
    <row r="196" spans="2:51" s="14" customFormat="1" ht="10.2">
      <c r="B196" s="209"/>
      <c r="C196" s="210"/>
      <c r="D196" s="200" t="s">
        <v>265</v>
      </c>
      <c r="E196" s="211" t="s">
        <v>19</v>
      </c>
      <c r="F196" s="212" t="s">
        <v>672</v>
      </c>
      <c r="G196" s="210"/>
      <c r="H196" s="213">
        <v>29.4</v>
      </c>
      <c r="I196" s="214"/>
      <c r="J196" s="210"/>
      <c r="K196" s="210"/>
      <c r="L196" s="215"/>
      <c r="M196" s="216"/>
      <c r="N196" s="217"/>
      <c r="O196" s="217"/>
      <c r="P196" s="217"/>
      <c r="Q196" s="217"/>
      <c r="R196" s="217"/>
      <c r="S196" s="217"/>
      <c r="T196" s="218"/>
      <c r="AT196" s="219" t="s">
        <v>265</v>
      </c>
      <c r="AU196" s="219" t="s">
        <v>84</v>
      </c>
      <c r="AV196" s="14" t="s">
        <v>84</v>
      </c>
      <c r="AW196" s="14" t="s">
        <v>36</v>
      </c>
      <c r="AX196" s="14" t="s">
        <v>74</v>
      </c>
      <c r="AY196" s="219" t="s">
        <v>245</v>
      </c>
    </row>
    <row r="197" spans="2:51" s="15" customFormat="1" ht="10.2">
      <c r="B197" s="220"/>
      <c r="C197" s="221"/>
      <c r="D197" s="200" t="s">
        <v>265</v>
      </c>
      <c r="E197" s="222" t="s">
        <v>19</v>
      </c>
      <c r="F197" s="223" t="s">
        <v>271</v>
      </c>
      <c r="G197" s="221"/>
      <c r="H197" s="224">
        <v>29.4</v>
      </c>
      <c r="I197" s="225"/>
      <c r="J197" s="221"/>
      <c r="K197" s="221"/>
      <c r="L197" s="226"/>
      <c r="M197" s="227"/>
      <c r="N197" s="228"/>
      <c r="O197" s="228"/>
      <c r="P197" s="228"/>
      <c r="Q197" s="228"/>
      <c r="R197" s="228"/>
      <c r="S197" s="228"/>
      <c r="T197" s="229"/>
      <c r="AT197" s="230" t="s">
        <v>265</v>
      </c>
      <c r="AU197" s="230" t="s">
        <v>84</v>
      </c>
      <c r="AV197" s="15" t="s">
        <v>131</v>
      </c>
      <c r="AW197" s="15" t="s">
        <v>36</v>
      </c>
      <c r="AX197" s="15" t="s">
        <v>82</v>
      </c>
      <c r="AY197" s="230" t="s">
        <v>245</v>
      </c>
    </row>
    <row r="198" spans="2:63" s="12" customFormat="1" ht="22.8" customHeight="1">
      <c r="B198" s="164"/>
      <c r="C198" s="165"/>
      <c r="D198" s="166" t="s">
        <v>73</v>
      </c>
      <c r="E198" s="178" t="s">
        <v>131</v>
      </c>
      <c r="F198" s="178" t="s">
        <v>673</v>
      </c>
      <c r="G198" s="165"/>
      <c r="H198" s="165"/>
      <c r="I198" s="168"/>
      <c r="J198" s="179">
        <f>BK198</f>
        <v>0</v>
      </c>
      <c r="K198" s="165"/>
      <c r="L198" s="170"/>
      <c r="M198" s="171"/>
      <c r="N198" s="172"/>
      <c r="O198" s="172"/>
      <c r="P198" s="173">
        <f>SUM(P199:P275)</f>
        <v>0</v>
      </c>
      <c r="Q198" s="172"/>
      <c r="R198" s="173">
        <f>SUM(R199:R275)</f>
        <v>2162.0112110200002</v>
      </c>
      <c r="S198" s="172"/>
      <c r="T198" s="174">
        <f>SUM(T199:T275)</f>
        <v>0</v>
      </c>
      <c r="AR198" s="175" t="s">
        <v>82</v>
      </c>
      <c r="AT198" s="176" t="s">
        <v>73</v>
      </c>
      <c r="AU198" s="176" t="s">
        <v>82</v>
      </c>
      <c r="AY198" s="175" t="s">
        <v>245</v>
      </c>
      <c r="BK198" s="177">
        <f>SUM(BK199:BK275)</f>
        <v>0</v>
      </c>
    </row>
    <row r="199" spans="1:65" s="2" customFormat="1" ht="24.15" customHeight="1">
      <c r="A199" s="35"/>
      <c r="B199" s="36"/>
      <c r="C199" s="180" t="s">
        <v>366</v>
      </c>
      <c r="D199" s="180" t="s">
        <v>247</v>
      </c>
      <c r="E199" s="181" t="s">
        <v>674</v>
      </c>
      <c r="F199" s="182" t="s">
        <v>675</v>
      </c>
      <c r="G199" s="183" t="s">
        <v>308</v>
      </c>
      <c r="H199" s="184">
        <v>790.11</v>
      </c>
      <c r="I199" s="185"/>
      <c r="J199" s="186">
        <f>ROUND(I199*H199,2)</f>
        <v>0</v>
      </c>
      <c r="K199" s="182" t="s">
        <v>261</v>
      </c>
      <c r="L199" s="40"/>
      <c r="M199" s="187" t="s">
        <v>19</v>
      </c>
      <c r="N199" s="188" t="s">
        <v>45</v>
      </c>
      <c r="O199" s="65"/>
      <c r="P199" s="189">
        <f>O199*H199</f>
        <v>0</v>
      </c>
      <c r="Q199" s="189">
        <v>2.50201</v>
      </c>
      <c r="R199" s="189">
        <f>Q199*H199</f>
        <v>1976.8631211</v>
      </c>
      <c r="S199" s="189">
        <v>0</v>
      </c>
      <c r="T199" s="190">
        <f>S199*H199</f>
        <v>0</v>
      </c>
      <c r="U199" s="35"/>
      <c r="V199" s="35"/>
      <c r="W199" s="35"/>
      <c r="X199" s="35"/>
      <c r="Y199" s="35"/>
      <c r="Z199" s="35"/>
      <c r="AA199" s="35"/>
      <c r="AB199" s="35"/>
      <c r="AC199" s="35"/>
      <c r="AD199" s="35"/>
      <c r="AE199" s="35"/>
      <c r="AR199" s="191" t="s">
        <v>131</v>
      </c>
      <c r="AT199" s="191" t="s">
        <v>247</v>
      </c>
      <c r="AU199" s="191" t="s">
        <v>84</v>
      </c>
      <c r="AY199" s="18" t="s">
        <v>245</v>
      </c>
      <c r="BE199" s="192">
        <f>IF(N199="základní",J199,0)</f>
        <v>0</v>
      </c>
      <c r="BF199" s="192">
        <f>IF(N199="snížená",J199,0)</f>
        <v>0</v>
      </c>
      <c r="BG199" s="192">
        <f>IF(N199="zákl. přenesená",J199,0)</f>
        <v>0</v>
      </c>
      <c r="BH199" s="192">
        <f>IF(N199="sníž. přenesená",J199,0)</f>
        <v>0</v>
      </c>
      <c r="BI199" s="192">
        <f>IF(N199="nulová",J199,0)</f>
        <v>0</v>
      </c>
      <c r="BJ199" s="18" t="s">
        <v>82</v>
      </c>
      <c r="BK199" s="192">
        <f>ROUND(I199*H199,2)</f>
        <v>0</v>
      </c>
      <c r="BL199" s="18" t="s">
        <v>131</v>
      </c>
      <c r="BM199" s="191" t="s">
        <v>676</v>
      </c>
    </row>
    <row r="200" spans="1:47" s="2" customFormat="1" ht="10.2">
      <c r="A200" s="35"/>
      <c r="B200" s="36"/>
      <c r="C200" s="37"/>
      <c r="D200" s="193" t="s">
        <v>263</v>
      </c>
      <c r="E200" s="37"/>
      <c r="F200" s="194" t="s">
        <v>677</v>
      </c>
      <c r="G200" s="37"/>
      <c r="H200" s="37"/>
      <c r="I200" s="195"/>
      <c r="J200" s="37"/>
      <c r="K200" s="37"/>
      <c r="L200" s="40"/>
      <c r="M200" s="196"/>
      <c r="N200" s="197"/>
      <c r="O200" s="65"/>
      <c r="P200" s="65"/>
      <c r="Q200" s="65"/>
      <c r="R200" s="65"/>
      <c r="S200" s="65"/>
      <c r="T200" s="66"/>
      <c r="U200" s="35"/>
      <c r="V200" s="35"/>
      <c r="W200" s="35"/>
      <c r="X200" s="35"/>
      <c r="Y200" s="35"/>
      <c r="Z200" s="35"/>
      <c r="AA200" s="35"/>
      <c r="AB200" s="35"/>
      <c r="AC200" s="35"/>
      <c r="AD200" s="35"/>
      <c r="AE200" s="35"/>
      <c r="AT200" s="18" t="s">
        <v>263</v>
      </c>
      <c r="AU200" s="18" t="s">
        <v>84</v>
      </c>
    </row>
    <row r="201" spans="2:51" s="13" customFormat="1" ht="10.2">
      <c r="B201" s="198"/>
      <c r="C201" s="199"/>
      <c r="D201" s="200" t="s">
        <v>265</v>
      </c>
      <c r="E201" s="201" t="s">
        <v>19</v>
      </c>
      <c r="F201" s="202" t="s">
        <v>678</v>
      </c>
      <c r="G201" s="199"/>
      <c r="H201" s="201" t="s">
        <v>19</v>
      </c>
      <c r="I201" s="203"/>
      <c r="J201" s="199"/>
      <c r="K201" s="199"/>
      <c r="L201" s="204"/>
      <c r="M201" s="205"/>
      <c r="N201" s="206"/>
      <c r="O201" s="206"/>
      <c r="P201" s="206"/>
      <c r="Q201" s="206"/>
      <c r="R201" s="206"/>
      <c r="S201" s="206"/>
      <c r="T201" s="207"/>
      <c r="AT201" s="208" t="s">
        <v>265</v>
      </c>
      <c r="AU201" s="208" t="s">
        <v>84</v>
      </c>
      <c r="AV201" s="13" t="s">
        <v>82</v>
      </c>
      <c r="AW201" s="13" t="s">
        <v>36</v>
      </c>
      <c r="AX201" s="13" t="s">
        <v>74</v>
      </c>
      <c r="AY201" s="208" t="s">
        <v>245</v>
      </c>
    </row>
    <row r="202" spans="2:51" s="13" customFormat="1" ht="10.2">
      <c r="B202" s="198"/>
      <c r="C202" s="199"/>
      <c r="D202" s="200" t="s">
        <v>265</v>
      </c>
      <c r="E202" s="201" t="s">
        <v>19</v>
      </c>
      <c r="F202" s="202" t="s">
        <v>679</v>
      </c>
      <c r="G202" s="199"/>
      <c r="H202" s="201" t="s">
        <v>19</v>
      </c>
      <c r="I202" s="203"/>
      <c r="J202" s="199"/>
      <c r="K202" s="199"/>
      <c r="L202" s="204"/>
      <c r="M202" s="205"/>
      <c r="N202" s="206"/>
      <c r="O202" s="206"/>
      <c r="P202" s="206"/>
      <c r="Q202" s="206"/>
      <c r="R202" s="206"/>
      <c r="S202" s="206"/>
      <c r="T202" s="207"/>
      <c r="AT202" s="208" t="s">
        <v>265</v>
      </c>
      <c r="AU202" s="208" t="s">
        <v>84</v>
      </c>
      <c r="AV202" s="13" t="s">
        <v>82</v>
      </c>
      <c r="AW202" s="13" t="s">
        <v>36</v>
      </c>
      <c r="AX202" s="13" t="s">
        <v>74</v>
      </c>
      <c r="AY202" s="208" t="s">
        <v>245</v>
      </c>
    </row>
    <row r="203" spans="2:51" s="14" customFormat="1" ht="10.2">
      <c r="B203" s="209"/>
      <c r="C203" s="210"/>
      <c r="D203" s="200" t="s">
        <v>265</v>
      </c>
      <c r="E203" s="211" t="s">
        <v>19</v>
      </c>
      <c r="F203" s="212" t="s">
        <v>680</v>
      </c>
      <c r="G203" s="210"/>
      <c r="H203" s="213">
        <v>10.2</v>
      </c>
      <c r="I203" s="214"/>
      <c r="J203" s="210"/>
      <c r="K203" s="210"/>
      <c r="L203" s="215"/>
      <c r="M203" s="216"/>
      <c r="N203" s="217"/>
      <c r="O203" s="217"/>
      <c r="P203" s="217"/>
      <c r="Q203" s="217"/>
      <c r="R203" s="217"/>
      <c r="S203" s="217"/>
      <c r="T203" s="218"/>
      <c r="AT203" s="219" t="s">
        <v>265</v>
      </c>
      <c r="AU203" s="219" t="s">
        <v>84</v>
      </c>
      <c r="AV203" s="14" t="s">
        <v>84</v>
      </c>
      <c r="AW203" s="14" t="s">
        <v>36</v>
      </c>
      <c r="AX203" s="14" t="s">
        <v>74</v>
      </c>
      <c r="AY203" s="219" t="s">
        <v>245</v>
      </c>
    </row>
    <row r="204" spans="2:51" s="13" customFormat="1" ht="10.2">
      <c r="B204" s="198"/>
      <c r="C204" s="199"/>
      <c r="D204" s="200" t="s">
        <v>265</v>
      </c>
      <c r="E204" s="201" t="s">
        <v>19</v>
      </c>
      <c r="F204" s="202" t="s">
        <v>681</v>
      </c>
      <c r="G204" s="199"/>
      <c r="H204" s="201" t="s">
        <v>19</v>
      </c>
      <c r="I204" s="203"/>
      <c r="J204" s="199"/>
      <c r="K204" s="199"/>
      <c r="L204" s="204"/>
      <c r="M204" s="205"/>
      <c r="N204" s="206"/>
      <c r="O204" s="206"/>
      <c r="P204" s="206"/>
      <c r="Q204" s="206"/>
      <c r="R204" s="206"/>
      <c r="S204" s="206"/>
      <c r="T204" s="207"/>
      <c r="AT204" s="208" t="s">
        <v>265</v>
      </c>
      <c r="AU204" s="208" t="s">
        <v>84</v>
      </c>
      <c r="AV204" s="13" t="s">
        <v>82</v>
      </c>
      <c r="AW204" s="13" t="s">
        <v>36</v>
      </c>
      <c r="AX204" s="13" t="s">
        <v>74</v>
      </c>
      <c r="AY204" s="208" t="s">
        <v>245</v>
      </c>
    </row>
    <row r="205" spans="2:51" s="14" customFormat="1" ht="10.2">
      <c r="B205" s="209"/>
      <c r="C205" s="210"/>
      <c r="D205" s="200" t="s">
        <v>265</v>
      </c>
      <c r="E205" s="211" t="s">
        <v>19</v>
      </c>
      <c r="F205" s="212" t="s">
        <v>682</v>
      </c>
      <c r="G205" s="210"/>
      <c r="H205" s="213">
        <v>779.91</v>
      </c>
      <c r="I205" s="214"/>
      <c r="J205" s="210"/>
      <c r="K205" s="210"/>
      <c r="L205" s="215"/>
      <c r="M205" s="216"/>
      <c r="N205" s="217"/>
      <c r="O205" s="217"/>
      <c r="P205" s="217"/>
      <c r="Q205" s="217"/>
      <c r="R205" s="217"/>
      <c r="S205" s="217"/>
      <c r="T205" s="218"/>
      <c r="AT205" s="219" t="s">
        <v>265</v>
      </c>
      <c r="AU205" s="219" t="s">
        <v>84</v>
      </c>
      <c r="AV205" s="14" t="s">
        <v>84</v>
      </c>
      <c r="AW205" s="14" t="s">
        <v>36</v>
      </c>
      <c r="AX205" s="14" t="s">
        <v>74</v>
      </c>
      <c r="AY205" s="219" t="s">
        <v>245</v>
      </c>
    </row>
    <row r="206" spans="2:51" s="15" customFormat="1" ht="10.2">
      <c r="B206" s="220"/>
      <c r="C206" s="221"/>
      <c r="D206" s="200" t="s">
        <v>265</v>
      </c>
      <c r="E206" s="222" t="s">
        <v>569</v>
      </c>
      <c r="F206" s="223" t="s">
        <v>271</v>
      </c>
      <c r="G206" s="221"/>
      <c r="H206" s="224">
        <v>790.11</v>
      </c>
      <c r="I206" s="225"/>
      <c r="J206" s="221"/>
      <c r="K206" s="221"/>
      <c r="L206" s="226"/>
      <c r="M206" s="227"/>
      <c r="N206" s="228"/>
      <c r="O206" s="228"/>
      <c r="P206" s="228"/>
      <c r="Q206" s="228"/>
      <c r="R206" s="228"/>
      <c r="S206" s="228"/>
      <c r="T206" s="229"/>
      <c r="AT206" s="230" t="s">
        <v>265</v>
      </c>
      <c r="AU206" s="230" t="s">
        <v>84</v>
      </c>
      <c r="AV206" s="15" t="s">
        <v>131</v>
      </c>
      <c r="AW206" s="15" t="s">
        <v>36</v>
      </c>
      <c r="AX206" s="15" t="s">
        <v>82</v>
      </c>
      <c r="AY206" s="230" t="s">
        <v>245</v>
      </c>
    </row>
    <row r="207" spans="1:65" s="2" customFormat="1" ht="21.75" customHeight="1">
      <c r="A207" s="35"/>
      <c r="B207" s="36"/>
      <c r="C207" s="180" t="s">
        <v>371</v>
      </c>
      <c r="D207" s="180" t="s">
        <v>247</v>
      </c>
      <c r="E207" s="181" t="s">
        <v>683</v>
      </c>
      <c r="F207" s="182" t="s">
        <v>684</v>
      </c>
      <c r="G207" s="183" t="s">
        <v>260</v>
      </c>
      <c r="H207" s="184">
        <v>135.485</v>
      </c>
      <c r="I207" s="185"/>
      <c r="J207" s="186">
        <f>ROUND(I207*H207,2)</f>
        <v>0</v>
      </c>
      <c r="K207" s="182" t="s">
        <v>261</v>
      </c>
      <c r="L207" s="40"/>
      <c r="M207" s="187" t="s">
        <v>19</v>
      </c>
      <c r="N207" s="188" t="s">
        <v>45</v>
      </c>
      <c r="O207" s="65"/>
      <c r="P207" s="189">
        <f>O207*H207</f>
        <v>0</v>
      </c>
      <c r="Q207" s="189">
        <v>0.00533</v>
      </c>
      <c r="R207" s="189">
        <f>Q207*H207</f>
        <v>0.72213505</v>
      </c>
      <c r="S207" s="189">
        <v>0</v>
      </c>
      <c r="T207" s="190">
        <f>S207*H207</f>
        <v>0</v>
      </c>
      <c r="U207" s="35"/>
      <c r="V207" s="35"/>
      <c r="W207" s="35"/>
      <c r="X207" s="35"/>
      <c r="Y207" s="35"/>
      <c r="Z207" s="35"/>
      <c r="AA207" s="35"/>
      <c r="AB207" s="35"/>
      <c r="AC207" s="35"/>
      <c r="AD207" s="35"/>
      <c r="AE207" s="35"/>
      <c r="AR207" s="191" t="s">
        <v>131</v>
      </c>
      <c r="AT207" s="191" t="s">
        <v>247</v>
      </c>
      <c r="AU207" s="191" t="s">
        <v>84</v>
      </c>
      <c r="AY207" s="18" t="s">
        <v>245</v>
      </c>
      <c r="BE207" s="192">
        <f>IF(N207="základní",J207,0)</f>
        <v>0</v>
      </c>
      <c r="BF207" s="192">
        <f>IF(N207="snížená",J207,0)</f>
        <v>0</v>
      </c>
      <c r="BG207" s="192">
        <f>IF(N207="zákl. přenesená",J207,0)</f>
        <v>0</v>
      </c>
      <c r="BH207" s="192">
        <f>IF(N207="sníž. přenesená",J207,0)</f>
        <v>0</v>
      </c>
      <c r="BI207" s="192">
        <f>IF(N207="nulová",J207,0)</f>
        <v>0</v>
      </c>
      <c r="BJ207" s="18" t="s">
        <v>82</v>
      </c>
      <c r="BK207" s="192">
        <f>ROUND(I207*H207,2)</f>
        <v>0</v>
      </c>
      <c r="BL207" s="18" t="s">
        <v>131</v>
      </c>
      <c r="BM207" s="191" t="s">
        <v>685</v>
      </c>
    </row>
    <row r="208" spans="1:47" s="2" customFormat="1" ht="10.2">
      <c r="A208" s="35"/>
      <c r="B208" s="36"/>
      <c r="C208" s="37"/>
      <c r="D208" s="193" t="s">
        <v>263</v>
      </c>
      <c r="E208" s="37"/>
      <c r="F208" s="194" t="s">
        <v>686</v>
      </c>
      <c r="G208" s="37"/>
      <c r="H208" s="37"/>
      <c r="I208" s="195"/>
      <c r="J208" s="37"/>
      <c r="K208" s="37"/>
      <c r="L208" s="40"/>
      <c r="M208" s="196"/>
      <c r="N208" s="197"/>
      <c r="O208" s="65"/>
      <c r="P208" s="65"/>
      <c r="Q208" s="65"/>
      <c r="R208" s="65"/>
      <c r="S208" s="65"/>
      <c r="T208" s="66"/>
      <c r="U208" s="35"/>
      <c r="V208" s="35"/>
      <c r="W208" s="35"/>
      <c r="X208" s="35"/>
      <c r="Y208" s="35"/>
      <c r="Z208" s="35"/>
      <c r="AA208" s="35"/>
      <c r="AB208" s="35"/>
      <c r="AC208" s="35"/>
      <c r="AD208" s="35"/>
      <c r="AE208" s="35"/>
      <c r="AT208" s="18" t="s">
        <v>263</v>
      </c>
      <c r="AU208" s="18" t="s">
        <v>84</v>
      </c>
    </row>
    <row r="209" spans="2:51" s="13" customFormat="1" ht="10.2">
      <c r="B209" s="198"/>
      <c r="C209" s="199"/>
      <c r="D209" s="200" t="s">
        <v>265</v>
      </c>
      <c r="E209" s="201" t="s">
        <v>19</v>
      </c>
      <c r="F209" s="202" t="s">
        <v>687</v>
      </c>
      <c r="G209" s="199"/>
      <c r="H209" s="201" t="s">
        <v>19</v>
      </c>
      <c r="I209" s="203"/>
      <c r="J209" s="199"/>
      <c r="K209" s="199"/>
      <c r="L209" s="204"/>
      <c r="M209" s="205"/>
      <c r="N209" s="206"/>
      <c r="O209" s="206"/>
      <c r="P209" s="206"/>
      <c r="Q209" s="206"/>
      <c r="R209" s="206"/>
      <c r="S209" s="206"/>
      <c r="T209" s="207"/>
      <c r="AT209" s="208" t="s">
        <v>265</v>
      </c>
      <c r="AU209" s="208" t="s">
        <v>84</v>
      </c>
      <c r="AV209" s="13" t="s">
        <v>82</v>
      </c>
      <c r="AW209" s="13" t="s">
        <v>36</v>
      </c>
      <c r="AX209" s="13" t="s">
        <v>74</v>
      </c>
      <c r="AY209" s="208" t="s">
        <v>245</v>
      </c>
    </row>
    <row r="210" spans="2:51" s="13" customFormat="1" ht="10.2">
      <c r="B210" s="198"/>
      <c r="C210" s="199"/>
      <c r="D210" s="200" t="s">
        <v>265</v>
      </c>
      <c r="E210" s="201" t="s">
        <v>19</v>
      </c>
      <c r="F210" s="202" t="s">
        <v>679</v>
      </c>
      <c r="G210" s="199"/>
      <c r="H210" s="201" t="s">
        <v>19</v>
      </c>
      <c r="I210" s="203"/>
      <c r="J210" s="199"/>
      <c r="K210" s="199"/>
      <c r="L210" s="204"/>
      <c r="M210" s="205"/>
      <c r="N210" s="206"/>
      <c r="O210" s="206"/>
      <c r="P210" s="206"/>
      <c r="Q210" s="206"/>
      <c r="R210" s="206"/>
      <c r="S210" s="206"/>
      <c r="T210" s="207"/>
      <c r="AT210" s="208" t="s">
        <v>265</v>
      </c>
      <c r="AU210" s="208" t="s">
        <v>84</v>
      </c>
      <c r="AV210" s="13" t="s">
        <v>82</v>
      </c>
      <c r="AW210" s="13" t="s">
        <v>36</v>
      </c>
      <c r="AX210" s="13" t="s">
        <v>74</v>
      </c>
      <c r="AY210" s="208" t="s">
        <v>245</v>
      </c>
    </row>
    <row r="211" spans="2:51" s="14" customFormat="1" ht="10.2">
      <c r="B211" s="209"/>
      <c r="C211" s="210"/>
      <c r="D211" s="200" t="s">
        <v>265</v>
      </c>
      <c r="E211" s="211" t="s">
        <v>19</v>
      </c>
      <c r="F211" s="212" t="s">
        <v>688</v>
      </c>
      <c r="G211" s="210"/>
      <c r="H211" s="213">
        <v>135.485</v>
      </c>
      <c r="I211" s="214"/>
      <c r="J211" s="210"/>
      <c r="K211" s="210"/>
      <c r="L211" s="215"/>
      <c r="M211" s="216"/>
      <c r="N211" s="217"/>
      <c r="O211" s="217"/>
      <c r="P211" s="217"/>
      <c r="Q211" s="217"/>
      <c r="R211" s="217"/>
      <c r="S211" s="217"/>
      <c r="T211" s="218"/>
      <c r="AT211" s="219" t="s">
        <v>265</v>
      </c>
      <c r="AU211" s="219" t="s">
        <v>84</v>
      </c>
      <c r="AV211" s="14" t="s">
        <v>84</v>
      </c>
      <c r="AW211" s="14" t="s">
        <v>36</v>
      </c>
      <c r="AX211" s="14" t="s">
        <v>74</v>
      </c>
      <c r="AY211" s="219" t="s">
        <v>245</v>
      </c>
    </row>
    <row r="212" spans="2:51" s="15" customFormat="1" ht="10.2">
      <c r="B212" s="220"/>
      <c r="C212" s="221"/>
      <c r="D212" s="200" t="s">
        <v>265</v>
      </c>
      <c r="E212" s="222" t="s">
        <v>19</v>
      </c>
      <c r="F212" s="223" t="s">
        <v>271</v>
      </c>
      <c r="G212" s="221"/>
      <c r="H212" s="224">
        <v>135.485</v>
      </c>
      <c r="I212" s="225"/>
      <c r="J212" s="221"/>
      <c r="K212" s="221"/>
      <c r="L212" s="226"/>
      <c r="M212" s="227"/>
      <c r="N212" s="228"/>
      <c r="O212" s="228"/>
      <c r="P212" s="228"/>
      <c r="Q212" s="228"/>
      <c r="R212" s="228"/>
      <c r="S212" s="228"/>
      <c r="T212" s="229"/>
      <c r="AT212" s="230" t="s">
        <v>265</v>
      </c>
      <c r="AU212" s="230" t="s">
        <v>84</v>
      </c>
      <c r="AV212" s="15" t="s">
        <v>131</v>
      </c>
      <c r="AW212" s="15" t="s">
        <v>36</v>
      </c>
      <c r="AX212" s="15" t="s">
        <v>82</v>
      </c>
      <c r="AY212" s="230" t="s">
        <v>245</v>
      </c>
    </row>
    <row r="213" spans="1:65" s="2" customFormat="1" ht="24.15" customHeight="1">
      <c r="A213" s="35"/>
      <c r="B213" s="36"/>
      <c r="C213" s="180" t="s">
        <v>375</v>
      </c>
      <c r="D213" s="180" t="s">
        <v>247</v>
      </c>
      <c r="E213" s="181" t="s">
        <v>689</v>
      </c>
      <c r="F213" s="182" t="s">
        <v>690</v>
      </c>
      <c r="G213" s="183" t="s">
        <v>260</v>
      </c>
      <c r="H213" s="184">
        <v>135.485</v>
      </c>
      <c r="I213" s="185"/>
      <c r="J213" s="186">
        <f>ROUND(I213*H213,2)</f>
        <v>0</v>
      </c>
      <c r="K213" s="182" t="s">
        <v>261</v>
      </c>
      <c r="L213" s="40"/>
      <c r="M213" s="187" t="s">
        <v>19</v>
      </c>
      <c r="N213" s="188" t="s">
        <v>45</v>
      </c>
      <c r="O213" s="65"/>
      <c r="P213" s="189">
        <f>O213*H213</f>
        <v>0</v>
      </c>
      <c r="Q213" s="189">
        <v>0</v>
      </c>
      <c r="R213" s="189">
        <f>Q213*H213</f>
        <v>0</v>
      </c>
      <c r="S213" s="189">
        <v>0</v>
      </c>
      <c r="T213" s="190">
        <f>S213*H213</f>
        <v>0</v>
      </c>
      <c r="U213" s="35"/>
      <c r="V213" s="35"/>
      <c r="W213" s="35"/>
      <c r="X213" s="35"/>
      <c r="Y213" s="35"/>
      <c r="Z213" s="35"/>
      <c r="AA213" s="35"/>
      <c r="AB213" s="35"/>
      <c r="AC213" s="35"/>
      <c r="AD213" s="35"/>
      <c r="AE213" s="35"/>
      <c r="AR213" s="191" t="s">
        <v>131</v>
      </c>
      <c r="AT213" s="191" t="s">
        <v>247</v>
      </c>
      <c r="AU213" s="191" t="s">
        <v>84</v>
      </c>
      <c r="AY213" s="18" t="s">
        <v>245</v>
      </c>
      <c r="BE213" s="192">
        <f>IF(N213="základní",J213,0)</f>
        <v>0</v>
      </c>
      <c r="BF213" s="192">
        <f>IF(N213="snížená",J213,0)</f>
        <v>0</v>
      </c>
      <c r="BG213" s="192">
        <f>IF(N213="zákl. přenesená",J213,0)</f>
        <v>0</v>
      </c>
      <c r="BH213" s="192">
        <f>IF(N213="sníž. přenesená",J213,0)</f>
        <v>0</v>
      </c>
      <c r="BI213" s="192">
        <f>IF(N213="nulová",J213,0)</f>
        <v>0</v>
      </c>
      <c r="BJ213" s="18" t="s">
        <v>82</v>
      </c>
      <c r="BK213" s="192">
        <f>ROUND(I213*H213,2)</f>
        <v>0</v>
      </c>
      <c r="BL213" s="18" t="s">
        <v>131</v>
      </c>
      <c r="BM213" s="191" t="s">
        <v>691</v>
      </c>
    </row>
    <row r="214" spans="1:47" s="2" customFormat="1" ht="10.2">
      <c r="A214" s="35"/>
      <c r="B214" s="36"/>
      <c r="C214" s="37"/>
      <c r="D214" s="193" t="s">
        <v>263</v>
      </c>
      <c r="E214" s="37"/>
      <c r="F214" s="194" t="s">
        <v>692</v>
      </c>
      <c r="G214" s="37"/>
      <c r="H214" s="37"/>
      <c r="I214" s="195"/>
      <c r="J214" s="37"/>
      <c r="K214" s="37"/>
      <c r="L214" s="40"/>
      <c r="M214" s="196"/>
      <c r="N214" s="197"/>
      <c r="O214" s="65"/>
      <c r="P214" s="65"/>
      <c r="Q214" s="65"/>
      <c r="R214" s="65"/>
      <c r="S214" s="65"/>
      <c r="T214" s="66"/>
      <c r="U214" s="35"/>
      <c r="V214" s="35"/>
      <c r="W214" s="35"/>
      <c r="X214" s="35"/>
      <c r="Y214" s="35"/>
      <c r="Z214" s="35"/>
      <c r="AA214" s="35"/>
      <c r="AB214" s="35"/>
      <c r="AC214" s="35"/>
      <c r="AD214" s="35"/>
      <c r="AE214" s="35"/>
      <c r="AT214" s="18" t="s">
        <v>263</v>
      </c>
      <c r="AU214" s="18" t="s">
        <v>84</v>
      </c>
    </row>
    <row r="215" spans="1:65" s="2" customFormat="1" ht="21.75" customHeight="1">
      <c r="A215" s="35"/>
      <c r="B215" s="36"/>
      <c r="C215" s="180" t="s">
        <v>7</v>
      </c>
      <c r="D215" s="180" t="s">
        <v>247</v>
      </c>
      <c r="E215" s="181" t="s">
        <v>693</v>
      </c>
      <c r="F215" s="182" t="s">
        <v>694</v>
      </c>
      <c r="G215" s="183" t="s">
        <v>260</v>
      </c>
      <c r="H215" s="184">
        <v>2846.71</v>
      </c>
      <c r="I215" s="185"/>
      <c r="J215" s="186">
        <f>ROUND(I215*H215,2)</f>
        <v>0</v>
      </c>
      <c r="K215" s="182" t="s">
        <v>261</v>
      </c>
      <c r="L215" s="40"/>
      <c r="M215" s="187" t="s">
        <v>19</v>
      </c>
      <c r="N215" s="188" t="s">
        <v>45</v>
      </c>
      <c r="O215" s="65"/>
      <c r="P215" s="189">
        <f>O215*H215</f>
        <v>0</v>
      </c>
      <c r="Q215" s="189">
        <v>0.00552</v>
      </c>
      <c r="R215" s="189">
        <f>Q215*H215</f>
        <v>15.713839199999999</v>
      </c>
      <c r="S215" s="189">
        <v>0</v>
      </c>
      <c r="T215" s="190">
        <f>S215*H215</f>
        <v>0</v>
      </c>
      <c r="U215" s="35"/>
      <c r="V215" s="35"/>
      <c r="W215" s="35"/>
      <c r="X215" s="35"/>
      <c r="Y215" s="35"/>
      <c r="Z215" s="35"/>
      <c r="AA215" s="35"/>
      <c r="AB215" s="35"/>
      <c r="AC215" s="35"/>
      <c r="AD215" s="35"/>
      <c r="AE215" s="35"/>
      <c r="AR215" s="191" t="s">
        <v>131</v>
      </c>
      <c r="AT215" s="191" t="s">
        <v>247</v>
      </c>
      <c r="AU215" s="191" t="s">
        <v>84</v>
      </c>
      <c r="AY215" s="18" t="s">
        <v>245</v>
      </c>
      <c r="BE215" s="192">
        <f>IF(N215="základní",J215,0)</f>
        <v>0</v>
      </c>
      <c r="BF215" s="192">
        <f>IF(N215="snížená",J215,0)</f>
        <v>0</v>
      </c>
      <c r="BG215" s="192">
        <f>IF(N215="zákl. přenesená",J215,0)</f>
        <v>0</v>
      </c>
      <c r="BH215" s="192">
        <f>IF(N215="sníž. přenesená",J215,0)</f>
        <v>0</v>
      </c>
      <c r="BI215" s="192">
        <f>IF(N215="nulová",J215,0)</f>
        <v>0</v>
      </c>
      <c r="BJ215" s="18" t="s">
        <v>82</v>
      </c>
      <c r="BK215" s="192">
        <f>ROUND(I215*H215,2)</f>
        <v>0</v>
      </c>
      <c r="BL215" s="18" t="s">
        <v>131</v>
      </c>
      <c r="BM215" s="191" t="s">
        <v>695</v>
      </c>
    </row>
    <row r="216" spans="1:47" s="2" customFormat="1" ht="10.2">
      <c r="A216" s="35"/>
      <c r="B216" s="36"/>
      <c r="C216" s="37"/>
      <c r="D216" s="193" t="s">
        <v>263</v>
      </c>
      <c r="E216" s="37"/>
      <c r="F216" s="194" t="s">
        <v>696</v>
      </c>
      <c r="G216" s="37"/>
      <c r="H216" s="37"/>
      <c r="I216" s="195"/>
      <c r="J216" s="37"/>
      <c r="K216" s="37"/>
      <c r="L216" s="40"/>
      <c r="M216" s="196"/>
      <c r="N216" s="197"/>
      <c r="O216" s="65"/>
      <c r="P216" s="65"/>
      <c r="Q216" s="65"/>
      <c r="R216" s="65"/>
      <c r="S216" s="65"/>
      <c r="T216" s="66"/>
      <c r="U216" s="35"/>
      <c r="V216" s="35"/>
      <c r="W216" s="35"/>
      <c r="X216" s="35"/>
      <c r="Y216" s="35"/>
      <c r="Z216" s="35"/>
      <c r="AA216" s="35"/>
      <c r="AB216" s="35"/>
      <c r="AC216" s="35"/>
      <c r="AD216" s="35"/>
      <c r="AE216" s="35"/>
      <c r="AT216" s="18" t="s">
        <v>263</v>
      </c>
      <c r="AU216" s="18" t="s">
        <v>84</v>
      </c>
    </row>
    <row r="217" spans="2:51" s="13" customFormat="1" ht="10.2">
      <c r="B217" s="198"/>
      <c r="C217" s="199"/>
      <c r="D217" s="200" t="s">
        <v>265</v>
      </c>
      <c r="E217" s="201" t="s">
        <v>19</v>
      </c>
      <c r="F217" s="202" t="s">
        <v>681</v>
      </c>
      <c r="G217" s="199"/>
      <c r="H217" s="201" t="s">
        <v>19</v>
      </c>
      <c r="I217" s="203"/>
      <c r="J217" s="199"/>
      <c r="K217" s="199"/>
      <c r="L217" s="204"/>
      <c r="M217" s="205"/>
      <c r="N217" s="206"/>
      <c r="O217" s="206"/>
      <c r="P217" s="206"/>
      <c r="Q217" s="206"/>
      <c r="R217" s="206"/>
      <c r="S217" s="206"/>
      <c r="T217" s="207"/>
      <c r="AT217" s="208" t="s">
        <v>265</v>
      </c>
      <c r="AU217" s="208" t="s">
        <v>84</v>
      </c>
      <c r="AV217" s="13" t="s">
        <v>82</v>
      </c>
      <c r="AW217" s="13" t="s">
        <v>36</v>
      </c>
      <c r="AX217" s="13" t="s">
        <v>74</v>
      </c>
      <c r="AY217" s="208" t="s">
        <v>245</v>
      </c>
    </row>
    <row r="218" spans="2:51" s="14" customFormat="1" ht="10.2">
      <c r="B218" s="209"/>
      <c r="C218" s="210"/>
      <c r="D218" s="200" t="s">
        <v>265</v>
      </c>
      <c r="E218" s="211" t="s">
        <v>19</v>
      </c>
      <c r="F218" s="212" t="s">
        <v>697</v>
      </c>
      <c r="G218" s="210"/>
      <c r="H218" s="213">
        <v>2846.71</v>
      </c>
      <c r="I218" s="214"/>
      <c r="J218" s="210"/>
      <c r="K218" s="210"/>
      <c r="L218" s="215"/>
      <c r="M218" s="216"/>
      <c r="N218" s="217"/>
      <c r="O218" s="217"/>
      <c r="P218" s="217"/>
      <c r="Q218" s="217"/>
      <c r="R218" s="217"/>
      <c r="S218" s="217"/>
      <c r="T218" s="218"/>
      <c r="AT218" s="219" t="s">
        <v>265</v>
      </c>
      <c r="AU218" s="219" t="s">
        <v>84</v>
      </c>
      <c r="AV218" s="14" t="s">
        <v>84</v>
      </c>
      <c r="AW218" s="14" t="s">
        <v>36</v>
      </c>
      <c r="AX218" s="14" t="s">
        <v>74</v>
      </c>
      <c r="AY218" s="219" t="s">
        <v>245</v>
      </c>
    </row>
    <row r="219" spans="2:51" s="15" customFormat="1" ht="10.2">
      <c r="B219" s="220"/>
      <c r="C219" s="221"/>
      <c r="D219" s="200" t="s">
        <v>265</v>
      </c>
      <c r="E219" s="222" t="s">
        <v>19</v>
      </c>
      <c r="F219" s="223" t="s">
        <v>271</v>
      </c>
      <c r="G219" s="221"/>
      <c r="H219" s="224">
        <v>2846.71</v>
      </c>
      <c r="I219" s="225"/>
      <c r="J219" s="221"/>
      <c r="K219" s="221"/>
      <c r="L219" s="226"/>
      <c r="M219" s="227"/>
      <c r="N219" s="228"/>
      <c r="O219" s="228"/>
      <c r="P219" s="228"/>
      <c r="Q219" s="228"/>
      <c r="R219" s="228"/>
      <c r="S219" s="228"/>
      <c r="T219" s="229"/>
      <c r="AT219" s="230" t="s">
        <v>265</v>
      </c>
      <c r="AU219" s="230" t="s">
        <v>84</v>
      </c>
      <c r="AV219" s="15" t="s">
        <v>131</v>
      </c>
      <c r="AW219" s="15" t="s">
        <v>36</v>
      </c>
      <c r="AX219" s="15" t="s">
        <v>82</v>
      </c>
      <c r="AY219" s="230" t="s">
        <v>245</v>
      </c>
    </row>
    <row r="220" spans="1:65" s="2" customFormat="1" ht="24.15" customHeight="1">
      <c r="A220" s="35"/>
      <c r="B220" s="36"/>
      <c r="C220" s="180" t="s">
        <v>386</v>
      </c>
      <c r="D220" s="180" t="s">
        <v>247</v>
      </c>
      <c r="E220" s="181" t="s">
        <v>698</v>
      </c>
      <c r="F220" s="182" t="s">
        <v>699</v>
      </c>
      <c r="G220" s="183" t="s">
        <v>260</v>
      </c>
      <c r="H220" s="184">
        <v>2846.71</v>
      </c>
      <c r="I220" s="185"/>
      <c r="J220" s="186">
        <f>ROUND(I220*H220,2)</f>
        <v>0</v>
      </c>
      <c r="K220" s="182" t="s">
        <v>261</v>
      </c>
      <c r="L220" s="40"/>
      <c r="M220" s="187" t="s">
        <v>19</v>
      </c>
      <c r="N220" s="188" t="s">
        <v>45</v>
      </c>
      <c r="O220" s="65"/>
      <c r="P220" s="189">
        <f>O220*H220</f>
        <v>0</v>
      </c>
      <c r="Q220" s="189">
        <v>0</v>
      </c>
      <c r="R220" s="189">
        <f>Q220*H220</f>
        <v>0</v>
      </c>
      <c r="S220" s="189">
        <v>0</v>
      </c>
      <c r="T220" s="190">
        <f>S220*H220</f>
        <v>0</v>
      </c>
      <c r="U220" s="35"/>
      <c r="V220" s="35"/>
      <c r="W220" s="35"/>
      <c r="X220" s="35"/>
      <c r="Y220" s="35"/>
      <c r="Z220" s="35"/>
      <c r="AA220" s="35"/>
      <c r="AB220" s="35"/>
      <c r="AC220" s="35"/>
      <c r="AD220" s="35"/>
      <c r="AE220" s="35"/>
      <c r="AR220" s="191" t="s">
        <v>131</v>
      </c>
      <c r="AT220" s="191" t="s">
        <v>247</v>
      </c>
      <c r="AU220" s="191" t="s">
        <v>84</v>
      </c>
      <c r="AY220" s="18" t="s">
        <v>245</v>
      </c>
      <c r="BE220" s="192">
        <f>IF(N220="základní",J220,0)</f>
        <v>0</v>
      </c>
      <c r="BF220" s="192">
        <f>IF(N220="snížená",J220,0)</f>
        <v>0</v>
      </c>
      <c r="BG220" s="192">
        <f>IF(N220="zákl. přenesená",J220,0)</f>
        <v>0</v>
      </c>
      <c r="BH220" s="192">
        <f>IF(N220="sníž. přenesená",J220,0)</f>
        <v>0</v>
      </c>
      <c r="BI220" s="192">
        <f>IF(N220="nulová",J220,0)</f>
        <v>0</v>
      </c>
      <c r="BJ220" s="18" t="s">
        <v>82</v>
      </c>
      <c r="BK220" s="192">
        <f>ROUND(I220*H220,2)</f>
        <v>0</v>
      </c>
      <c r="BL220" s="18" t="s">
        <v>131</v>
      </c>
      <c r="BM220" s="191" t="s">
        <v>700</v>
      </c>
    </row>
    <row r="221" spans="1:47" s="2" customFormat="1" ht="10.2">
      <c r="A221" s="35"/>
      <c r="B221" s="36"/>
      <c r="C221" s="37"/>
      <c r="D221" s="193" t="s">
        <v>263</v>
      </c>
      <c r="E221" s="37"/>
      <c r="F221" s="194" t="s">
        <v>701</v>
      </c>
      <c r="G221" s="37"/>
      <c r="H221" s="37"/>
      <c r="I221" s="195"/>
      <c r="J221" s="37"/>
      <c r="K221" s="37"/>
      <c r="L221" s="40"/>
      <c r="M221" s="196"/>
      <c r="N221" s="197"/>
      <c r="O221" s="65"/>
      <c r="P221" s="65"/>
      <c r="Q221" s="65"/>
      <c r="R221" s="65"/>
      <c r="S221" s="65"/>
      <c r="T221" s="66"/>
      <c r="U221" s="35"/>
      <c r="V221" s="35"/>
      <c r="W221" s="35"/>
      <c r="X221" s="35"/>
      <c r="Y221" s="35"/>
      <c r="Z221" s="35"/>
      <c r="AA221" s="35"/>
      <c r="AB221" s="35"/>
      <c r="AC221" s="35"/>
      <c r="AD221" s="35"/>
      <c r="AE221" s="35"/>
      <c r="AT221" s="18" t="s">
        <v>263</v>
      </c>
      <c r="AU221" s="18" t="s">
        <v>84</v>
      </c>
    </row>
    <row r="222" spans="1:65" s="2" customFormat="1" ht="24.15" customHeight="1">
      <c r="A222" s="35"/>
      <c r="B222" s="36"/>
      <c r="C222" s="180" t="s">
        <v>392</v>
      </c>
      <c r="D222" s="180" t="s">
        <v>247</v>
      </c>
      <c r="E222" s="181" t="s">
        <v>702</v>
      </c>
      <c r="F222" s="182" t="s">
        <v>703</v>
      </c>
      <c r="G222" s="183" t="s">
        <v>260</v>
      </c>
      <c r="H222" s="184">
        <v>68.02</v>
      </c>
      <c r="I222" s="185"/>
      <c r="J222" s="186">
        <f>ROUND(I222*H222,2)</f>
        <v>0</v>
      </c>
      <c r="K222" s="182" t="s">
        <v>261</v>
      </c>
      <c r="L222" s="40"/>
      <c r="M222" s="187" t="s">
        <v>19</v>
      </c>
      <c r="N222" s="188" t="s">
        <v>45</v>
      </c>
      <c r="O222" s="65"/>
      <c r="P222" s="189">
        <f>O222*H222</f>
        <v>0</v>
      </c>
      <c r="Q222" s="189">
        <v>0.00081</v>
      </c>
      <c r="R222" s="189">
        <f>Q222*H222</f>
        <v>0.05509619999999999</v>
      </c>
      <c r="S222" s="189">
        <v>0</v>
      </c>
      <c r="T222" s="190">
        <f>S222*H222</f>
        <v>0</v>
      </c>
      <c r="U222" s="35"/>
      <c r="V222" s="35"/>
      <c r="W222" s="35"/>
      <c r="X222" s="35"/>
      <c r="Y222" s="35"/>
      <c r="Z222" s="35"/>
      <c r="AA222" s="35"/>
      <c r="AB222" s="35"/>
      <c r="AC222" s="35"/>
      <c r="AD222" s="35"/>
      <c r="AE222" s="35"/>
      <c r="AR222" s="191" t="s">
        <v>131</v>
      </c>
      <c r="AT222" s="191" t="s">
        <v>247</v>
      </c>
      <c r="AU222" s="191" t="s">
        <v>84</v>
      </c>
      <c r="AY222" s="18" t="s">
        <v>245</v>
      </c>
      <c r="BE222" s="192">
        <f>IF(N222="základní",J222,0)</f>
        <v>0</v>
      </c>
      <c r="BF222" s="192">
        <f>IF(N222="snížená",J222,0)</f>
        <v>0</v>
      </c>
      <c r="BG222" s="192">
        <f>IF(N222="zákl. přenesená",J222,0)</f>
        <v>0</v>
      </c>
      <c r="BH222" s="192">
        <f>IF(N222="sníž. přenesená",J222,0)</f>
        <v>0</v>
      </c>
      <c r="BI222" s="192">
        <f>IF(N222="nulová",J222,0)</f>
        <v>0</v>
      </c>
      <c r="BJ222" s="18" t="s">
        <v>82</v>
      </c>
      <c r="BK222" s="192">
        <f>ROUND(I222*H222,2)</f>
        <v>0</v>
      </c>
      <c r="BL222" s="18" t="s">
        <v>131</v>
      </c>
      <c r="BM222" s="191" t="s">
        <v>704</v>
      </c>
    </row>
    <row r="223" spans="1:47" s="2" customFormat="1" ht="10.2">
      <c r="A223" s="35"/>
      <c r="B223" s="36"/>
      <c r="C223" s="37"/>
      <c r="D223" s="193" t="s">
        <v>263</v>
      </c>
      <c r="E223" s="37"/>
      <c r="F223" s="194" t="s">
        <v>705</v>
      </c>
      <c r="G223" s="37"/>
      <c r="H223" s="37"/>
      <c r="I223" s="195"/>
      <c r="J223" s="37"/>
      <c r="K223" s="37"/>
      <c r="L223" s="40"/>
      <c r="M223" s="196"/>
      <c r="N223" s="197"/>
      <c r="O223" s="65"/>
      <c r="P223" s="65"/>
      <c r="Q223" s="65"/>
      <c r="R223" s="65"/>
      <c r="S223" s="65"/>
      <c r="T223" s="66"/>
      <c r="U223" s="35"/>
      <c r="V223" s="35"/>
      <c r="W223" s="35"/>
      <c r="X223" s="35"/>
      <c r="Y223" s="35"/>
      <c r="Z223" s="35"/>
      <c r="AA223" s="35"/>
      <c r="AB223" s="35"/>
      <c r="AC223" s="35"/>
      <c r="AD223" s="35"/>
      <c r="AE223" s="35"/>
      <c r="AT223" s="18" t="s">
        <v>263</v>
      </c>
      <c r="AU223" s="18" t="s">
        <v>84</v>
      </c>
    </row>
    <row r="224" spans="2:51" s="13" customFormat="1" ht="10.2">
      <c r="B224" s="198"/>
      <c r="C224" s="199"/>
      <c r="D224" s="200" t="s">
        <v>265</v>
      </c>
      <c r="E224" s="201" t="s">
        <v>19</v>
      </c>
      <c r="F224" s="202" t="s">
        <v>706</v>
      </c>
      <c r="G224" s="199"/>
      <c r="H224" s="201" t="s">
        <v>19</v>
      </c>
      <c r="I224" s="203"/>
      <c r="J224" s="199"/>
      <c r="K224" s="199"/>
      <c r="L224" s="204"/>
      <c r="M224" s="205"/>
      <c r="N224" s="206"/>
      <c r="O224" s="206"/>
      <c r="P224" s="206"/>
      <c r="Q224" s="206"/>
      <c r="R224" s="206"/>
      <c r="S224" s="206"/>
      <c r="T224" s="207"/>
      <c r="AT224" s="208" t="s">
        <v>265</v>
      </c>
      <c r="AU224" s="208" t="s">
        <v>84</v>
      </c>
      <c r="AV224" s="13" t="s">
        <v>82</v>
      </c>
      <c r="AW224" s="13" t="s">
        <v>36</v>
      </c>
      <c r="AX224" s="13" t="s">
        <v>74</v>
      </c>
      <c r="AY224" s="208" t="s">
        <v>245</v>
      </c>
    </row>
    <row r="225" spans="2:51" s="13" customFormat="1" ht="10.2">
      <c r="B225" s="198"/>
      <c r="C225" s="199"/>
      <c r="D225" s="200" t="s">
        <v>265</v>
      </c>
      <c r="E225" s="201" t="s">
        <v>19</v>
      </c>
      <c r="F225" s="202" t="s">
        <v>679</v>
      </c>
      <c r="G225" s="199"/>
      <c r="H225" s="201" t="s">
        <v>19</v>
      </c>
      <c r="I225" s="203"/>
      <c r="J225" s="199"/>
      <c r="K225" s="199"/>
      <c r="L225" s="204"/>
      <c r="M225" s="205"/>
      <c r="N225" s="206"/>
      <c r="O225" s="206"/>
      <c r="P225" s="206"/>
      <c r="Q225" s="206"/>
      <c r="R225" s="206"/>
      <c r="S225" s="206"/>
      <c r="T225" s="207"/>
      <c r="AT225" s="208" t="s">
        <v>265</v>
      </c>
      <c r="AU225" s="208" t="s">
        <v>84</v>
      </c>
      <c r="AV225" s="13" t="s">
        <v>82</v>
      </c>
      <c r="AW225" s="13" t="s">
        <v>36</v>
      </c>
      <c r="AX225" s="13" t="s">
        <v>74</v>
      </c>
      <c r="AY225" s="208" t="s">
        <v>245</v>
      </c>
    </row>
    <row r="226" spans="2:51" s="14" customFormat="1" ht="10.2">
      <c r="B226" s="209"/>
      <c r="C226" s="210"/>
      <c r="D226" s="200" t="s">
        <v>265</v>
      </c>
      <c r="E226" s="211" t="s">
        <v>19</v>
      </c>
      <c r="F226" s="212" t="s">
        <v>707</v>
      </c>
      <c r="G226" s="210"/>
      <c r="H226" s="213">
        <v>68.02</v>
      </c>
      <c r="I226" s="214"/>
      <c r="J226" s="210"/>
      <c r="K226" s="210"/>
      <c r="L226" s="215"/>
      <c r="M226" s="216"/>
      <c r="N226" s="217"/>
      <c r="O226" s="217"/>
      <c r="P226" s="217"/>
      <c r="Q226" s="217"/>
      <c r="R226" s="217"/>
      <c r="S226" s="217"/>
      <c r="T226" s="218"/>
      <c r="AT226" s="219" t="s">
        <v>265</v>
      </c>
      <c r="AU226" s="219" t="s">
        <v>84</v>
      </c>
      <c r="AV226" s="14" t="s">
        <v>84</v>
      </c>
      <c r="AW226" s="14" t="s">
        <v>36</v>
      </c>
      <c r="AX226" s="14" t="s">
        <v>74</v>
      </c>
      <c r="AY226" s="219" t="s">
        <v>245</v>
      </c>
    </row>
    <row r="227" spans="2:51" s="15" customFormat="1" ht="10.2">
      <c r="B227" s="220"/>
      <c r="C227" s="221"/>
      <c r="D227" s="200" t="s">
        <v>265</v>
      </c>
      <c r="E227" s="222" t="s">
        <v>19</v>
      </c>
      <c r="F227" s="223" t="s">
        <v>271</v>
      </c>
      <c r="G227" s="221"/>
      <c r="H227" s="224">
        <v>68.02</v>
      </c>
      <c r="I227" s="225"/>
      <c r="J227" s="221"/>
      <c r="K227" s="221"/>
      <c r="L227" s="226"/>
      <c r="M227" s="227"/>
      <c r="N227" s="228"/>
      <c r="O227" s="228"/>
      <c r="P227" s="228"/>
      <c r="Q227" s="228"/>
      <c r="R227" s="228"/>
      <c r="S227" s="228"/>
      <c r="T227" s="229"/>
      <c r="AT227" s="230" t="s">
        <v>265</v>
      </c>
      <c r="AU227" s="230" t="s">
        <v>84</v>
      </c>
      <c r="AV227" s="15" t="s">
        <v>131</v>
      </c>
      <c r="AW227" s="15" t="s">
        <v>36</v>
      </c>
      <c r="AX227" s="15" t="s">
        <v>82</v>
      </c>
      <c r="AY227" s="230" t="s">
        <v>245</v>
      </c>
    </row>
    <row r="228" spans="1:65" s="2" customFormat="1" ht="24.15" customHeight="1">
      <c r="A228" s="35"/>
      <c r="B228" s="36"/>
      <c r="C228" s="180" t="s">
        <v>558</v>
      </c>
      <c r="D228" s="180" t="s">
        <v>247</v>
      </c>
      <c r="E228" s="181" t="s">
        <v>708</v>
      </c>
      <c r="F228" s="182" t="s">
        <v>709</v>
      </c>
      <c r="G228" s="183" t="s">
        <v>260</v>
      </c>
      <c r="H228" s="184">
        <v>68.02</v>
      </c>
      <c r="I228" s="185"/>
      <c r="J228" s="186">
        <f>ROUND(I228*H228,2)</f>
        <v>0</v>
      </c>
      <c r="K228" s="182" t="s">
        <v>261</v>
      </c>
      <c r="L228" s="40"/>
      <c r="M228" s="187" t="s">
        <v>19</v>
      </c>
      <c r="N228" s="188" t="s">
        <v>45</v>
      </c>
      <c r="O228" s="65"/>
      <c r="P228" s="189">
        <f>O228*H228</f>
        <v>0</v>
      </c>
      <c r="Q228" s="189">
        <v>0</v>
      </c>
      <c r="R228" s="189">
        <f>Q228*H228</f>
        <v>0</v>
      </c>
      <c r="S228" s="189">
        <v>0</v>
      </c>
      <c r="T228" s="190">
        <f>S228*H228</f>
        <v>0</v>
      </c>
      <c r="U228" s="35"/>
      <c r="V228" s="35"/>
      <c r="W228" s="35"/>
      <c r="X228" s="35"/>
      <c r="Y228" s="35"/>
      <c r="Z228" s="35"/>
      <c r="AA228" s="35"/>
      <c r="AB228" s="35"/>
      <c r="AC228" s="35"/>
      <c r="AD228" s="35"/>
      <c r="AE228" s="35"/>
      <c r="AR228" s="191" t="s">
        <v>131</v>
      </c>
      <c r="AT228" s="191" t="s">
        <v>247</v>
      </c>
      <c r="AU228" s="191" t="s">
        <v>84</v>
      </c>
      <c r="AY228" s="18" t="s">
        <v>245</v>
      </c>
      <c r="BE228" s="192">
        <f>IF(N228="základní",J228,0)</f>
        <v>0</v>
      </c>
      <c r="BF228" s="192">
        <f>IF(N228="snížená",J228,0)</f>
        <v>0</v>
      </c>
      <c r="BG228" s="192">
        <f>IF(N228="zákl. přenesená",J228,0)</f>
        <v>0</v>
      </c>
      <c r="BH228" s="192">
        <f>IF(N228="sníž. přenesená",J228,0)</f>
        <v>0</v>
      </c>
      <c r="BI228" s="192">
        <f>IF(N228="nulová",J228,0)</f>
        <v>0</v>
      </c>
      <c r="BJ228" s="18" t="s">
        <v>82</v>
      </c>
      <c r="BK228" s="192">
        <f>ROUND(I228*H228,2)</f>
        <v>0</v>
      </c>
      <c r="BL228" s="18" t="s">
        <v>131</v>
      </c>
      <c r="BM228" s="191" t="s">
        <v>710</v>
      </c>
    </row>
    <row r="229" spans="1:47" s="2" customFormat="1" ht="10.2">
      <c r="A229" s="35"/>
      <c r="B229" s="36"/>
      <c r="C229" s="37"/>
      <c r="D229" s="193" t="s">
        <v>263</v>
      </c>
      <c r="E229" s="37"/>
      <c r="F229" s="194" t="s">
        <v>711</v>
      </c>
      <c r="G229" s="37"/>
      <c r="H229" s="37"/>
      <c r="I229" s="195"/>
      <c r="J229" s="37"/>
      <c r="K229" s="37"/>
      <c r="L229" s="40"/>
      <c r="M229" s="196"/>
      <c r="N229" s="197"/>
      <c r="O229" s="65"/>
      <c r="P229" s="65"/>
      <c r="Q229" s="65"/>
      <c r="R229" s="65"/>
      <c r="S229" s="65"/>
      <c r="T229" s="66"/>
      <c r="U229" s="35"/>
      <c r="V229" s="35"/>
      <c r="W229" s="35"/>
      <c r="X229" s="35"/>
      <c r="Y229" s="35"/>
      <c r="Z229" s="35"/>
      <c r="AA229" s="35"/>
      <c r="AB229" s="35"/>
      <c r="AC229" s="35"/>
      <c r="AD229" s="35"/>
      <c r="AE229" s="35"/>
      <c r="AT229" s="18" t="s">
        <v>263</v>
      </c>
      <c r="AU229" s="18" t="s">
        <v>84</v>
      </c>
    </row>
    <row r="230" spans="1:65" s="2" customFormat="1" ht="24.15" customHeight="1">
      <c r="A230" s="35"/>
      <c r="B230" s="36"/>
      <c r="C230" s="180" t="s">
        <v>712</v>
      </c>
      <c r="D230" s="180" t="s">
        <v>247</v>
      </c>
      <c r="E230" s="181" t="s">
        <v>713</v>
      </c>
      <c r="F230" s="182" t="s">
        <v>714</v>
      </c>
      <c r="G230" s="183" t="s">
        <v>260</v>
      </c>
      <c r="H230" s="184">
        <v>2599.7</v>
      </c>
      <c r="I230" s="185"/>
      <c r="J230" s="186">
        <f>ROUND(I230*H230,2)</f>
        <v>0</v>
      </c>
      <c r="K230" s="182" t="s">
        <v>261</v>
      </c>
      <c r="L230" s="40"/>
      <c r="M230" s="187" t="s">
        <v>19</v>
      </c>
      <c r="N230" s="188" t="s">
        <v>45</v>
      </c>
      <c r="O230" s="65"/>
      <c r="P230" s="189">
        <f>O230*H230</f>
        <v>0</v>
      </c>
      <c r="Q230" s="189">
        <v>0.00104</v>
      </c>
      <c r="R230" s="189">
        <f>Q230*H230</f>
        <v>2.7036879999999996</v>
      </c>
      <c r="S230" s="189">
        <v>0</v>
      </c>
      <c r="T230" s="190">
        <f>S230*H230</f>
        <v>0</v>
      </c>
      <c r="U230" s="35"/>
      <c r="V230" s="35"/>
      <c r="W230" s="35"/>
      <c r="X230" s="35"/>
      <c r="Y230" s="35"/>
      <c r="Z230" s="35"/>
      <c r="AA230" s="35"/>
      <c r="AB230" s="35"/>
      <c r="AC230" s="35"/>
      <c r="AD230" s="35"/>
      <c r="AE230" s="35"/>
      <c r="AR230" s="191" t="s">
        <v>131</v>
      </c>
      <c r="AT230" s="191" t="s">
        <v>247</v>
      </c>
      <c r="AU230" s="191" t="s">
        <v>84</v>
      </c>
      <c r="AY230" s="18" t="s">
        <v>245</v>
      </c>
      <c r="BE230" s="192">
        <f>IF(N230="základní",J230,0)</f>
        <v>0</v>
      </c>
      <c r="BF230" s="192">
        <f>IF(N230="snížená",J230,0)</f>
        <v>0</v>
      </c>
      <c r="BG230" s="192">
        <f>IF(N230="zákl. přenesená",J230,0)</f>
        <v>0</v>
      </c>
      <c r="BH230" s="192">
        <f>IF(N230="sníž. přenesená",J230,0)</f>
        <v>0</v>
      </c>
      <c r="BI230" s="192">
        <f>IF(N230="nulová",J230,0)</f>
        <v>0</v>
      </c>
      <c r="BJ230" s="18" t="s">
        <v>82</v>
      </c>
      <c r="BK230" s="192">
        <f>ROUND(I230*H230,2)</f>
        <v>0</v>
      </c>
      <c r="BL230" s="18" t="s">
        <v>131</v>
      </c>
      <c r="BM230" s="191" t="s">
        <v>715</v>
      </c>
    </row>
    <row r="231" spans="1:47" s="2" customFormat="1" ht="10.2">
      <c r="A231" s="35"/>
      <c r="B231" s="36"/>
      <c r="C231" s="37"/>
      <c r="D231" s="193" t="s">
        <v>263</v>
      </c>
      <c r="E231" s="37"/>
      <c r="F231" s="194" t="s">
        <v>716</v>
      </c>
      <c r="G231" s="37"/>
      <c r="H231" s="37"/>
      <c r="I231" s="195"/>
      <c r="J231" s="37"/>
      <c r="K231" s="37"/>
      <c r="L231" s="40"/>
      <c r="M231" s="196"/>
      <c r="N231" s="197"/>
      <c r="O231" s="65"/>
      <c r="P231" s="65"/>
      <c r="Q231" s="65"/>
      <c r="R231" s="65"/>
      <c r="S231" s="65"/>
      <c r="T231" s="66"/>
      <c r="U231" s="35"/>
      <c r="V231" s="35"/>
      <c r="W231" s="35"/>
      <c r="X231" s="35"/>
      <c r="Y231" s="35"/>
      <c r="Z231" s="35"/>
      <c r="AA231" s="35"/>
      <c r="AB231" s="35"/>
      <c r="AC231" s="35"/>
      <c r="AD231" s="35"/>
      <c r="AE231" s="35"/>
      <c r="AT231" s="18" t="s">
        <v>263</v>
      </c>
      <c r="AU231" s="18" t="s">
        <v>84</v>
      </c>
    </row>
    <row r="232" spans="2:51" s="13" customFormat="1" ht="10.2">
      <c r="B232" s="198"/>
      <c r="C232" s="199"/>
      <c r="D232" s="200" t="s">
        <v>265</v>
      </c>
      <c r="E232" s="201" t="s">
        <v>19</v>
      </c>
      <c r="F232" s="202" t="s">
        <v>706</v>
      </c>
      <c r="G232" s="199"/>
      <c r="H232" s="201" t="s">
        <v>19</v>
      </c>
      <c r="I232" s="203"/>
      <c r="J232" s="199"/>
      <c r="K232" s="199"/>
      <c r="L232" s="204"/>
      <c r="M232" s="205"/>
      <c r="N232" s="206"/>
      <c r="O232" s="206"/>
      <c r="P232" s="206"/>
      <c r="Q232" s="206"/>
      <c r="R232" s="206"/>
      <c r="S232" s="206"/>
      <c r="T232" s="207"/>
      <c r="AT232" s="208" t="s">
        <v>265</v>
      </c>
      <c r="AU232" s="208" t="s">
        <v>84</v>
      </c>
      <c r="AV232" s="13" t="s">
        <v>82</v>
      </c>
      <c r="AW232" s="13" t="s">
        <v>36</v>
      </c>
      <c r="AX232" s="13" t="s">
        <v>74</v>
      </c>
      <c r="AY232" s="208" t="s">
        <v>245</v>
      </c>
    </row>
    <row r="233" spans="2:51" s="13" customFormat="1" ht="10.2">
      <c r="B233" s="198"/>
      <c r="C233" s="199"/>
      <c r="D233" s="200" t="s">
        <v>265</v>
      </c>
      <c r="E233" s="201" t="s">
        <v>19</v>
      </c>
      <c r="F233" s="202" t="s">
        <v>681</v>
      </c>
      <c r="G233" s="199"/>
      <c r="H233" s="201" t="s">
        <v>19</v>
      </c>
      <c r="I233" s="203"/>
      <c r="J233" s="199"/>
      <c r="K233" s="199"/>
      <c r="L233" s="204"/>
      <c r="M233" s="205"/>
      <c r="N233" s="206"/>
      <c r="O233" s="206"/>
      <c r="P233" s="206"/>
      <c r="Q233" s="206"/>
      <c r="R233" s="206"/>
      <c r="S233" s="206"/>
      <c r="T233" s="207"/>
      <c r="AT233" s="208" t="s">
        <v>265</v>
      </c>
      <c r="AU233" s="208" t="s">
        <v>84</v>
      </c>
      <c r="AV233" s="13" t="s">
        <v>82</v>
      </c>
      <c r="AW233" s="13" t="s">
        <v>36</v>
      </c>
      <c r="AX233" s="13" t="s">
        <v>74</v>
      </c>
      <c r="AY233" s="208" t="s">
        <v>245</v>
      </c>
    </row>
    <row r="234" spans="2:51" s="14" customFormat="1" ht="10.2">
      <c r="B234" s="209"/>
      <c r="C234" s="210"/>
      <c r="D234" s="200" t="s">
        <v>265</v>
      </c>
      <c r="E234" s="211" t="s">
        <v>19</v>
      </c>
      <c r="F234" s="212" t="s">
        <v>717</v>
      </c>
      <c r="G234" s="210"/>
      <c r="H234" s="213">
        <v>2599.7</v>
      </c>
      <c r="I234" s="214"/>
      <c r="J234" s="210"/>
      <c r="K234" s="210"/>
      <c r="L234" s="215"/>
      <c r="M234" s="216"/>
      <c r="N234" s="217"/>
      <c r="O234" s="217"/>
      <c r="P234" s="217"/>
      <c r="Q234" s="217"/>
      <c r="R234" s="217"/>
      <c r="S234" s="217"/>
      <c r="T234" s="218"/>
      <c r="AT234" s="219" t="s">
        <v>265</v>
      </c>
      <c r="AU234" s="219" t="s">
        <v>84</v>
      </c>
      <c r="AV234" s="14" t="s">
        <v>84</v>
      </c>
      <c r="AW234" s="14" t="s">
        <v>36</v>
      </c>
      <c r="AX234" s="14" t="s">
        <v>74</v>
      </c>
      <c r="AY234" s="219" t="s">
        <v>245</v>
      </c>
    </row>
    <row r="235" spans="2:51" s="15" customFormat="1" ht="10.2">
      <c r="B235" s="220"/>
      <c r="C235" s="221"/>
      <c r="D235" s="200" t="s">
        <v>265</v>
      </c>
      <c r="E235" s="222" t="s">
        <v>19</v>
      </c>
      <c r="F235" s="223" t="s">
        <v>271</v>
      </c>
      <c r="G235" s="221"/>
      <c r="H235" s="224">
        <v>2599.7</v>
      </c>
      <c r="I235" s="225"/>
      <c r="J235" s="221"/>
      <c r="K235" s="221"/>
      <c r="L235" s="226"/>
      <c r="M235" s="227"/>
      <c r="N235" s="228"/>
      <c r="O235" s="228"/>
      <c r="P235" s="228"/>
      <c r="Q235" s="228"/>
      <c r="R235" s="228"/>
      <c r="S235" s="228"/>
      <c r="T235" s="229"/>
      <c r="AT235" s="230" t="s">
        <v>265</v>
      </c>
      <c r="AU235" s="230" t="s">
        <v>84</v>
      </c>
      <c r="AV235" s="15" t="s">
        <v>131</v>
      </c>
      <c r="AW235" s="15" t="s">
        <v>36</v>
      </c>
      <c r="AX235" s="15" t="s">
        <v>82</v>
      </c>
      <c r="AY235" s="230" t="s">
        <v>245</v>
      </c>
    </row>
    <row r="236" spans="1:65" s="2" customFormat="1" ht="24.15" customHeight="1">
      <c r="A236" s="35"/>
      <c r="B236" s="36"/>
      <c r="C236" s="180" t="s">
        <v>718</v>
      </c>
      <c r="D236" s="180" t="s">
        <v>247</v>
      </c>
      <c r="E236" s="181" t="s">
        <v>719</v>
      </c>
      <c r="F236" s="182" t="s">
        <v>720</v>
      </c>
      <c r="G236" s="183" t="s">
        <v>260</v>
      </c>
      <c r="H236" s="184">
        <v>2599.7</v>
      </c>
      <c r="I236" s="185"/>
      <c r="J236" s="186">
        <f>ROUND(I236*H236,2)</f>
        <v>0</v>
      </c>
      <c r="K236" s="182" t="s">
        <v>261</v>
      </c>
      <c r="L236" s="40"/>
      <c r="M236" s="187" t="s">
        <v>19</v>
      </c>
      <c r="N236" s="188" t="s">
        <v>45</v>
      </c>
      <c r="O236" s="65"/>
      <c r="P236" s="189">
        <f>O236*H236</f>
        <v>0</v>
      </c>
      <c r="Q236" s="189">
        <v>0</v>
      </c>
      <c r="R236" s="189">
        <f>Q236*H236</f>
        <v>0</v>
      </c>
      <c r="S236" s="189">
        <v>0</v>
      </c>
      <c r="T236" s="190">
        <f>S236*H236</f>
        <v>0</v>
      </c>
      <c r="U236" s="35"/>
      <c r="V236" s="35"/>
      <c r="W236" s="35"/>
      <c r="X236" s="35"/>
      <c r="Y236" s="35"/>
      <c r="Z236" s="35"/>
      <c r="AA236" s="35"/>
      <c r="AB236" s="35"/>
      <c r="AC236" s="35"/>
      <c r="AD236" s="35"/>
      <c r="AE236" s="35"/>
      <c r="AR236" s="191" t="s">
        <v>131</v>
      </c>
      <c r="AT236" s="191" t="s">
        <v>247</v>
      </c>
      <c r="AU236" s="191" t="s">
        <v>84</v>
      </c>
      <c r="AY236" s="18" t="s">
        <v>245</v>
      </c>
      <c r="BE236" s="192">
        <f>IF(N236="základní",J236,0)</f>
        <v>0</v>
      </c>
      <c r="BF236" s="192">
        <f>IF(N236="snížená",J236,0)</f>
        <v>0</v>
      </c>
      <c r="BG236" s="192">
        <f>IF(N236="zákl. přenesená",J236,0)</f>
        <v>0</v>
      </c>
      <c r="BH236" s="192">
        <f>IF(N236="sníž. přenesená",J236,0)</f>
        <v>0</v>
      </c>
      <c r="BI236" s="192">
        <f>IF(N236="nulová",J236,0)</f>
        <v>0</v>
      </c>
      <c r="BJ236" s="18" t="s">
        <v>82</v>
      </c>
      <c r="BK236" s="192">
        <f>ROUND(I236*H236,2)</f>
        <v>0</v>
      </c>
      <c r="BL236" s="18" t="s">
        <v>131</v>
      </c>
      <c r="BM236" s="191" t="s">
        <v>721</v>
      </c>
    </row>
    <row r="237" spans="1:47" s="2" customFormat="1" ht="10.2">
      <c r="A237" s="35"/>
      <c r="B237" s="36"/>
      <c r="C237" s="37"/>
      <c r="D237" s="193" t="s">
        <v>263</v>
      </c>
      <c r="E237" s="37"/>
      <c r="F237" s="194" t="s">
        <v>722</v>
      </c>
      <c r="G237" s="37"/>
      <c r="H237" s="37"/>
      <c r="I237" s="195"/>
      <c r="J237" s="37"/>
      <c r="K237" s="37"/>
      <c r="L237" s="40"/>
      <c r="M237" s="196"/>
      <c r="N237" s="197"/>
      <c r="O237" s="65"/>
      <c r="P237" s="65"/>
      <c r="Q237" s="65"/>
      <c r="R237" s="65"/>
      <c r="S237" s="65"/>
      <c r="T237" s="66"/>
      <c r="U237" s="35"/>
      <c r="V237" s="35"/>
      <c r="W237" s="35"/>
      <c r="X237" s="35"/>
      <c r="Y237" s="35"/>
      <c r="Z237" s="35"/>
      <c r="AA237" s="35"/>
      <c r="AB237" s="35"/>
      <c r="AC237" s="35"/>
      <c r="AD237" s="35"/>
      <c r="AE237" s="35"/>
      <c r="AT237" s="18" t="s">
        <v>263</v>
      </c>
      <c r="AU237" s="18" t="s">
        <v>84</v>
      </c>
    </row>
    <row r="238" spans="1:65" s="2" customFormat="1" ht="37.8" customHeight="1">
      <c r="A238" s="35"/>
      <c r="B238" s="36"/>
      <c r="C238" s="180" t="s">
        <v>723</v>
      </c>
      <c r="D238" s="180" t="s">
        <v>247</v>
      </c>
      <c r="E238" s="181" t="s">
        <v>724</v>
      </c>
      <c r="F238" s="182" t="s">
        <v>725</v>
      </c>
      <c r="G238" s="183" t="s">
        <v>323</v>
      </c>
      <c r="H238" s="184">
        <v>118.517</v>
      </c>
      <c r="I238" s="185"/>
      <c r="J238" s="186">
        <f>ROUND(I238*H238,2)</f>
        <v>0</v>
      </c>
      <c r="K238" s="182" t="s">
        <v>261</v>
      </c>
      <c r="L238" s="40"/>
      <c r="M238" s="187" t="s">
        <v>19</v>
      </c>
      <c r="N238" s="188" t="s">
        <v>45</v>
      </c>
      <c r="O238" s="65"/>
      <c r="P238" s="189">
        <f>O238*H238</f>
        <v>0</v>
      </c>
      <c r="Q238" s="189">
        <v>1.05555</v>
      </c>
      <c r="R238" s="189">
        <f>Q238*H238</f>
        <v>125.10061934999999</v>
      </c>
      <c r="S238" s="189">
        <v>0</v>
      </c>
      <c r="T238" s="190">
        <f>S238*H238</f>
        <v>0</v>
      </c>
      <c r="U238" s="35"/>
      <c r="V238" s="35"/>
      <c r="W238" s="35"/>
      <c r="X238" s="35"/>
      <c r="Y238" s="35"/>
      <c r="Z238" s="35"/>
      <c r="AA238" s="35"/>
      <c r="AB238" s="35"/>
      <c r="AC238" s="35"/>
      <c r="AD238" s="35"/>
      <c r="AE238" s="35"/>
      <c r="AR238" s="191" t="s">
        <v>131</v>
      </c>
      <c r="AT238" s="191" t="s">
        <v>247</v>
      </c>
      <c r="AU238" s="191" t="s">
        <v>84</v>
      </c>
      <c r="AY238" s="18" t="s">
        <v>245</v>
      </c>
      <c r="BE238" s="192">
        <f>IF(N238="základní",J238,0)</f>
        <v>0</v>
      </c>
      <c r="BF238" s="192">
        <f>IF(N238="snížená",J238,0)</f>
        <v>0</v>
      </c>
      <c r="BG238" s="192">
        <f>IF(N238="zákl. přenesená",J238,0)</f>
        <v>0</v>
      </c>
      <c r="BH238" s="192">
        <f>IF(N238="sníž. přenesená",J238,0)</f>
        <v>0</v>
      </c>
      <c r="BI238" s="192">
        <f>IF(N238="nulová",J238,0)</f>
        <v>0</v>
      </c>
      <c r="BJ238" s="18" t="s">
        <v>82</v>
      </c>
      <c r="BK238" s="192">
        <f>ROUND(I238*H238,2)</f>
        <v>0</v>
      </c>
      <c r="BL238" s="18" t="s">
        <v>131</v>
      </c>
      <c r="BM238" s="191" t="s">
        <v>726</v>
      </c>
    </row>
    <row r="239" spans="1:47" s="2" customFormat="1" ht="10.2">
      <c r="A239" s="35"/>
      <c r="B239" s="36"/>
      <c r="C239" s="37"/>
      <c r="D239" s="193" t="s">
        <v>263</v>
      </c>
      <c r="E239" s="37"/>
      <c r="F239" s="194" t="s">
        <v>727</v>
      </c>
      <c r="G239" s="37"/>
      <c r="H239" s="37"/>
      <c r="I239" s="195"/>
      <c r="J239" s="37"/>
      <c r="K239" s="37"/>
      <c r="L239" s="40"/>
      <c r="M239" s="196"/>
      <c r="N239" s="197"/>
      <c r="O239" s="65"/>
      <c r="P239" s="65"/>
      <c r="Q239" s="65"/>
      <c r="R239" s="65"/>
      <c r="S239" s="65"/>
      <c r="T239" s="66"/>
      <c r="U239" s="35"/>
      <c r="V239" s="35"/>
      <c r="W239" s="35"/>
      <c r="X239" s="35"/>
      <c r="Y239" s="35"/>
      <c r="Z239" s="35"/>
      <c r="AA239" s="35"/>
      <c r="AB239" s="35"/>
      <c r="AC239" s="35"/>
      <c r="AD239" s="35"/>
      <c r="AE239" s="35"/>
      <c r="AT239" s="18" t="s">
        <v>263</v>
      </c>
      <c r="AU239" s="18" t="s">
        <v>84</v>
      </c>
    </row>
    <row r="240" spans="2:51" s="13" customFormat="1" ht="10.2">
      <c r="B240" s="198"/>
      <c r="C240" s="199"/>
      <c r="D240" s="200" t="s">
        <v>265</v>
      </c>
      <c r="E240" s="201" t="s">
        <v>19</v>
      </c>
      <c r="F240" s="202" t="s">
        <v>728</v>
      </c>
      <c r="G240" s="199"/>
      <c r="H240" s="201" t="s">
        <v>19</v>
      </c>
      <c r="I240" s="203"/>
      <c r="J240" s="199"/>
      <c r="K240" s="199"/>
      <c r="L240" s="204"/>
      <c r="M240" s="205"/>
      <c r="N240" s="206"/>
      <c r="O240" s="206"/>
      <c r="P240" s="206"/>
      <c r="Q240" s="206"/>
      <c r="R240" s="206"/>
      <c r="S240" s="206"/>
      <c r="T240" s="207"/>
      <c r="AT240" s="208" t="s">
        <v>265</v>
      </c>
      <c r="AU240" s="208" t="s">
        <v>84</v>
      </c>
      <c r="AV240" s="13" t="s">
        <v>82</v>
      </c>
      <c r="AW240" s="13" t="s">
        <v>36</v>
      </c>
      <c r="AX240" s="13" t="s">
        <v>74</v>
      </c>
      <c r="AY240" s="208" t="s">
        <v>245</v>
      </c>
    </row>
    <row r="241" spans="2:51" s="14" customFormat="1" ht="10.2">
      <c r="B241" s="209"/>
      <c r="C241" s="210"/>
      <c r="D241" s="200" t="s">
        <v>265</v>
      </c>
      <c r="E241" s="211" t="s">
        <v>19</v>
      </c>
      <c r="F241" s="212" t="s">
        <v>729</v>
      </c>
      <c r="G241" s="210"/>
      <c r="H241" s="213">
        <v>118.517</v>
      </c>
      <c r="I241" s="214"/>
      <c r="J241" s="210"/>
      <c r="K241" s="210"/>
      <c r="L241" s="215"/>
      <c r="M241" s="216"/>
      <c r="N241" s="217"/>
      <c r="O241" s="217"/>
      <c r="P241" s="217"/>
      <c r="Q241" s="217"/>
      <c r="R241" s="217"/>
      <c r="S241" s="217"/>
      <c r="T241" s="218"/>
      <c r="AT241" s="219" t="s">
        <v>265</v>
      </c>
      <c r="AU241" s="219" t="s">
        <v>84</v>
      </c>
      <c r="AV241" s="14" t="s">
        <v>84</v>
      </c>
      <c r="AW241" s="14" t="s">
        <v>36</v>
      </c>
      <c r="AX241" s="14" t="s">
        <v>74</v>
      </c>
      <c r="AY241" s="219" t="s">
        <v>245</v>
      </c>
    </row>
    <row r="242" spans="2:51" s="15" customFormat="1" ht="10.2">
      <c r="B242" s="220"/>
      <c r="C242" s="221"/>
      <c r="D242" s="200" t="s">
        <v>265</v>
      </c>
      <c r="E242" s="222" t="s">
        <v>19</v>
      </c>
      <c r="F242" s="223" t="s">
        <v>271</v>
      </c>
      <c r="G242" s="221"/>
      <c r="H242" s="224">
        <v>118.517</v>
      </c>
      <c r="I242" s="225"/>
      <c r="J242" s="221"/>
      <c r="K242" s="221"/>
      <c r="L242" s="226"/>
      <c r="M242" s="227"/>
      <c r="N242" s="228"/>
      <c r="O242" s="228"/>
      <c r="P242" s="228"/>
      <c r="Q242" s="228"/>
      <c r="R242" s="228"/>
      <c r="S242" s="228"/>
      <c r="T242" s="229"/>
      <c r="AT242" s="230" t="s">
        <v>265</v>
      </c>
      <c r="AU242" s="230" t="s">
        <v>84</v>
      </c>
      <c r="AV242" s="15" t="s">
        <v>131</v>
      </c>
      <c r="AW242" s="15" t="s">
        <v>36</v>
      </c>
      <c r="AX242" s="15" t="s">
        <v>82</v>
      </c>
      <c r="AY242" s="230" t="s">
        <v>245</v>
      </c>
    </row>
    <row r="243" spans="1:65" s="2" customFormat="1" ht="24.15" customHeight="1">
      <c r="A243" s="35"/>
      <c r="B243" s="36"/>
      <c r="C243" s="180" t="s">
        <v>730</v>
      </c>
      <c r="D243" s="180" t="s">
        <v>247</v>
      </c>
      <c r="E243" s="181" t="s">
        <v>731</v>
      </c>
      <c r="F243" s="182" t="s">
        <v>732</v>
      </c>
      <c r="G243" s="183" t="s">
        <v>308</v>
      </c>
      <c r="H243" s="184">
        <v>14.28</v>
      </c>
      <c r="I243" s="185"/>
      <c r="J243" s="186">
        <f>ROUND(I243*H243,2)</f>
        <v>0</v>
      </c>
      <c r="K243" s="182" t="s">
        <v>19</v>
      </c>
      <c r="L243" s="40"/>
      <c r="M243" s="187" t="s">
        <v>19</v>
      </c>
      <c r="N243" s="188" t="s">
        <v>45</v>
      </c>
      <c r="O243" s="65"/>
      <c r="P243" s="189">
        <f>O243*H243</f>
        <v>0</v>
      </c>
      <c r="Q243" s="189">
        <v>2.50195</v>
      </c>
      <c r="R243" s="189">
        <f>Q243*H243</f>
        <v>35.727846</v>
      </c>
      <c r="S243" s="189">
        <v>0</v>
      </c>
      <c r="T243" s="190">
        <f>S243*H243</f>
        <v>0</v>
      </c>
      <c r="U243" s="35"/>
      <c r="V243" s="35"/>
      <c r="W243" s="35"/>
      <c r="X243" s="35"/>
      <c r="Y243" s="35"/>
      <c r="Z243" s="35"/>
      <c r="AA243" s="35"/>
      <c r="AB243" s="35"/>
      <c r="AC243" s="35"/>
      <c r="AD243" s="35"/>
      <c r="AE243" s="35"/>
      <c r="AR243" s="191" t="s">
        <v>131</v>
      </c>
      <c r="AT243" s="191" t="s">
        <v>247</v>
      </c>
      <c r="AU243" s="191" t="s">
        <v>84</v>
      </c>
      <c r="AY243" s="18" t="s">
        <v>245</v>
      </c>
      <c r="BE243" s="192">
        <f>IF(N243="základní",J243,0)</f>
        <v>0</v>
      </c>
      <c r="BF243" s="192">
        <f>IF(N243="snížená",J243,0)</f>
        <v>0</v>
      </c>
      <c r="BG243" s="192">
        <f>IF(N243="zákl. přenesená",J243,0)</f>
        <v>0</v>
      </c>
      <c r="BH243" s="192">
        <f>IF(N243="sníž. přenesená",J243,0)</f>
        <v>0</v>
      </c>
      <c r="BI243" s="192">
        <f>IF(N243="nulová",J243,0)</f>
        <v>0</v>
      </c>
      <c r="BJ243" s="18" t="s">
        <v>82</v>
      </c>
      <c r="BK243" s="192">
        <f>ROUND(I243*H243,2)</f>
        <v>0</v>
      </c>
      <c r="BL243" s="18" t="s">
        <v>131</v>
      </c>
      <c r="BM243" s="191" t="s">
        <v>733</v>
      </c>
    </row>
    <row r="244" spans="2:51" s="13" customFormat="1" ht="10.2">
      <c r="B244" s="198"/>
      <c r="C244" s="199"/>
      <c r="D244" s="200" t="s">
        <v>265</v>
      </c>
      <c r="E244" s="201" t="s">
        <v>19</v>
      </c>
      <c r="F244" s="202" t="s">
        <v>734</v>
      </c>
      <c r="G244" s="199"/>
      <c r="H244" s="201" t="s">
        <v>19</v>
      </c>
      <c r="I244" s="203"/>
      <c r="J244" s="199"/>
      <c r="K244" s="199"/>
      <c r="L244" s="204"/>
      <c r="M244" s="205"/>
      <c r="N244" s="206"/>
      <c r="O244" s="206"/>
      <c r="P244" s="206"/>
      <c r="Q244" s="206"/>
      <c r="R244" s="206"/>
      <c r="S244" s="206"/>
      <c r="T244" s="207"/>
      <c r="AT244" s="208" t="s">
        <v>265</v>
      </c>
      <c r="AU244" s="208" t="s">
        <v>84</v>
      </c>
      <c r="AV244" s="13" t="s">
        <v>82</v>
      </c>
      <c r="AW244" s="13" t="s">
        <v>36</v>
      </c>
      <c r="AX244" s="13" t="s">
        <v>74</v>
      </c>
      <c r="AY244" s="208" t="s">
        <v>245</v>
      </c>
    </row>
    <row r="245" spans="2:51" s="13" customFormat="1" ht="10.2">
      <c r="B245" s="198"/>
      <c r="C245" s="199"/>
      <c r="D245" s="200" t="s">
        <v>265</v>
      </c>
      <c r="E245" s="201" t="s">
        <v>19</v>
      </c>
      <c r="F245" s="202" t="s">
        <v>735</v>
      </c>
      <c r="G245" s="199"/>
      <c r="H245" s="201" t="s">
        <v>19</v>
      </c>
      <c r="I245" s="203"/>
      <c r="J245" s="199"/>
      <c r="K245" s="199"/>
      <c r="L245" s="204"/>
      <c r="M245" s="205"/>
      <c r="N245" s="206"/>
      <c r="O245" s="206"/>
      <c r="P245" s="206"/>
      <c r="Q245" s="206"/>
      <c r="R245" s="206"/>
      <c r="S245" s="206"/>
      <c r="T245" s="207"/>
      <c r="AT245" s="208" t="s">
        <v>265</v>
      </c>
      <c r="AU245" s="208" t="s">
        <v>84</v>
      </c>
      <c r="AV245" s="13" t="s">
        <v>82</v>
      </c>
      <c r="AW245" s="13" t="s">
        <v>36</v>
      </c>
      <c r="AX245" s="13" t="s">
        <v>74</v>
      </c>
      <c r="AY245" s="208" t="s">
        <v>245</v>
      </c>
    </row>
    <row r="246" spans="2:51" s="14" customFormat="1" ht="10.2">
      <c r="B246" s="209"/>
      <c r="C246" s="210"/>
      <c r="D246" s="200" t="s">
        <v>265</v>
      </c>
      <c r="E246" s="211" t="s">
        <v>19</v>
      </c>
      <c r="F246" s="212" t="s">
        <v>736</v>
      </c>
      <c r="G246" s="210"/>
      <c r="H246" s="213">
        <v>4.71</v>
      </c>
      <c r="I246" s="214"/>
      <c r="J246" s="210"/>
      <c r="K246" s="210"/>
      <c r="L246" s="215"/>
      <c r="M246" s="216"/>
      <c r="N246" s="217"/>
      <c r="O246" s="217"/>
      <c r="P246" s="217"/>
      <c r="Q246" s="217"/>
      <c r="R246" s="217"/>
      <c r="S246" s="217"/>
      <c r="T246" s="218"/>
      <c r="AT246" s="219" t="s">
        <v>265</v>
      </c>
      <c r="AU246" s="219" t="s">
        <v>84</v>
      </c>
      <c r="AV246" s="14" t="s">
        <v>84</v>
      </c>
      <c r="AW246" s="14" t="s">
        <v>36</v>
      </c>
      <c r="AX246" s="14" t="s">
        <v>74</v>
      </c>
      <c r="AY246" s="219" t="s">
        <v>245</v>
      </c>
    </row>
    <row r="247" spans="2:51" s="13" customFormat="1" ht="10.2">
      <c r="B247" s="198"/>
      <c r="C247" s="199"/>
      <c r="D247" s="200" t="s">
        <v>265</v>
      </c>
      <c r="E247" s="201" t="s">
        <v>19</v>
      </c>
      <c r="F247" s="202" t="s">
        <v>737</v>
      </c>
      <c r="G247" s="199"/>
      <c r="H247" s="201" t="s">
        <v>19</v>
      </c>
      <c r="I247" s="203"/>
      <c r="J247" s="199"/>
      <c r="K247" s="199"/>
      <c r="L247" s="204"/>
      <c r="M247" s="205"/>
      <c r="N247" s="206"/>
      <c r="O247" s="206"/>
      <c r="P247" s="206"/>
      <c r="Q247" s="206"/>
      <c r="R247" s="206"/>
      <c r="S247" s="206"/>
      <c r="T247" s="207"/>
      <c r="AT247" s="208" t="s">
        <v>265</v>
      </c>
      <c r="AU247" s="208" t="s">
        <v>84</v>
      </c>
      <c r="AV247" s="13" t="s">
        <v>82</v>
      </c>
      <c r="AW247" s="13" t="s">
        <v>36</v>
      </c>
      <c r="AX247" s="13" t="s">
        <v>74</v>
      </c>
      <c r="AY247" s="208" t="s">
        <v>245</v>
      </c>
    </row>
    <row r="248" spans="2:51" s="14" customFormat="1" ht="10.2">
      <c r="B248" s="209"/>
      <c r="C248" s="210"/>
      <c r="D248" s="200" t="s">
        <v>265</v>
      </c>
      <c r="E248" s="211" t="s">
        <v>19</v>
      </c>
      <c r="F248" s="212" t="s">
        <v>738</v>
      </c>
      <c r="G248" s="210"/>
      <c r="H248" s="213">
        <v>4.86</v>
      </c>
      <c r="I248" s="214"/>
      <c r="J248" s="210"/>
      <c r="K248" s="210"/>
      <c r="L248" s="215"/>
      <c r="M248" s="216"/>
      <c r="N248" s="217"/>
      <c r="O248" s="217"/>
      <c r="P248" s="217"/>
      <c r="Q248" s="217"/>
      <c r="R248" s="217"/>
      <c r="S248" s="217"/>
      <c r="T248" s="218"/>
      <c r="AT248" s="219" t="s">
        <v>265</v>
      </c>
      <c r="AU248" s="219" t="s">
        <v>84</v>
      </c>
      <c r="AV248" s="14" t="s">
        <v>84</v>
      </c>
      <c r="AW248" s="14" t="s">
        <v>36</v>
      </c>
      <c r="AX248" s="14" t="s">
        <v>74</v>
      </c>
      <c r="AY248" s="219" t="s">
        <v>245</v>
      </c>
    </row>
    <row r="249" spans="2:51" s="14" customFormat="1" ht="10.2">
      <c r="B249" s="209"/>
      <c r="C249" s="210"/>
      <c r="D249" s="200" t="s">
        <v>265</v>
      </c>
      <c r="E249" s="211" t="s">
        <v>19</v>
      </c>
      <c r="F249" s="212" t="s">
        <v>736</v>
      </c>
      <c r="G249" s="210"/>
      <c r="H249" s="213">
        <v>4.71</v>
      </c>
      <c r="I249" s="214"/>
      <c r="J249" s="210"/>
      <c r="K249" s="210"/>
      <c r="L249" s="215"/>
      <c r="M249" s="216"/>
      <c r="N249" s="217"/>
      <c r="O249" s="217"/>
      <c r="P249" s="217"/>
      <c r="Q249" s="217"/>
      <c r="R249" s="217"/>
      <c r="S249" s="217"/>
      <c r="T249" s="218"/>
      <c r="AT249" s="219" t="s">
        <v>265</v>
      </c>
      <c r="AU249" s="219" t="s">
        <v>84</v>
      </c>
      <c r="AV249" s="14" t="s">
        <v>84</v>
      </c>
      <c r="AW249" s="14" t="s">
        <v>36</v>
      </c>
      <c r="AX249" s="14" t="s">
        <v>74</v>
      </c>
      <c r="AY249" s="219" t="s">
        <v>245</v>
      </c>
    </row>
    <row r="250" spans="2:51" s="15" customFormat="1" ht="10.2">
      <c r="B250" s="220"/>
      <c r="C250" s="221"/>
      <c r="D250" s="200" t="s">
        <v>265</v>
      </c>
      <c r="E250" s="222" t="s">
        <v>571</v>
      </c>
      <c r="F250" s="223" t="s">
        <v>271</v>
      </c>
      <c r="G250" s="221"/>
      <c r="H250" s="224">
        <v>14.28</v>
      </c>
      <c r="I250" s="225"/>
      <c r="J250" s="221"/>
      <c r="K250" s="221"/>
      <c r="L250" s="226"/>
      <c r="M250" s="227"/>
      <c r="N250" s="228"/>
      <c r="O250" s="228"/>
      <c r="P250" s="228"/>
      <c r="Q250" s="228"/>
      <c r="R250" s="228"/>
      <c r="S250" s="228"/>
      <c r="T250" s="229"/>
      <c r="AT250" s="230" t="s">
        <v>265</v>
      </c>
      <c r="AU250" s="230" t="s">
        <v>84</v>
      </c>
      <c r="AV250" s="15" t="s">
        <v>131</v>
      </c>
      <c r="AW250" s="15" t="s">
        <v>36</v>
      </c>
      <c r="AX250" s="15" t="s">
        <v>82</v>
      </c>
      <c r="AY250" s="230" t="s">
        <v>245</v>
      </c>
    </row>
    <row r="251" spans="1:65" s="2" customFormat="1" ht="24.15" customHeight="1">
      <c r="A251" s="35"/>
      <c r="B251" s="36"/>
      <c r="C251" s="180" t="s">
        <v>739</v>
      </c>
      <c r="D251" s="180" t="s">
        <v>247</v>
      </c>
      <c r="E251" s="181" t="s">
        <v>740</v>
      </c>
      <c r="F251" s="182" t="s">
        <v>741</v>
      </c>
      <c r="G251" s="183" t="s">
        <v>323</v>
      </c>
      <c r="H251" s="184">
        <v>3.57</v>
      </c>
      <c r="I251" s="185"/>
      <c r="J251" s="186">
        <f>ROUND(I251*H251,2)</f>
        <v>0</v>
      </c>
      <c r="K251" s="182" t="s">
        <v>261</v>
      </c>
      <c r="L251" s="40"/>
      <c r="M251" s="187" t="s">
        <v>19</v>
      </c>
      <c r="N251" s="188" t="s">
        <v>45</v>
      </c>
      <c r="O251" s="65"/>
      <c r="P251" s="189">
        <f>O251*H251</f>
        <v>0</v>
      </c>
      <c r="Q251" s="189">
        <v>1.04927</v>
      </c>
      <c r="R251" s="189">
        <f>Q251*H251</f>
        <v>3.7458938999999996</v>
      </c>
      <c r="S251" s="189">
        <v>0</v>
      </c>
      <c r="T251" s="190">
        <f>S251*H251</f>
        <v>0</v>
      </c>
      <c r="U251" s="35"/>
      <c r="V251" s="35"/>
      <c r="W251" s="35"/>
      <c r="X251" s="35"/>
      <c r="Y251" s="35"/>
      <c r="Z251" s="35"/>
      <c r="AA251" s="35"/>
      <c r="AB251" s="35"/>
      <c r="AC251" s="35"/>
      <c r="AD251" s="35"/>
      <c r="AE251" s="35"/>
      <c r="AR251" s="191" t="s">
        <v>131</v>
      </c>
      <c r="AT251" s="191" t="s">
        <v>247</v>
      </c>
      <c r="AU251" s="191" t="s">
        <v>84</v>
      </c>
      <c r="AY251" s="18" t="s">
        <v>245</v>
      </c>
      <c r="BE251" s="192">
        <f>IF(N251="základní",J251,0)</f>
        <v>0</v>
      </c>
      <c r="BF251" s="192">
        <f>IF(N251="snížená",J251,0)</f>
        <v>0</v>
      </c>
      <c r="BG251" s="192">
        <f>IF(N251="zákl. přenesená",J251,0)</f>
        <v>0</v>
      </c>
      <c r="BH251" s="192">
        <f>IF(N251="sníž. přenesená",J251,0)</f>
        <v>0</v>
      </c>
      <c r="BI251" s="192">
        <f>IF(N251="nulová",J251,0)</f>
        <v>0</v>
      </c>
      <c r="BJ251" s="18" t="s">
        <v>82</v>
      </c>
      <c r="BK251" s="192">
        <f>ROUND(I251*H251,2)</f>
        <v>0</v>
      </c>
      <c r="BL251" s="18" t="s">
        <v>131</v>
      </c>
      <c r="BM251" s="191" t="s">
        <v>742</v>
      </c>
    </row>
    <row r="252" spans="1:47" s="2" customFormat="1" ht="10.2">
      <c r="A252" s="35"/>
      <c r="B252" s="36"/>
      <c r="C252" s="37"/>
      <c r="D252" s="193" t="s">
        <v>263</v>
      </c>
      <c r="E252" s="37"/>
      <c r="F252" s="194" t="s">
        <v>743</v>
      </c>
      <c r="G252" s="37"/>
      <c r="H252" s="37"/>
      <c r="I252" s="195"/>
      <c r="J252" s="37"/>
      <c r="K252" s="37"/>
      <c r="L252" s="40"/>
      <c r="M252" s="196"/>
      <c r="N252" s="197"/>
      <c r="O252" s="65"/>
      <c r="P252" s="65"/>
      <c r="Q252" s="65"/>
      <c r="R252" s="65"/>
      <c r="S252" s="65"/>
      <c r="T252" s="66"/>
      <c r="U252" s="35"/>
      <c r="V252" s="35"/>
      <c r="W252" s="35"/>
      <c r="X252" s="35"/>
      <c r="Y252" s="35"/>
      <c r="Z252" s="35"/>
      <c r="AA252" s="35"/>
      <c r="AB252" s="35"/>
      <c r="AC252" s="35"/>
      <c r="AD252" s="35"/>
      <c r="AE252" s="35"/>
      <c r="AT252" s="18" t="s">
        <v>263</v>
      </c>
      <c r="AU252" s="18" t="s">
        <v>84</v>
      </c>
    </row>
    <row r="253" spans="2:51" s="13" customFormat="1" ht="10.2">
      <c r="B253" s="198"/>
      <c r="C253" s="199"/>
      <c r="D253" s="200" t="s">
        <v>265</v>
      </c>
      <c r="E253" s="201" t="s">
        <v>19</v>
      </c>
      <c r="F253" s="202" t="s">
        <v>744</v>
      </c>
      <c r="G253" s="199"/>
      <c r="H253" s="201" t="s">
        <v>19</v>
      </c>
      <c r="I253" s="203"/>
      <c r="J253" s="199"/>
      <c r="K253" s="199"/>
      <c r="L253" s="204"/>
      <c r="M253" s="205"/>
      <c r="N253" s="206"/>
      <c r="O253" s="206"/>
      <c r="P253" s="206"/>
      <c r="Q253" s="206"/>
      <c r="R253" s="206"/>
      <c r="S253" s="206"/>
      <c r="T253" s="207"/>
      <c r="AT253" s="208" t="s">
        <v>265</v>
      </c>
      <c r="AU253" s="208" t="s">
        <v>84</v>
      </c>
      <c r="AV253" s="13" t="s">
        <v>82</v>
      </c>
      <c r="AW253" s="13" t="s">
        <v>36</v>
      </c>
      <c r="AX253" s="13" t="s">
        <v>74</v>
      </c>
      <c r="AY253" s="208" t="s">
        <v>245</v>
      </c>
    </row>
    <row r="254" spans="2:51" s="14" customFormat="1" ht="10.2">
      <c r="B254" s="209"/>
      <c r="C254" s="210"/>
      <c r="D254" s="200" t="s">
        <v>265</v>
      </c>
      <c r="E254" s="211" t="s">
        <v>19</v>
      </c>
      <c r="F254" s="212" t="s">
        <v>745</v>
      </c>
      <c r="G254" s="210"/>
      <c r="H254" s="213">
        <v>3.57</v>
      </c>
      <c r="I254" s="214"/>
      <c r="J254" s="210"/>
      <c r="K254" s="210"/>
      <c r="L254" s="215"/>
      <c r="M254" s="216"/>
      <c r="N254" s="217"/>
      <c r="O254" s="217"/>
      <c r="P254" s="217"/>
      <c r="Q254" s="217"/>
      <c r="R254" s="217"/>
      <c r="S254" s="217"/>
      <c r="T254" s="218"/>
      <c r="AT254" s="219" t="s">
        <v>265</v>
      </c>
      <c r="AU254" s="219" t="s">
        <v>84</v>
      </c>
      <c r="AV254" s="14" t="s">
        <v>84</v>
      </c>
      <c r="AW254" s="14" t="s">
        <v>36</v>
      </c>
      <c r="AX254" s="14" t="s">
        <v>74</v>
      </c>
      <c r="AY254" s="219" t="s">
        <v>245</v>
      </c>
    </row>
    <row r="255" spans="2:51" s="15" customFormat="1" ht="10.2">
      <c r="B255" s="220"/>
      <c r="C255" s="221"/>
      <c r="D255" s="200" t="s">
        <v>265</v>
      </c>
      <c r="E255" s="222" t="s">
        <v>19</v>
      </c>
      <c r="F255" s="223" t="s">
        <v>271</v>
      </c>
      <c r="G255" s="221"/>
      <c r="H255" s="224">
        <v>3.57</v>
      </c>
      <c r="I255" s="225"/>
      <c r="J255" s="221"/>
      <c r="K255" s="221"/>
      <c r="L255" s="226"/>
      <c r="M255" s="227"/>
      <c r="N255" s="228"/>
      <c r="O255" s="228"/>
      <c r="P255" s="228"/>
      <c r="Q255" s="228"/>
      <c r="R255" s="228"/>
      <c r="S255" s="228"/>
      <c r="T255" s="229"/>
      <c r="AT255" s="230" t="s">
        <v>265</v>
      </c>
      <c r="AU255" s="230" t="s">
        <v>84</v>
      </c>
      <c r="AV255" s="15" t="s">
        <v>131</v>
      </c>
      <c r="AW255" s="15" t="s">
        <v>36</v>
      </c>
      <c r="AX255" s="15" t="s">
        <v>82</v>
      </c>
      <c r="AY255" s="230" t="s">
        <v>245</v>
      </c>
    </row>
    <row r="256" spans="1:65" s="2" customFormat="1" ht="24.15" customHeight="1">
      <c r="A256" s="35"/>
      <c r="B256" s="36"/>
      <c r="C256" s="180" t="s">
        <v>746</v>
      </c>
      <c r="D256" s="180" t="s">
        <v>247</v>
      </c>
      <c r="E256" s="181" t="s">
        <v>747</v>
      </c>
      <c r="F256" s="182" t="s">
        <v>748</v>
      </c>
      <c r="G256" s="183" t="s">
        <v>260</v>
      </c>
      <c r="H256" s="184">
        <v>83</v>
      </c>
      <c r="I256" s="185"/>
      <c r="J256" s="186">
        <f>ROUND(I256*H256,2)</f>
        <v>0</v>
      </c>
      <c r="K256" s="182" t="s">
        <v>19</v>
      </c>
      <c r="L256" s="40"/>
      <c r="M256" s="187" t="s">
        <v>19</v>
      </c>
      <c r="N256" s="188" t="s">
        <v>45</v>
      </c>
      <c r="O256" s="65"/>
      <c r="P256" s="189">
        <f>O256*H256</f>
        <v>0</v>
      </c>
      <c r="Q256" s="189">
        <v>0.01282</v>
      </c>
      <c r="R256" s="189">
        <f>Q256*H256</f>
        <v>1.06406</v>
      </c>
      <c r="S256" s="189">
        <v>0</v>
      </c>
      <c r="T256" s="190">
        <f>S256*H256</f>
        <v>0</v>
      </c>
      <c r="U256" s="35"/>
      <c r="V256" s="35"/>
      <c r="W256" s="35"/>
      <c r="X256" s="35"/>
      <c r="Y256" s="35"/>
      <c r="Z256" s="35"/>
      <c r="AA256" s="35"/>
      <c r="AB256" s="35"/>
      <c r="AC256" s="35"/>
      <c r="AD256" s="35"/>
      <c r="AE256" s="35"/>
      <c r="AR256" s="191" t="s">
        <v>131</v>
      </c>
      <c r="AT256" s="191" t="s">
        <v>247</v>
      </c>
      <c r="AU256" s="191" t="s">
        <v>84</v>
      </c>
      <c r="AY256" s="18" t="s">
        <v>245</v>
      </c>
      <c r="BE256" s="192">
        <f>IF(N256="základní",J256,0)</f>
        <v>0</v>
      </c>
      <c r="BF256" s="192">
        <f>IF(N256="snížená",J256,0)</f>
        <v>0</v>
      </c>
      <c r="BG256" s="192">
        <f>IF(N256="zákl. přenesená",J256,0)</f>
        <v>0</v>
      </c>
      <c r="BH256" s="192">
        <f>IF(N256="sníž. přenesená",J256,0)</f>
        <v>0</v>
      </c>
      <c r="BI256" s="192">
        <f>IF(N256="nulová",J256,0)</f>
        <v>0</v>
      </c>
      <c r="BJ256" s="18" t="s">
        <v>82</v>
      </c>
      <c r="BK256" s="192">
        <f>ROUND(I256*H256,2)</f>
        <v>0</v>
      </c>
      <c r="BL256" s="18" t="s">
        <v>131</v>
      </c>
      <c r="BM256" s="191" t="s">
        <v>749</v>
      </c>
    </row>
    <row r="257" spans="2:51" s="13" customFormat="1" ht="10.2">
      <c r="B257" s="198"/>
      <c r="C257" s="199"/>
      <c r="D257" s="200" t="s">
        <v>265</v>
      </c>
      <c r="E257" s="201" t="s">
        <v>19</v>
      </c>
      <c r="F257" s="202" t="s">
        <v>750</v>
      </c>
      <c r="G257" s="199"/>
      <c r="H257" s="201" t="s">
        <v>19</v>
      </c>
      <c r="I257" s="203"/>
      <c r="J257" s="199"/>
      <c r="K257" s="199"/>
      <c r="L257" s="204"/>
      <c r="M257" s="205"/>
      <c r="N257" s="206"/>
      <c r="O257" s="206"/>
      <c r="P257" s="206"/>
      <c r="Q257" s="206"/>
      <c r="R257" s="206"/>
      <c r="S257" s="206"/>
      <c r="T257" s="207"/>
      <c r="AT257" s="208" t="s">
        <v>265</v>
      </c>
      <c r="AU257" s="208" t="s">
        <v>84</v>
      </c>
      <c r="AV257" s="13" t="s">
        <v>82</v>
      </c>
      <c r="AW257" s="13" t="s">
        <v>36</v>
      </c>
      <c r="AX257" s="13" t="s">
        <v>74</v>
      </c>
      <c r="AY257" s="208" t="s">
        <v>245</v>
      </c>
    </row>
    <row r="258" spans="2:51" s="13" customFormat="1" ht="10.2">
      <c r="B258" s="198"/>
      <c r="C258" s="199"/>
      <c r="D258" s="200" t="s">
        <v>265</v>
      </c>
      <c r="E258" s="201" t="s">
        <v>19</v>
      </c>
      <c r="F258" s="202" t="s">
        <v>735</v>
      </c>
      <c r="G258" s="199"/>
      <c r="H258" s="201" t="s">
        <v>19</v>
      </c>
      <c r="I258" s="203"/>
      <c r="J258" s="199"/>
      <c r="K258" s="199"/>
      <c r="L258" s="204"/>
      <c r="M258" s="205"/>
      <c r="N258" s="206"/>
      <c r="O258" s="206"/>
      <c r="P258" s="206"/>
      <c r="Q258" s="206"/>
      <c r="R258" s="206"/>
      <c r="S258" s="206"/>
      <c r="T258" s="207"/>
      <c r="AT258" s="208" t="s">
        <v>265</v>
      </c>
      <c r="AU258" s="208" t="s">
        <v>84</v>
      </c>
      <c r="AV258" s="13" t="s">
        <v>82</v>
      </c>
      <c r="AW258" s="13" t="s">
        <v>36</v>
      </c>
      <c r="AX258" s="13" t="s">
        <v>74</v>
      </c>
      <c r="AY258" s="208" t="s">
        <v>245</v>
      </c>
    </row>
    <row r="259" spans="2:51" s="14" customFormat="1" ht="10.2">
      <c r="B259" s="209"/>
      <c r="C259" s="210"/>
      <c r="D259" s="200" t="s">
        <v>265</v>
      </c>
      <c r="E259" s="211" t="s">
        <v>19</v>
      </c>
      <c r="F259" s="212" t="s">
        <v>751</v>
      </c>
      <c r="G259" s="210"/>
      <c r="H259" s="213">
        <v>27.5</v>
      </c>
      <c r="I259" s="214"/>
      <c r="J259" s="210"/>
      <c r="K259" s="210"/>
      <c r="L259" s="215"/>
      <c r="M259" s="216"/>
      <c r="N259" s="217"/>
      <c r="O259" s="217"/>
      <c r="P259" s="217"/>
      <c r="Q259" s="217"/>
      <c r="R259" s="217"/>
      <c r="S259" s="217"/>
      <c r="T259" s="218"/>
      <c r="AT259" s="219" t="s">
        <v>265</v>
      </c>
      <c r="AU259" s="219" t="s">
        <v>84</v>
      </c>
      <c r="AV259" s="14" t="s">
        <v>84</v>
      </c>
      <c r="AW259" s="14" t="s">
        <v>36</v>
      </c>
      <c r="AX259" s="14" t="s">
        <v>74</v>
      </c>
      <c r="AY259" s="219" t="s">
        <v>245</v>
      </c>
    </row>
    <row r="260" spans="2:51" s="13" customFormat="1" ht="10.2">
      <c r="B260" s="198"/>
      <c r="C260" s="199"/>
      <c r="D260" s="200" t="s">
        <v>265</v>
      </c>
      <c r="E260" s="201" t="s">
        <v>19</v>
      </c>
      <c r="F260" s="202" t="s">
        <v>737</v>
      </c>
      <c r="G260" s="199"/>
      <c r="H260" s="201" t="s">
        <v>19</v>
      </c>
      <c r="I260" s="203"/>
      <c r="J260" s="199"/>
      <c r="K260" s="199"/>
      <c r="L260" s="204"/>
      <c r="M260" s="205"/>
      <c r="N260" s="206"/>
      <c r="O260" s="206"/>
      <c r="P260" s="206"/>
      <c r="Q260" s="206"/>
      <c r="R260" s="206"/>
      <c r="S260" s="206"/>
      <c r="T260" s="207"/>
      <c r="AT260" s="208" t="s">
        <v>265</v>
      </c>
      <c r="AU260" s="208" t="s">
        <v>84</v>
      </c>
      <c r="AV260" s="13" t="s">
        <v>82</v>
      </c>
      <c r="AW260" s="13" t="s">
        <v>36</v>
      </c>
      <c r="AX260" s="13" t="s">
        <v>74</v>
      </c>
      <c r="AY260" s="208" t="s">
        <v>245</v>
      </c>
    </row>
    <row r="261" spans="2:51" s="14" customFormat="1" ht="10.2">
      <c r="B261" s="209"/>
      <c r="C261" s="210"/>
      <c r="D261" s="200" t="s">
        <v>265</v>
      </c>
      <c r="E261" s="211" t="s">
        <v>19</v>
      </c>
      <c r="F261" s="212" t="s">
        <v>752</v>
      </c>
      <c r="G261" s="210"/>
      <c r="H261" s="213">
        <v>28</v>
      </c>
      <c r="I261" s="214"/>
      <c r="J261" s="210"/>
      <c r="K261" s="210"/>
      <c r="L261" s="215"/>
      <c r="M261" s="216"/>
      <c r="N261" s="217"/>
      <c r="O261" s="217"/>
      <c r="P261" s="217"/>
      <c r="Q261" s="217"/>
      <c r="R261" s="217"/>
      <c r="S261" s="217"/>
      <c r="T261" s="218"/>
      <c r="AT261" s="219" t="s">
        <v>265</v>
      </c>
      <c r="AU261" s="219" t="s">
        <v>84</v>
      </c>
      <c r="AV261" s="14" t="s">
        <v>84</v>
      </c>
      <c r="AW261" s="14" t="s">
        <v>36</v>
      </c>
      <c r="AX261" s="14" t="s">
        <v>74</v>
      </c>
      <c r="AY261" s="219" t="s">
        <v>245</v>
      </c>
    </row>
    <row r="262" spans="2:51" s="14" customFormat="1" ht="10.2">
      <c r="B262" s="209"/>
      <c r="C262" s="210"/>
      <c r="D262" s="200" t="s">
        <v>265</v>
      </c>
      <c r="E262" s="211" t="s">
        <v>19</v>
      </c>
      <c r="F262" s="212" t="s">
        <v>751</v>
      </c>
      <c r="G262" s="210"/>
      <c r="H262" s="213">
        <v>27.5</v>
      </c>
      <c r="I262" s="214"/>
      <c r="J262" s="210"/>
      <c r="K262" s="210"/>
      <c r="L262" s="215"/>
      <c r="M262" s="216"/>
      <c r="N262" s="217"/>
      <c r="O262" s="217"/>
      <c r="P262" s="217"/>
      <c r="Q262" s="217"/>
      <c r="R262" s="217"/>
      <c r="S262" s="217"/>
      <c r="T262" s="218"/>
      <c r="AT262" s="219" t="s">
        <v>265</v>
      </c>
      <c r="AU262" s="219" t="s">
        <v>84</v>
      </c>
      <c r="AV262" s="14" t="s">
        <v>84</v>
      </c>
      <c r="AW262" s="14" t="s">
        <v>36</v>
      </c>
      <c r="AX262" s="14" t="s">
        <v>74</v>
      </c>
      <c r="AY262" s="219" t="s">
        <v>245</v>
      </c>
    </row>
    <row r="263" spans="2:51" s="15" customFormat="1" ht="10.2">
      <c r="B263" s="220"/>
      <c r="C263" s="221"/>
      <c r="D263" s="200" t="s">
        <v>265</v>
      </c>
      <c r="E263" s="222" t="s">
        <v>19</v>
      </c>
      <c r="F263" s="223" t="s">
        <v>271</v>
      </c>
      <c r="G263" s="221"/>
      <c r="H263" s="224">
        <v>83</v>
      </c>
      <c r="I263" s="225"/>
      <c r="J263" s="221"/>
      <c r="K263" s="221"/>
      <c r="L263" s="226"/>
      <c r="M263" s="227"/>
      <c r="N263" s="228"/>
      <c r="O263" s="228"/>
      <c r="P263" s="228"/>
      <c r="Q263" s="228"/>
      <c r="R263" s="228"/>
      <c r="S263" s="228"/>
      <c r="T263" s="229"/>
      <c r="AT263" s="230" t="s">
        <v>265</v>
      </c>
      <c r="AU263" s="230" t="s">
        <v>84</v>
      </c>
      <c r="AV263" s="15" t="s">
        <v>131</v>
      </c>
      <c r="AW263" s="15" t="s">
        <v>36</v>
      </c>
      <c r="AX263" s="15" t="s">
        <v>82</v>
      </c>
      <c r="AY263" s="230" t="s">
        <v>245</v>
      </c>
    </row>
    <row r="264" spans="1:65" s="2" customFormat="1" ht="24.15" customHeight="1">
      <c r="A264" s="35"/>
      <c r="B264" s="36"/>
      <c r="C264" s="180" t="s">
        <v>753</v>
      </c>
      <c r="D264" s="180" t="s">
        <v>247</v>
      </c>
      <c r="E264" s="181" t="s">
        <v>754</v>
      </c>
      <c r="F264" s="182" t="s">
        <v>755</v>
      </c>
      <c r="G264" s="183" t="s">
        <v>260</v>
      </c>
      <c r="H264" s="184">
        <v>83</v>
      </c>
      <c r="I264" s="185"/>
      <c r="J264" s="186">
        <f>ROUND(I264*H264,2)</f>
        <v>0</v>
      </c>
      <c r="K264" s="182" t="s">
        <v>261</v>
      </c>
      <c r="L264" s="40"/>
      <c r="M264" s="187" t="s">
        <v>19</v>
      </c>
      <c r="N264" s="188" t="s">
        <v>45</v>
      </c>
      <c r="O264" s="65"/>
      <c r="P264" s="189">
        <f>O264*H264</f>
        <v>0</v>
      </c>
      <c r="Q264" s="189">
        <v>0</v>
      </c>
      <c r="R264" s="189">
        <f>Q264*H264</f>
        <v>0</v>
      </c>
      <c r="S264" s="189">
        <v>0</v>
      </c>
      <c r="T264" s="190">
        <f>S264*H264</f>
        <v>0</v>
      </c>
      <c r="U264" s="35"/>
      <c r="V264" s="35"/>
      <c r="W264" s="35"/>
      <c r="X264" s="35"/>
      <c r="Y264" s="35"/>
      <c r="Z264" s="35"/>
      <c r="AA264" s="35"/>
      <c r="AB264" s="35"/>
      <c r="AC264" s="35"/>
      <c r="AD264" s="35"/>
      <c r="AE264" s="35"/>
      <c r="AR264" s="191" t="s">
        <v>131</v>
      </c>
      <c r="AT264" s="191" t="s">
        <v>247</v>
      </c>
      <c r="AU264" s="191" t="s">
        <v>84</v>
      </c>
      <c r="AY264" s="18" t="s">
        <v>245</v>
      </c>
      <c r="BE264" s="192">
        <f>IF(N264="základní",J264,0)</f>
        <v>0</v>
      </c>
      <c r="BF264" s="192">
        <f>IF(N264="snížená",J264,0)</f>
        <v>0</v>
      </c>
      <c r="BG264" s="192">
        <f>IF(N264="zákl. přenesená",J264,0)</f>
        <v>0</v>
      </c>
      <c r="BH264" s="192">
        <f>IF(N264="sníž. přenesená",J264,0)</f>
        <v>0</v>
      </c>
      <c r="BI264" s="192">
        <f>IF(N264="nulová",J264,0)</f>
        <v>0</v>
      </c>
      <c r="BJ264" s="18" t="s">
        <v>82</v>
      </c>
      <c r="BK264" s="192">
        <f>ROUND(I264*H264,2)</f>
        <v>0</v>
      </c>
      <c r="BL264" s="18" t="s">
        <v>131</v>
      </c>
      <c r="BM264" s="191" t="s">
        <v>756</v>
      </c>
    </row>
    <row r="265" spans="1:47" s="2" customFormat="1" ht="10.2">
      <c r="A265" s="35"/>
      <c r="B265" s="36"/>
      <c r="C265" s="37"/>
      <c r="D265" s="193" t="s">
        <v>263</v>
      </c>
      <c r="E265" s="37"/>
      <c r="F265" s="194" t="s">
        <v>757</v>
      </c>
      <c r="G265" s="37"/>
      <c r="H265" s="37"/>
      <c r="I265" s="195"/>
      <c r="J265" s="37"/>
      <c r="K265" s="37"/>
      <c r="L265" s="40"/>
      <c r="M265" s="196"/>
      <c r="N265" s="197"/>
      <c r="O265" s="65"/>
      <c r="P265" s="65"/>
      <c r="Q265" s="65"/>
      <c r="R265" s="65"/>
      <c r="S265" s="65"/>
      <c r="T265" s="66"/>
      <c r="U265" s="35"/>
      <c r="V265" s="35"/>
      <c r="W265" s="35"/>
      <c r="X265" s="35"/>
      <c r="Y265" s="35"/>
      <c r="Z265" s="35"/>
      <c r="AA265" s="35"/>
      <c r="AB265" s="35"/>
      <c r="AC265" s="35"/>
      <c r="AD265" s="35"/>
      <c r="AE265" s="35"/>
      <c r="AT265" s="18" t="s">
        <v>263</v>
      </c>
      <c r="AU265" s="18" t="s">
        <v>84</v>
      </c>
    </row>
    <row r="266" spans="1:65" s="2" customFormat="1" ht="24.15" customHeight="1">
      <c r="A266" s="35"/>
      <c r="B266" s="36"/>
      <c r="C266" s="180" t="s">
        <v>758</v>
      </c>
      <c r="D266" s="180" t="s">
        <v>247</v>
      </c>
      <c r="E266" s="181" t="s">
        <v>759</v>
      </c>
      <c r="F266" s="182" t="s">
        <v>760</v>
      </c>
      <c r="G266" s="183" t="s">
        <v>260</v>
      </c>
      <c r="H266" s="184">
        <v>47.859</v>
      </c>
      <c r="I266" s="185"/>
      <c r="J266" s="186">
        <f>ROUND(I266*H266,2)</f>
        <v>0</v>
      </c>
      <c r="K266" s="182" t="s">
        <v>19</v>
      </c>
      <c r="L266" s="40"/>
      <c r="M266" s="187" t="s">
        <v>19</v>
      </c>
      <c r="N266" s="188" t="s">
        <v>45</v>
      </c>
      <c r="O266" s="65"/>
      <c r="P266" s="189">
        <f>O266*H266</f>
        <v>0</v>
      </c>
      <c r="Q266" s="189">
        <v>0.00658</v>
      </c>
      <c r="R266" s="189">
        <f>Q266*H266</f>
        <v>0.31491222</v>
      </c>
      <c r="S266" s="189">
        <v>0</v>
      </c>
      <c r="T266" s="190">
        <f>S266*H266</f>
        <v>0</v>
      </c>
      <c r="U266" s="35"/>
      <c r="V266" s="35"/>
      <c r="W266" s="35"/>
      <c r="X266" s="35"/>
      <c r="Y266" s="35"/>
      <c r="Z266" s="35"/>
      <c r="AA266" s="35"/>
      <c r="AB266" s="35"/>
      <c r="AC266" s="35"/>
      <c r="AD266" s="35"/>
      <c r="AE266" s="35"/>
      <c r="AR266" s="191" t="s">
        <v>131</v>
      </c>
      <c r="AT266" s="191" t="s">
        <v>247</v>
      </c>
      <c r="AU266" s="191" t="s">
        <v>84</v>
      </c>
      <c r="AY266" s="18" t="s">
        <v>245</v>
      </c>
      <c r="BE266" s="192">
        <f>IF(N266="základní",J266,0)</f>
        <v>0</v>
      </c>
      <c r="BF266" s="192">
        <f>IF(N266="snížená",J266,0)</f>
        <v>0</v>
      </c>
      <c r="BG266" s="192">
        <f>IF(N266="zákl. přenesená",J266,0)</f>
        <v>0</v>
      </c>
      <c r="BH266" s="192">
        <f>IF(N266="sníž. přenesená",J266,0)</f>
        <v>0</v>
      </c>
      <c r="BI266" s="192">
        <f>IF(N266="nulová",J266,0)</f>
        <v>0</v>
      </c>
      <c r="BJ266" s="18" t="s">
        <v>82</v>
      </c>
      <c r="BK266" s="192">
        <f>ROUND(I266*H266,2)</f>
        <v>0</v>
      </c>
      <c r="BL266" s="18" t="s">
        <v>131</v>
      </c>
      <c r="BM266" s="191" t="s">
        <v>761</v>
      </c>
    </row>
    <row r="267" spans="2:51" s="13" customFormat="1" ht="10.2">
      <c r="B267" s="198"/>
      <c r="C267" s="199"/>
      <c r="D267" s="200" t="s">
        <v>265</v>
      </c>
      <c r="E267" s="201" t="s">
        <v>19</v>
      </c>
      <c r="F267" s="202" t="s">
        <v>762</v>
      </c>
      <c r="G267" s="199"/>
      <c r="H267" s="201" t="s">
        <v>19</v>
      </c>
      <c r="I267" s="203"/>
      <c r="J267" s="199"/>
      <c r="K267" s="199"/>
      <c r="L267" s="204"/>
      <c r="M267" s="205"/>
      <c r="N267" s="206"/>
      <c r="O267" s="206"/>
      <c r="P267" s="206"/>
      <c r="Q267" s="206"/>
      <c r="R267" s="206"/>
      <c r="S267" s="206"/>
      <c r="T267" s="207"/>
      <c r="AT267" s="208" t="s">
        <v>265</v>
      </c>
      <c r="AU267" s="208" t="s">
        <v>84</v>
      </c>
      <c r="AV267" s="13" t="s">
        <v>82</v>
      </c>
      <c r="AW267" s="13" t="s">
        <v>36</v>
      </c>
      <c r="AX267" s="13" t="s">
        <v>74</v>
      </c>
      <c r="AY267" s="208" t="s">
        <v>245</v>
      </c>
    </row>
    <row r="268" spans="2:51" s="13" customFormat="1" ht="10.2">
      <c r="B268" s="198"/>
      <c r="C268" s="199"/>
      <c r="D268" s="200" t="s">
        <v>265</v>
      </c>
      <c r="E268" s="201" t="s">
        <v>19</v>
      </c>
      <c r="F268" s="202" t="s">
        <v>735</v>
      </c>
      <c r="G268" s="199"/>
      <c r="H268" s="201" t="s">
        <v>19</v>
      </c>
      <c r="I268" s="203"/>
      <c r="J268" s="199"/>
      <c r="K268" s="199"/>
      <c r="L268" s="204"/>
      <c r="M268" s="205"/>
      <c r="N268" s="206"/>
      <c r="O268" s="206"/>
      <c r="P268" s="206"/>
      <c r="Q268" s="206"/>
      <c r="R268" s="206"/>
      <c r="S268" s="206"/>
      <c r="T268" s="207"/>
      <c r="AT268" s="208" t="s">
        <v>265</v>
      </c>
      <c r="AU268" s="208" t="s">
        <v>84</v>
      </c>
      <c r="AV268" s="13" t="s">
        <v>82</v>
      </c>
      <c r="AW268" s="13" t="s">
        <v>36</v>
      </c>
      <c r="AX268" s="13" t="s">
        <v>74</v>
      </c>
      <c r="AY268" s="208" t="s">
        <v>245</v>
      </c>
    </row>
    <row r="269" spans="2:51" s="14" customFormat="1" ht="10.2">
      <c r="B269" s="209"/>
      <c r="C269" s="210"/>
      <c r="D269" s="200" t="s">
        <v>265</v>
      </c>
      <c r="E269" s="211" t="s">
        <v>19</v>
      </c>
      <c r="F269" s="212" t="s">
        <v>763</v>
      </c>
      <c r="G269" s="210"/>
      <c r="H269" s="213">
        <v>12.609</v>
      </c>
      <c r="I269" s="214"/>
      <c r="J269" s="210"/>
      <c r="K269" s="210"/>
      <c r="L269" s="215"/>
      <c r="M269" s="216"/>
      <c r="N269" s="217"/>
      <c r="O269" s="217"/>
      <c r="P269" s="217"/>
      <c r="Q269" s="217"/>
      <c r="R269" s="217"/>
      <c r="S269" s="217"/>
      <c r="T269" s="218"/>
      <c r="AT269" s="219" t="s">
        <v>265</v>
      </c>
      <c r="AU269" s="219" t="s">
        <v>84</v>
      </c>
      <c r="AV269" s="14" t="s">
        <v>84</v>
      </c>
      <c r="AW269" s="14" t="s">
        <v>36</v>
      </c>
      <c r="AX269" s="14" t="s">
        <v>74</v>
      </c>
      <c r="AY269" s="219" t="s">
        <v>245</v>
      </c>
    </row>
    <row r="270" spans="2:51" s="13" customFormat="1" ht="10.2">
      <c r="B270" s="198"/>
      <c r="C270" s="199"/>
      <c r="D270" s="200" t="s">
        <v>265</v>
      </c>
      <c r="E270" s="201" t="s">
        <v>19</v>
      </c>
      <c r="F270" s="202" t="s">
        <v>737</v>
      </c>
      <c r="G270" s="199"/>
      <c r="H270" s="201" t="s">
        <v>19</v>
      </c>
      <c r="I270" s="203"/>
      <c r="J270" s="199"/>
      <c r="K270" s="199"/>
      <c r="L270" s="204"/>
      <c r="M270" s="205"/>
      <c r="N270" s="206"/>
      <c r="O270" s="206"/>
      <c r="P270" s="206"/>
      <c r="Q270" s="206"/>
      <c r="R270" s="206"/>
      <c r="S270" s="206"/>
      <c r="T270" s="207"/>
      <c r="AT270" s="208" t="s">
        <v>265</v>
      </c>
      <c r="AU270" s="208" t="s">
        <v>84</v>
      </c>
      <c r="AV270" s="13" t="s">
        <v>82</v>
      </c>
      <c r="AW270" s="13" t="s">
        <v>36</v>
      </c>
      <c r="AX270" s="13" t="s">
        <v>74</v>
      </c>
      <c r="AY270" s="208" t="s">
        <v>245</v>
      </c>
    </row>
    <row r="271" spans="2:51" s="14" customFormat="1" ht="10.2">
      <c r="B271" s="209"/>
      <c r="C271" s="210"/>
      <c r="D271" s="200" t="s">
        <v>265</v>
      </c>
      <c r="E271" s="211" t="s">
        <v>19</v>
      </c>
      <c r="F271" s="212" t="s">
        <v>764</v>
      </c>
      <c r="G271" s="210"/>
      <c r="H271" s="213">
        <v>17.625</v>
      </c>
      <c r="I271" s="214"/>
      <c r="J271" s="210"/>
      <c r="K271" s="210"/>
      <c r="L271" s="215"/>
      <c r="M271" s="216"/>
      <c r="N271" s="217"/>
      <c r="O271" s="217"/>
      <c r="P271" s="217"/>
      <c r="Q271" s="217"/>
      <c r="R271" s="217"/>
      <c r="S271" s="217"/>
      <c r="T271" s="218"/>
      <c r="AT271" s="219" t="s">
        <v>265</v>
      </c>
      <c r="AU271" s="219" t="s">
        <v>84</v>
      </c>
      <c r="AV271" s="14" t="s">
        <v>84</v>
      </c>
      <c r="AW271" s="14" t="s">
        <v>36</v>
      </c>
      <c r="AX271" s="14" t="s">
        <v>74</v>
      </c>
      <c r="AY271" s="219" t="s">
        <v>245</v>
      </c>
    </row>
    <row r="272" spans="2:51" s="14" customFormat="1" ht="10.2">
      <c r="B272" s="209"/>
      <c r="C272" s="210"/>
      <c r="D272" s="200" t="s">
        <v>265</v>
      </c>
      <c r="E272" s="211" t="s">
        <v>19</v>
      </c>
      <c r="F272" s="212" t="s">
        <v>764</v>
      </c>
      <c r="G272" s="210"/>
      <c r="H272" s="213">
        <v>17.625</v>
      </c>
      <c r="I272" s="214"/>
      <c r="J272" s="210"/>
      <c r="K272" s="210"/>
      <c r="L272" s="215"/>
      <c r="M272" s="216"/>
      <c r="N272" s="217"/>
      <c r="O272" s="217"/>
      <c r="P272" s="217"/>
      <c r="Q272" s="217"/>
      <c r="R272" s="217"/>
      <c r="S272" s="217"/>
      <c r="T272" s="218"/>
      <c r="AT272" s="219" t="s">
        <v>265</v>
      </c>
      <c r="AU272" s="219" t="s">
        <v>84</v>
      </c>
      <c r="AV272" s="14" t="s">
        <v>84</v>
      </c>
      <c r="AW272" s="14" t="s">
        <v>36</v>
      </c>
      <c r="AX272" s="14" t="s">
        <v>74</v>
      </c>
      <c r="AY272" s="219" t="s">
        <v>245</v>
      </c>
    </row>
    <row r="273" spans="2:51" s="15" customFormat="1" ht="10.2">
      <c r="B273" s="220"/>
      <c r="C273" s="221"/>
      <c r="D273" s="200" t="s">
        <v>265</v>
      </c>
      <c r="E273" s="222" t="s">
        <v>19</v>
      </c>
      <c r="F273" s="223" t="s">
        <v>271</v>
      </c>
      <c r="G273" s="221"/>
      <c r="H273" s="224">
        <v>47.859</v>
      </c>
      <c r="I273" s="225"/>
      <c r="J273" s="221"/>
      <c r="K273" s="221"/>
      <c r="L273" s="226"/>
      <c r="M273" s="227"/>
      <c r="N273" s="228"/>
      <c r="O273" s="228"/>
      <c r="P273" s="228"/>
      <c r="Q273" s="228"/>
      <c r="R273" s="228"/>
      <c r="S273" s="228"/>
      <c r="T273" s="229"/>
      <c r="AT273" s="230" t="s">
        <v>265</v>
      </c>
      <c r="AU273" s="230" t="s">
        <v>84</v>
      </c>
      <c r="AV273" s="15" t="s">
        <v>131</v>
      </c>
      <c r="AW273" s="15" t="s">
        <v>36</v>
      </c>
      <c r="AX273" s="15" t="s">
        <v>82</v>
      </c>
      <c r="AY273" s="230" t="s">
        <v>245</v>
      </c>
    </row>
    <row r="274" spans="1:65" s="2" customFormat="1" ht="21.75" customHeight="1">
      <c r="A274" s="35"/>
      <c r="B274" s="36"/>
      <c r="C274" s="180" t="s">
        <v>765</v>
      </c>
      <c r="D274" s="180" t="s">
        <v>247</v>
      </c>
      <c r="E274" s="181" t="s">
        <v>766</v>
      </c>
      <c r="F274" s="182" t="s">
        <v>767</v>
      </c>
      <c r="G274" s="183" t="s">
        <v>260</v>
      </c>
      <c r="H274" s="184">
        <v>47.859</v>
      </c>
      <c r="I274" s="185"/>
      <c r="J274" s="186">
        <f>ROUND(I274*H274,2)</f>
        <v>0</v>
      </c>
      <c r="K274" s="182" t="s">
        <v>261</v>
      </c>
      <c r="L274" s="40"/>
      <c r="M274" s="187" t="s">
        <v>19</v>
      </c>
      <c r="N274" s="188" t="s">
        <v>45</v>
      </c>
      <c r="O274" s="65"/>
      <c r="P274" s="189">
        <f>O274*H274</f>
        <v>0</v>
      </c>
      <c r="Q274" s="189">
        <v>0</v>
      </c>
      <c r="R274" s="189">
        <f>Q274*H274</f>
        <v>0</v>
      </c>
      <c r="S274" s="189">
        <v>0</v>
      </c>
      <c r="T274" s="190">
        <f>S274*H274</f>
        <v>0</v>
      </c>
      <c r="U274" s="35"/>
      <c r="V274" s="35"/>
      <c r="W274" s="35"/>
      <c r="X274" s="35"/>
      <c r="Y274" s="35"/>
      <c r="Z274" s="35"/>
      <c r="AA274" s="35"/>
      <c r="AB274" s="35"/>
      <c r="AC274" s="35"/>
      <c r="AD274" s="35"/>
      <c r="AE274" s="35"/>
      <c r="AR274" s="191" t="s">
        <v>131</v>
      </c>
      <c r="AT274" s="191" t="s">
        <v>247</v>
      </c>
      <c r="AU274" s="191" t="s">
        <v>84</v>
      </c>
      <c r="AY274" s="18" t="s">
        <v>245</v>
      </c>
      <c r="BE274" s="192">
        <f>IF(N274="základní",J274,0)</f>
        <v>0</v>
      </c>
      <c r="BF274" s="192">
        <f>IF(N274="snížená",J274,0)</f>
        <v>0</v>
      </c>
      <c r="BG274" s="192">
        <f>IF(N274="zákl. přenesená",J274,0)</f>
        <v>0</v>
      </c>
      <c r="BH274" s="192">
        <f>IF(N274="sníž. přenesená",J274,0)</f>
        <v>0</v>
      </c>
      <c r="BI274" s="192">
        <f>IF(N274="nulová",J274,0)</f>
        <v>0</v>
      </c>
      <c r="BJ274" s="18" t="s">
        <v>82</v>
      </c>
      <c r="BK274" s="192">
        <f>ROUND(I274*H274,2)</f>
        <v>0</v>
      </c>
      <c r="BL274" s="18" t="s">
        <v>131</v>
      </c>
      <c r="BM274" s="191" t="s">
        <v>768</v>
      </c>
    </row>
    <row r="275" spans="1:47" s="2" customFormat="1" ht="10.2">
      <c r="A275" s="35"/>
      <c r="B275" s="36"/>
      <c r="C275" s="37"/>
      <c r="D275" s="193" t="s">
        <v>263</v>
      </c>
      <c r="E275" s="37"/>
      <c r="F275" s="194" t="s">
        <v>769</v>
      </c>
      <c r="G275" s="37"/>
      <c r="H275" s="37"/>
      <c r="I275" s="195"/>
      <c r="J275" s="37"/>
      <c r="K275" s="37"/>
      <c r="L275" s="40"/>
      <c r="M275" s="196"/>
      <c r="N275" s="197"/>
      <c r="O275" s="65"/>
      <c r="P275" s="65"/>
      <c r="Q275" s="65"/>
      <c r="R275" s="65"/>
      <c r="S275" s="65"/>
      <c r="T275" s="66"/>
      <c r="U275" s="35"/>
      <c r="V275" s="35"/>
      <c r="W275" s="35"/>
      <c r="X275" s="35"/>
      <c r="Y275" s="35"/>
      <c r="Z275" s="35"/>
      <c r="AA275" s="35"/>
      <c r="AB275" s="35"/>
      <c r="AC275" s="35"/>
      <c r="AD275" s="35"/>
      <c r="AE275" s="35"/>
      <c r="AT275" s="18" t="s">
        <v>263</v>
      </c>
      <c r="AU275" s="18" t="s">
        <v>84</v>
      </c>
    </row>
    <row r="276" spans="2:63" s="12" customFormat="1" ht="22.8" customHeight="1">
      <c r="B276" s="164"/>
      <c r="C276" s="165"/>
      <c r="D276" s="166" t="s">
        <v>73</v>
      </c>
      <c r="E276" s="178" t="s">
        <v>305</v>
      </c>
      <c r="F276" s="178" t="s">
        <v>327</v>
      </c>
      <c r="G276" s="165"/>
      <c r="H276" s="165"/>
      <c r="I276" s="168"/>
      <c r="J276" s="179">
        <f>BK276</f>
        <v>0</v>
      </c>
      <c r="K276" s="165"/>
      <c r="L276" s="170"/>
      <c r="M276" s="171"/>
      <c r="N276" s="172"/>
      <c r="O276" s="172"/>
      <c r="P276" s="173">
        <f>SUM(P277:P278)</f>
        <v>0</v>
      </c>
      <c r="Q276" s="172"/>
      <c r="R276" s="173">
        <f>SUM(R277:R278)</f>
        <v>0.00404</v>
      </c>
      <c r="S276" s="172"/>
      <c r="T276" s="174">
        <f>SUM(T277:T278)</f>
        <v>0</v>
      </c>
      <c r="AR276" s="175" t="s">
        <v>82</v>
      </c>
      <c r="AT276" s="176" t="s">
        <v>73</v>
      </c>
      <c r="AU276" s="176" t="s">
        <v>82</v>
      </c>
      <c r="AY276" s="175" t="s">
        <v>245</v>
      </c>
      <c r="BK276" s="177">
        <f>SUM(BK277:BK278)</f>
        <v>0</v>
      </c>
    </row>
    <row r="277" spans="1:65" s="2" customFormat="1" ht="16.5" customHeight="1">
      <c r="A277" s="35"/>
      <c r="B277" s="36"/>
      <c r="C277" s="180" t="s">
        <v>770</v>
      </c>
      <c r="D277" s="180" t="s">
        <v>247</v>
      </c>
      <c r="E277" s="181" t="s">
        <v>771</v>
      </c>
      <c r="F277" s="182" t="s">
        <v>772</v>
      </c>
      <c r="G277" s="183" t="s">
        <v>389</v>
      </c>
      <c r="H277" s="184">
        <v>1</v>
      </c>
      <c r="I277" s="185"/>
      <c r="J277" s="186">
        <f>ROUND(I277*H277,2)</f>
        <v>0</v>
      </c>
      <c r="K277" s="182" t="s">
        <v>19</v>
      </c>
      <c r="L277" s="40"/>
      <c r="M277" s="187" t="s">
        <v>19</v>
      </c>
      <c r="N277" s="188" t="s">
        <v>45</v>
      </c>
      <c r="O277" s="65"/>
      <c r="P277" s="189">
        <f>O277*H277</f>
        <v>0</v>
      </c>
      <c r="Q277" s="189">
        <v>0.00404</v>
      </c>
      <c r="R277" s="189">
        <f>Q277*H277</f>
        <v>0.00404</v>
      </c>
      <c r="S277" s="189">
        <v>0</v>
      </c>
      <c r="T277" s="190">
        <f>S277*H277</f>
        <v>0</v>
      </c>
      <c r="U277" s="35"/>
      <c r="V277" s="35"/>
      <c r="W277" s="35"/>
      <c r="X277" s="35"/>
      <c r="Y277" s="35"/>
      <c r="Z277" s="35"/>
      <c r="AA277" s="35"/>
      <c r="AB277" s="35"/>
      <c r="AC277" s="35"/>
      <c r="AD277" s="35"/>
      <c r="AE277" s="35"/>
      <c r="AR277" s="191" t="s">
        <v>131</v>
      </c>
      <c r="AT277" s="191" t="s">
        <v>247</v>
      </c>
      <c r="AU277" s="191" t="s">
        <v>84</v>
      </c>
      <c r="AY277" s="18" t="s">
        <v>245</v>
      </c>
      <c r="BE277" s="192">
        <f>IF(N277="základní",J277,0)</f>
        <v>0</v>
      </c>
      <c r="BF277" s="192">
        <f>IF(N277="snížená",J277,0)</f>
        <v>0</v>
      </c>
      <c r="BG277" s="192">
        <f>IF(N277="zákl. přenesená",J277,0)</f>
        <v>0</v>
      </c>
      <c r="BH277" s="192">
        <f>IF(N277="sníž. přenesená",J277,0)</f>
        <v>0</v>
      </c>
      <c r="BI277" s="192">
        <f>IF(N277="nulová",J277,0)</f>
        <v>0</v>
      </c>
      <c r="BJ277" s="18" t="s">
        <v>82</v>
      </c>
      <c r="BK277" s="192">
        <f>ROUND(I277*H277,2)</f>
        <v>0</v>
      </c>
      <c r="BL277" s="18" t="s">
        <v>131</v>
      </c>
      <c r="BM277" s="191" t="s">
        <v>773</v>
      </c>
    </row>
    <row r="278" spans="1:47" s="2" customFormat="1" ht="19.2">
      <c r="A278" s="35"/>
      <c r="B278" s="36"/>
      <c r="C278" s="37"/>
      <c r="D278" s="200" t="s">
        <v>470</v>
      </c>
      <c r="E278" s="37"/>
      <c r="F278" s="236" t="s">
        <v>471</v>
      </c>
      <c r="G278" s="37"/>
      <c r="H278" s="37"/>
      <c r="I278" s="195"/>
      <c r="J278" s="37"/>
      <c r="K278" s="37"/>
      <c r="L278" s="40"/>
      <c r="M278" s="196"/>
      <c r="N278" s="197"/>
      <c r="O278" s="65"/>
      <c r="P278" s="65"/>
      <c r="Q278" s="65"/>
      <c r="R278" s="65"/>
      <c r="S278" s="65"/>
      <c r="T278" s="66"/>
      <c r="U278" s="35"/>
      <c r="V278" s="35"/>
      <c r="W278" s="35"/>
      <c r="X278" s="35"/>
      <c r="Y278" s="35"/>
      <c r="Z278" s="35"/>
      <c r="AA278" s="35"/>
      <c r="AB278" s="35"/>
      <c r="AC278" s="35"/>
      <c r="AD278" s="35"/>
      <c r="AE278" s="35"/>
      <c r="AT278" s="18" t="s">
        <v>470</v>
      </c>
      <c r="AU278" s="18" t="s">
        <v>84</v>
      </c>
    </row>
    <row r="279" spans="2:63" s="12" customFormat="1" ht="22.8" customHeight="1">
      <c r="B279" s="164"/>
      <c r="C279" s="165"/>
      <c r="D279" s="166" t="s">
        <v>73</v>
      </c>
      <c r="E279" s="178" t="s">
        <v>540</v>
      </c>
      <c r="F279" s="178" t="s">
        <v>541</v>
      </c>
      <c r="G279" s="165"/>
      <c r="H279" s="165"/>
      <c r="I279" s="168"/>
      <c r="J279" s="179">
        <f>BK279</f>
        <v>0</v>
      </c>
      <c r="K279" s="165"/>
      <c r="L279" s="170"/>
      <c r="M279" s="171"/>
      <c r="N279" s="172"/>
      <c r="O279" s="172"/>
      <c r="P279" s="173">
        <f>SUM(P280:P281)</f>
        <v>0</v>
      </c>
      <c r="Q279" s="172"/>
      <c r="R279" s="173">
        <f>SUM(R280:R281)</f>
        <v>0</v>
      </c>
      <c r="S279" s="172"/>
      <c r="T279" s="174">
        <f>SUM(T280:T281)</f>
        <v>0</v>
      </c>
      <c r="AR279" s="175" t="s">
        <v>82</v>
      </c>
      <c r="AT279" s="176" t="s">
        <v>73</v>
      </c>
      <c r="AU279" s="176" t="s">
        <v>82</v>
      </c>
      <c r="AY279" s="175" t="s">
        <v>245</v>
      </c>
      <c r="BK279" s="177">
        <f>SUM(BK280:BK281)</f>
        <v>0</v>
      </c>
    </row>
    <row r="280" spans="1:65" s="2" customFormat="1" ht="37.8" customHeight="1">
      <c r="A280" s="35"/>
      <c r="B280" s="36"/>
      <c r="C280" s="180" t="s">
        <v>774</v>
      </c>
      <c r="D280" s="180" t="s">
        <v>247</v>
      </c>
      <c r="E280" s="181" t="s">
        <v>542</v>
      </c>
      <c r="F280" s="182" t="s">
        <v>543</v>
      </c>
      <c r="G280" s="183" t="s">
        <v>323</v>
      </c>
      <c r="H280" s="184">
        <v>2471.188</v>
      </c>
      <c r="I280" s="185"/>
      <c r="J280" s="186">
        <f>ROUND(I280*H280,2)</f>
        <v>0</v>
      </c>
      <c r="K280" s="182" t="s">
        <v>261</v>
      </c>
      <c r="L280" s="40"/>
      <c r="M280" s="187" t="s">
        <v>19</v>
      </c>
      <c r="N280" s="188" t="s">
        <v>45</v>
      </c>
      <c r="O280" s="65"/>
      <c r="P280" s="189">
        <f>O280*H280</f>
        <v>0</v>
      </c>
      <c r="Q280" s="189">
        <v>0</v>
      </c>
      <c r="R280" s="189">
        <f>Q280*H280</f>
        <v>0</v>
      </c>
      <c r="S280" s="189">
        <v>0</v>
      </c>
      <c r="T280" s="190">
        <f>S280*H280</f>
        <v>0</v>
      </c>
      <c r="U280" s="35"/>
      <c r="V280" s="35"/>
      <c r="W280" s="35"/>
      <c r="X280" s="35"/>
      <c r="Y280" s="35"/>
      <c r="Z280" s="35"/>
      <c r="AA280" s="35"/>
      <c r="AB280" s="35"/>
      <c r="AC280" s="35"/>
      <c r="AD280" s="35"/>
      <c r="AE280" s="35"/>
      <c r="AR280" s="191" t="s">
        <v>131</v>
      </c>
      <c r="AT280" s="191" t="s">
        <v>247</v>
      </c>
      <c r="AU280" s="191" t="s">
        <v>84</v>
      </c>
      <c r="AY280" s="18" t="s">
        <v>245</v>
      </c>
      <c r="BE280" s="192">
        <f>IF(N280="základní",J280,0)</f>
        <v>0</v>
      </c>
      <c r="BF280" s="192">
        <f>IF(N280="snížená",J280,0)</f>
        <v>0</v>
      </c>
      <c r="BG280" s="192">
        <f>IF(N280="zákl. přenesená",J280,0)</f>
        <v>0</v>
      </c>
      <c r="BH280" s="192">
        <f>IF(N280="sníž. přenesená",J280,0)</f>
        <v>0</v>
      </c>
      <c r="BI280" s="192">
        <f>IF(N280="nulová",J280,0)</f>
        <v>0</v>
      </c>
      <c r="BJ280" s="18" t="s">
        <v>82</v>
      </c>
      <c r="BK280" s="192">
        <f>ROUND(I280*H280,2)</f>
        <v>0</v>
      </c>
      <c r="BL280" s="18" t="s">
        <v>131</v>
      </c>
      <c r="BM280" s="191" t="s">
        <v>775</v>
      </c>
    </row>
    <row r="281" spans="1:47" s="2" customFormat="1" ht="10.2">
      <c r="A281" s="35"/>
      <c r="B281" s="36"/>
      <c r="C281" s="37"/>
      <c r="D281" s="193" t="s">
        <v>263</v>
      </c>
      <c r="E281" s="37"/>
      <c r="F281" s="194" t="s">
        <v>545</v>
      </c>
      <c r="G281" s="37"/>
      <c r="H281" s="37"/>
      <c r="I281" s="195"/>
      <c r="J281" s="37"/>
      <c r="K281" s="37"/>
      <c r="L281" s="40"/>
      <c r="M281" s="196"/>
      <c r="N281" s="197"/>
      <c r="O281" s="65"/>
      <c r="P281" s="65"/>
      <c r="Q281" s="65"/>
      <c r="R281" s="65"/>
      <c r="S281" s="65"/>
      <c r="T281" s="66"/>
      <c r="U281" s="35"/>
      <c r="V281" s="35"/>
      <c r="W281" s="35"/>
      <c r="X281" s="35"/>
      <c r="Y281" s="35"/>
      <c r="Z281" s="35"/>
      <c r="AA281" s="35"/>
      <c r="AB281" s="35"/>
      <c r="AC281" s="35"/>
      <c r="AD281" s="35"/>
      <c r="AE281" s="35"/>
      <c r="AT281" s="18" t="s">
        <v>263</v>
      </c>
      <c r="AU281" s="18" t="s">
        <v>84</v>
      </c>
    </row>
    <row r="282" spans="2:63" s="12" customFormat="1" ht="25.95" customHeight="1">
      <c r="B282" s="164"/>
      <c r="C282" s="165"/>
      <c r="D282" s="166" t="s">
        <v>73</v>
      </c>
      <c r="E282" s="167" t="s">
        <v>546</v>
      </c>
      <c r="F282" s="167" t="s">
        <v>547</v>
      </c>
      <c r="G282" s="165"/>
      <c r="H282" s="165"/>
      <c r="I282" s="168"/>
      <c r="J282" s="169">
        <f>BK282</f>
        <v>0</v>
      </c>
      <c r="K282" s="165"/>
      <c r="L282" s="170"/>
      <c r="M282" s="171"/>
      <c r="N282" s="172"/>
      <c r="O282" s="172"/>
      <c r="P282" s="173">
        <f>P283+P300</f>
        <v>0</v>
      </c>
      <c r="Q282" s="172"/>
      <c r="R282" s="173">
        <f>R283+R300</f>
        <v>0</v>
      </c>
      <c r="S282" s="172"/>
      <c r="T282" s="174">
        <f>T283+T300</f>
        <v>0</v>
      </c>
      <c r="AR282" s="175" t="s">
        <v>84</v>
      </c>
      <c r="AT282" s="176" t="s">
        <v>73</v>
      </c>
      <c r="AU282" s="176" t="s">
        <v>74</v>
      </c>
      <c r="AY282" s="175" t="s">
        <v>245</v>
      </c>
      <c r="BK282" s="177">
        <f>BK283+BK300</f>
        <v>0</v>
      </c>
    </row>
    <row r="283" spans="2:63" s="12" customFormat="1" ht="22.8" customHeight="1">
      <c r="B283" s="164"/>
      <c r="C283" s="165"/>
      <c r="D283" s="166" t="s">
        <v>73</v>
      </c>
      <c r="E283" s="178" t="s">
        <v>776</v>
      </c>
      <c r="F283" s="178" t="s">
        <v>777</v>
      </c>
      <c r="G283" s="165"/>
      <c r="H283" s="165"/>
      <c r="I283" s="168"/>
      <c r="J283" s="179">
        <f>BK283</f>
        <v>0</v>
      </c>
      <c r="K283" s="165"/>
      <c r="L283" s="170"/>
      <c r="M283" s="171"/>
      <c r="N283" s="172"/>
      <c r="O283" s="172"/>
      <c r="P283" s="173">
        <f>SUM(P284:P299)</f>
        <v>0</v>
      </c>
      <c r="Q283" s="172"/>
      <c r="R283" s="173">
        <f>SUM(R284:R299)</f>
        <v>0</v>
      </c>
      <c r="S283" s="172"/>
      <c r="T283" s="174">
        <f>SUM(T284:T299)</f>
        <v>0</v>
      </c>
      <c r="AR283" s="175" t="s">
        <v>84</v>
      </c>
      <c r="AT283" s="176" t="s">
        <v>73</v>
      </c>
      <c r="AU283" s="176" t="s">
        <v>82</v>
      </c>
      <c r="AY283" s="175" t="s">
        <v>245</v>
      </c>
      <c r="BK283" s="177">
        <f>SUM(BK284:BK299)</f>
        <v>0</v>
      </c>
    </row>
    <row r="284" spans="1:65" s="2" customFormat="1" ht="24.15" customHeight="1">
      <c r="A284" s="35"/>
      <c r="B284" s="36"/>
      <c r="C284" s="180" t="s">
        <v>778</v>
      </c>
      <c r="D284" s="180" t="s">
        <v>247</v>
      </c>
      <c r="E284" s="181" t="s">
        <v>779</v>
      </c>
      <c r="F284" s="182" t="s">
        <v>780</v>
      </c>
      <c r="G284" s="183" t="s">
        <v>308</v>
      </c>
      <c r="H284" s="184">
        <v>669.75</v>
      </c>
      <c r="I284" s="185"/>
      <c r="J284" s="186">
        <f>ROUND(I284*H284,2)</f>
        <v>0</v>
      </c>
      <c r="K284" s="182" t="s">
        <v>19</v>
      </c>
      <c r="L284" s="40"/>
      <c r="M284" s="187" t="s">
        <v>19</v>
      </c>
      <c r="N284" s="188" t="s">
        <v>45</v>
      </c>
      <c r="O284" s="65"/>
      <c r="P284" s="189">
        <f>O284*H284</f>
        <v>0</v>
      </c>
      <c r="Q284" s="189">
        <v>0</v>
      </c>
      <c r="R284" s="189">
        <f>Q284*H284</f>
        <v>0</v>
      </c>
      <c r="S284" s="189">
        <v>0</v>
      </c>
      <c r="T284" s="190">
        <f>S284*H284</f>
        <v>0</v>
      </c>
      <c r="U284" s="35"/>
      <c r="V284" s="35"/>
      <c r="W284" s="35"/>
      <c r="X284" s="35"/>
      <c r="Y284" s="35"/>
      <c r="Z284" s="35"/>
      <c r="AA284" s="35"/>
      <c r="AB284" s="35"/>
      <c r="AC284" s="35"/>
      <c r="AD284" s="35"/>
      <c r="AE284" s="35"/>
      <c r="AR284" s="191" t="s">
        <v>355</v>
      </c>
      <c r="AT284" s="191" t="s">
        <v>247</v>
      </c>
      <c r="AU284" s="191" t="s">
        <v>84</v>
      </c>
      <c r="AY284" s="18" t="s">
        <v>245</v>
      </c>
      <c r="BE284" s="192">
        <f>IF(N284="základní",J284,0)</f>
        <v>0</v>
      </c>
      <c r="BF284" s="192">
        <f>IF(N284="snížená",J284,0)</f>
        <v>0</v>
      </c>
      <c r="BG284" s="192">
        <f>IF(N284="zákl. přenesená",J284,0)</f>
        <v>0</v>
      </c>
      <c r="BH284" s="192">
        <f>IF(N284="sníž. přenesená",J284,0)</f>
        <v>0</v>
      </c>
      <c r="BI284" s="192">
        <f>IF(N284="nulová",J284,0)</f>
        <v>0</v>
      </c>
      <c r="BJ284" s="18" t="s">
        <v>82</v>
      </c>
      <c r="BK284" s="192">
        <f>ROUND(I284*H284,2)</f>
        <v>0</v>
      </c>
      <c r="BL284" s="18" t="s">
        <v>355</v>
      </c>
      <c r="BM284" s="191" t="s">
        <v>781</v>
      </c>
    </row>
    <row r="285" spans="1:47" s="2" customFormat="1" ht="28.8">
      <c r="A285" s="35"/>
      <c r="B285" s="36"/>
      <c r="C285" s="37"/>
      <c r="D285" s="200" t="s">
        <v>470</v>
      </c>
      <c r="E285" s="37"/>
      <c r="F285" s="236" t="s">
        <v>782</v>
      </c>
      <c r="G285" s="37"/>
      <c r="H285" s="37"/>
      <c r="I285" s="195"/>
      <c r="J285" s="37"/>
      <c r="K285" s="37"/>
      <c r="L285" s="40"/>
      <c r="M285" s="196"/>
      <c r="N285" s="197"/>
      <c r="O285" s="65"/>
      <c r="P285" s="65"/>
      <c r="Q285" s="65"/>
      <c r="R285" s="65"/>
      <c r="S285" s="65"/>
      <c r="T285" s="66"/>
      <c r="U285" s="35"/>
      <c r="V285" s="35"/>
      <c r="W285" s="35"/>
      <c r="X285" s="35"/>
      <c r="Y285" s="35"/>
      <c r="Z285" s="35"/>
      <c r="AA285" s="35"/>
      <c r="AB285" s="35"/>
      <c r="AC285" s="35"/>
      <c r="AD285" s="35"/>
      <c r="AE285" s="35"/>
      <c r="AT285" s="18" t="s">
        <v>470</v>
      </c>
      <c r="AU285" s="18" t="s">
        <v>84</v>
      </c>
    </row>
    <row r="286" spans="2:51" s="13" customFormat="1" ht="10.2">
      <c r="B286" s="198"/>
      <c r="C286" s="199"/>
      <c r="D286" s="200" t="s">
        <v>265</v>
      </c>
      <c r="E286" s="201" t="s">
        <v>19</v>
      </c>
      <c r="F286" s="202" t="s">
        <v>783</v>
      </c>
      <c r="G286" s="199"/>
      <c r="H286" s="201" t="s">
        <v>19</v>
      </c>
      <c r="I286" s="203"/>
      <c r="J286" s="199"/>
      <c r="K286" s="199"/>
      <c r="L286" s="204"/>
      <c r="M286" s="205"/>
      <c r="N286" s="206"/>
      <c r="O286" s="206"/>
      <c r="P286" s="206"/>
      <c r="Q286" s="206"/>
      <c r="R286" s="206"/>
      <c r="S286" s="206"/>
      <c r="T286" s="207"/>
      <c r="AT286" s="208" t="s">
        <v>265</v>
      </c>
      <c r="AU286" s="208" t="s">
        <v>84</v>
      </c>
      <c r="AV286" s="13" t="s">
        <v>82</v>
      </c>
      <c r="AW286" s="13" t="s">
        <v>36</v>
      </c>
      <c r="AX286" s="13" t="s">
        <v>74</v>
      </c>
      <c r="AY286" s="208" t="s">
        <v>245</v>
      </c>
    </row>
    <row r="287" spans="2:51" s="13" customFormat="1" ht="10.2">
      <c r="B287" s="198"/>
      <c r="C287" s="199"/>
      <c r="D287" s="200" t="s">
        <v>265</v>
      </c>
      <c r="E287" s="201" t="s">
        <v>19</v>
      </c>
      <c r="F287" s="202" t="s">
        <v>784</v>
      </c>
      <c r="G287" s="199"/>
      <c r="H287" s="201" t="s">
        <v>19</v>
      </c>
      <c r="I287" s="203"/>
      <c r="J287" s="199"/>
      <c r="K287" s="199"/>
      <c r="L287" s="204"/>
      <c r="M287" s="205"/>
      <c r="N287" s="206"/>
      <c r="O287" s="206"/>
      <c r="P287" s="206"/>
      <c r="Q287" s="206"/>
      <c r="R287" s="206"/>
      <c r="S287" s="206"/>
      <c r="T287" s="207"/>
      <c r="AT287" s="208" t="s">
        <v>265</v>
      </c>
      <c r="AU287" s="208" t="s">
        <v>84</v>
      </c>
      <c r="AV287" s="13" t="s">
        <v>82</v>
      </c>
      <c r="AW287" s="13" t="s">
        <v>36</v>
      </c>
      <c r="AX287" s="13" t="s">
        <v>74</v>
      </c>
      <c r="AY287" s="208" t="s">
        <v>245</v>
      </c>
    </row>
    <row r="288" spans="2:51" s="14" customFormat="1" ht="10.2">
      <c r="B288" s="209"/>
      <c r="C288" s="210"/>
      <c r="D288" s="200" t="s">
        <v>265</v>
      </c>
      <c r="E288" s="211" t="s">
        <v>19</v>
      </c>
      <c r="F288" s="212" t="s">
        <v>785</v>
      </c>
      <c r="G288" s="210"/>
      <c r="H288" s="213">
        <v>9.76</v>
      </c>
      <c r="I288" s="214"/>
      <c r="J288" s="210"/>
      <c r="K288" s="210"/>
      <c r="L288" s="215"/>
      <c r="M288" s="216"/>
      <c r="N288" s="217"/>
      <c r="O288" s="217"/>
      <c r="P288" s="217"/>
      <c r="Q288" s="217"/>
      <c r="R288" s="217"/>
      <c r="S288" s="217"/>
      <c r="T288" s="218"/>
      <c r="AT288" s="219" t="s">
        <v>265</v>
      </c>
      <c r="AU288" s="219" t="s">
        <v>84</v>
      </c>
      <c r="AV288" s="14" t="s">
        <v>84</v>
      </c>
      <c r="AW288" s="14" t="s">
        <v>36</v>
      </c>
      <c r="AX288" s="14" t="s">
        <v>74</v>
      </c>
      <c r="AY288" s="219" t="s">
        <v>245</v>
      </c>
    </row>
    <row r="289" spans="2:51" s="13" customFormat="1" ht="10.2">
      <c r="B289" s="198"/>
      <c r="C289" s="199"/>
      <c r="D289" s="200" t="s">
        <v>265</v>
      </c>
      <c r="E289" s="201" t="s">
        <v>19</v>
      </c>
      <c r="F289" s="202" t="s">
        <v>786</v>
      </c>
      <c r="G289" s="199"/>
      <c r="H289" s="201" t="s">
        <v>19</v>
      </c>
      <c r="I289" s="203"/>
      <c r="J289" s="199"/>
      <c r="K289" s="199"/>
      <c r="L289" s="204"/>
      <c r="M289" s="205"/>
      <c r="N289" s="206"/>
      <c r="O289" s="206"/>
      <c r="P289" s="206"/>
      <c r="Q289" s="206"/>
      <c r="R289" s="206"/>
      <c r="S289" s="206"/>
      <c r="T289" s="207"/>
      <c r="AT289" s="208" t="s">
        <v>265</v>
      </c>
      <c r="AU289" s="208" t="s">
        <v>84</v>
      </c>
      <c r="AV289" s="13" t="s">
        <v>82</v>
      </c>
      <c r="AW289" s="13" t="s">
        <v>36</v>
      </c>
      <c r="AX289" s="13" t="s">
        <v>74</v>
      </c>
      <c r="AY289" s="208" t="s">
        <v>245</v>
      </c>
    </row>
    <row r="290" spans="2:51" s="14" customFormat="1" ht="10.2">
      <c r="B290" s="209"/>
      <c r="C290" s="210"/>
      <c r="D290" s="200" t="s">
        <v>265</v>
      </c>
      <c r="E290" s="211" t="s">
        <v>19</v>
      </c>
      <c r="F290" s="212" t="s">
        <v>787</v>
      </c>
      <c r="G290" s="210"/>
      <c r="H290" s="213">
        <v>46.49</v>
      </c>
      <c r="I290" s="214"/>
      <c r="J290" s="210"/>
      <c r="K290" s="210"/>
      <c r="L290" s="215"/>
      <c r="M290" s="216"/>
      <c r="N290" s="217"/>
      <c r="O290" s="217"/>
      <c r="P290" s="217"/>
      <c r="Q290" s="217"/>
      <c r="R290" s="217"/>
      <c r="S290" s="217"/>
      <c r="T290" s="218"/>
      <c r="AT290" s="219" t="s">
        <v>265</v>
      </c>
      <c r="AU290" s="219" t="s">
        <v>84</v>
      </c>
      <c r="AV290" s="14" t="s">
        <v>84</v>
      </c>
      <c r="AW290" s="14" t="s">
        <v>36</v>
      </c>
      <c r="AX290" s="14" t="s">
        <v>74</v>
      </c>
      <c r="AY290" s="219" t="s">
        <v>245</v>
      </c>
    </row>
    <row r="291" spans="2:51" s="13" customFormat="1" ht="10.2">
      <c r="B291" s="198"/>
      <c r="C291" s="199"/>
      <c r="D291" s="200" t="s">
        <v>265</v>
      </c>
      <c r="E291" s="201" t="s">
        <v>19</v>
      </c>
      <c r="F291" s="202" t="s">
        <v>788</v>
      </c>
      <c r="G291" s="199"/>
      <c r="H291" s="201" t="s">
        <v>19</v>
      </c>
      <c r="I291" s="203"/>
      <c r="J291" s="199"/>
      <c r="K291" s="199"/>
      <c r="L291" s="204"/>
      <c r="M291" s="205"/>
      <c r="N291" s="206"/>
      <c r="O291" s="206"/>
      <c r="P291" s="206"/>
      <c r="Q291" s="206"/>
      <c r="R291" s="206"/>
      <c r="S291" s="206"/>
      <c r="T291" s="207"/>
      <c r="AT291" s="208" t="s">
        <v>265</v>
      </c>
      <c r="AU291" s="208" t="s">
        <v>84</v>
      </c>
      <c r="AV291" s="13" t="s">
        <v>82</v>
      </c>
      <c r="AW291" s="13" t="s">
        <v>36</v>
      </c>
      <c r="AX291" s="13" t="s">
        <v>74</v>
      </c>
      <c r="AY291" s="208" t="s">
        <v>245</v>
      </c>
    </row>
    <row r="292" spans="2:51" s="14" customFormat="1" ht="10.2">
      <c r="B292" s="209"/>
      <c r="C292" s="210"/>
      <c r="D292" s="200" t="s">
        <v>265</v>
      </c>
      <c r="E292" s="211" t="s">
        <v>19</v>
      </c>
      <c r="F292" s="212" t="s">
        <v>789</v>
      </c>
      <c r="G292" s="210"/>
      <c r="H292" s="213">
        <v>14.27</v>
      </c>
      <c r="I292" s="214"/>
      <c r="J292" s="210"/>
      <c r="K292" s="210"/>
      <c r="L292" s="215"/>
      <c r="M292" s="216"/>
      <c r="N292" s="217"/>
      <c r="O292" s="217"/>
      <c r="P292" s="217"/>
      <c r="Q292" s="217"/>
      <c r="R292" s="217"/>
      <c r="S292" s="217"/>
      <c r="T292" s="218"/>
      <c r="AT292" s="219" t="s">
        <v>265</v>
      </c>
      <c r="AU292" s="219" t="s">
        <v>84</v>
      </c>
      <c r="AV292" s="14" t="s">
        <v>84</v>
      </c>
      <c r="AW292" s="14" t="s">
        <v>36</v>
      </c>
      <c r="AX292" s="14" t="s">
        <v>74</v>
      </c>
      <c r="AY292" s="219" t="s">
        <v>245</v>
      </c>
    </row>
    <row r="293" spans="2:51" s="13" customFormat="1" ht="10.2">
      <c r="B293" s="198"/>
      <c r="C293" s="199"/>
      <c r="D293" s="200" t="s">
        <v>265</v>
      </c>
      <c r="E293" s="201" t="s">
        <v>19</v>
      </c>
      <c r="F293" s="202" t="s">
        <v>790</v>
      </c>
      <c r="G293" s="199"/>
      <c r="H293" s="201" t="s">
        <v>19</v>
      </c>
      <c r="I293" s="203"/>
      <c r="J293" s="199"/>
      <c r="K293" s="199"/>
      <c r="L293" s="204"/>
      <c r="M293" s="205"/>
      <c r="N293" s="206"/>
      <c r="O293" s="206"/>
      <c r="P293" s="206"/>
      <c r="Q293" s="206"/>
      <c r="R293" s="206"/>
      <c r="S293" s="206"/>
      <c r="T293" s="207"/>
      <c r="AT293" s="208" t="s">
        <v>265</v>
      </c>
      <c r="AU293" s="208" t="s">
        <v>84</v>
      </c>
      <c r="AV293" s="13" t="s">
        <v>82</v>
      </c>
      <c r="AW293" s="13" t="s">
        <v>36</v>
      </c>
      <c r="AX293" s="13" t="s">
        <v>74</v>
      </c>
      <c r="AY293" s="208" t="s">
        <v>245</v>
      </c>
    </row>
    <row r="294" spans="2:51" s="14" customFormat="1" ht="10.2">
      <c r="B294" s="209"/>
      <c r="C294" s="210"/>
      <c r="D294" s="200" t="s">
        <v>265</v>
      </c>
      <c r="E294" s="211" t="s">
        <v>19</v>
      </c>
      <c r="F294" s="212" t="s">
        <v>791</v>
      </c>
      <c r="G294" s="210"/>
      <c r="H294" s="213">
        <v>217.47</v>
      </c>
      <c r="I294" s="214"/>
      <c r="J294" s="210"/>
      <c r="K294" s="210"/>
      <c r="L294" s="215"/>
      <c r="M294" s="216"/>
      <c r="N294" s="217"/>
      <c r="O294" s="217"/>
      <c r="P294" s="217"/>
      <c r="Q294" s="217"/>
      <c r="R294" s="217"/>
      <c r="S294" s="217"/>
      <c r="T294" s="218"/>
      <c r="AT294" s="219" t="s">
        <v>265</v>
      </c>
      <c r="AU294" s="219" t="s">
        <v>84</v>
      </c>
      <c r="AV294" s="14" t="s">
        <v>84</v>
      </c>
      <c r="AW294" s="14" t="s">
        <v>36</v>
      </c>
      <c r="AX294" s="14" t="s">
        <v>74</v>
      </c>
      <c r="AY294" s="219" t="s">
        <v>245</v>
      </c>
    </row>
    <row r="295" spans="2:51" s="13" customFormat="1" ht="10.2">
      <c r="B295" s="198"/>
      <c r="C295" s="199"/>
      <c r="D295" s="200" t="s">
        <v>265</v>
      </c>
      <c r="E295" s="201" t="s">
        <v>19</v>
      </c>
      <c r="F295" s="202" t="s">
        <v>792</v>
      </c>
      <c r="G295" s="199"/>
      <c r="H295" s="201" t="s">
        <v>19</v>
      </c>
      <c r="I295" s="203"/>
      <c r="J295" s="199"/>
      <c r="K295" s="199"/>
      <c r="L295" s="204"/>
      <c r="M295" s="205"/>
      <c r="N295" s="206"/>
      <c r="O295" s="206"/>
      <c r="P295" s="206"/>
      <c r="Q295" s="206"/>
      <c r="R295" s="206"/>
      <c r="S295" s="206"/>
      <c r="T295" s="207"/>
      <c r="AT295" s="208" t="s">
        <v>265</v>
      </c>
      <c r="AU295" s="208" t="s">
        <v>84</v>
      </c>
      <c r="AV295" s="13" t="s">
        <v>82</v>
      </c>
      <c r="AW295" s="13" t="s">
        <v>36</v>
      </c>
      <c r="AX295" s="13" t="s">
        <v>74</v>
      </c>
      <c r="AY295" s="208" t="s">
        <v>245</v>
      </c>
    </row>
    <row r="296" spans="2:51" s="14" customFormat="1" ht="10.2">
      <c r="B296" s="209"/>
      <c r="C296" s="210"/>
      <c r="D296" s="200" t="s">
        <v>265</v>
      </c>
      <c r="E296" s="211" t="s">
        <v>19</v>
      </c>
      <c r="F296" s="212" t="s">
        <v>793</v>
      </c>
      <c r="G296" s="210"/>
      <c r="H296" s="213">
        <v>190.88</v>
      </c>
      <c r="I296" s="214"/>
      <c r="J296" s="210"/>
      <c r="K296" s="210"/>
      <c r="L296" s="215"/>
      <c r="M296" s="216"/>
      <c r="N296" s="217"/>
      <c r="O296" s="217"/>
      <c r="P296" s="217"/>
      <c r="Q296" s="217"/>
      <c r="R296" s="217"/>
      <c r="S296" s="217"/>
      <c r="T296" s="218"/>
      <c r="AT296" s="219" t="s">
        <v>265</v>
      </c>
      <c r="AU296" s="219" t="s">
        <v>84</v>
      </c>
      <c r="AV296" s="14" t="s">
        <v>84</v>
      </c>
      <c r="AW296" s="14" t="s">
        <v>36</v>
      </c>
      <c r="AX296" s="14" t="s">
        <v>74</v>
      </c>
      <c r="AY296" s="219" t="s">
        <v>245</v>
      </c>
    </row>
    <row r="297" spans="2:51" s="13" customFormat="1" ht="10.2">
      <c r="B297" s="198"/>
      <c r="C297" s="199"/>
      <c r="D297" s="200" t="s">
        <v>265</v>
      </c>
      <c r="E297" s="201" t="s">
        <v>19</v>
      </c>
      <c r="F297" s="202" t="s">
        <v>794</v>
      </c>
      <c r="G297" s="199"/>
      <c r="H297" s="201" t="s">
        <v>19</v>
      </c>
      <c r="I297" s="203"/>
      <c r="J297" s="199"/>
      <c r="K297" s="199"/>
      <c r="L297" s="204"/>
      <c r="M297" s="205"/>
      <c r="N297" s="206"/>
      <c r="O297" s="206"/>
      <c r="P297" s="206"/>
      <c r="Q297" s="206"/>
      <c r="R297" s="206"/>
      <c r="S297" s="206"/>
      <c r="T297" s="207"/>
      <c r="AT297" s="208" t="s">
        <v>265</v>
      </c>
      <c r="AU297" s="208" t="s">
        <v>84</v>
      </c>
      <c r="AV297" s="13" t="s">
        <v>82</v>
      </c>
      <c r="AW297" s="13" t="s">
        <v>36</v>
      </c>
      <c r="AX297" s="13" t="s">
        <v>74</v>
      </c>
      <c r="AY297" s="208" t="s">
        <v>245</v>
      </c>
    </row>
    <row r="298" spans="2:51" s="14" customFormat="1" ht="10.2">
      <c r="B298" s="209"/>
      <c r="C298" s="210"/>
      <c r="D298" s="200" t="s">
        <v>265</v>
      </c>
      <c r="E298" s="211" t="s">
        <v>19</v>
      </c>
      <c r="F298" s="212" t="s">
        <v>793</v>
      </c>
      <c r="G298" s="210"/>
      <c r="H298" s="213">
        <v>190.88</v>
      </c>
      <c r="I298" s="214"/>
      <c r="J298" s="210"/>
      <c r="K298" s="210"/>
      <c r="L298" s="215"/>
      <c r="M298" s="216"/>
      <c r="N298" s="217"/>
      <c r="O298" s="217"/>
      <c r="P298" s="217"/>
      <c r="Q298" s="217"/>
      <c r="R298" s="217"/>
      <c r="S298" s="217"/>
      <c r="T298" s="218"/>
      <c r="AT298" s="219" t="s">
        <v>265</v>
      </c>
      <c r="AU298" s="219" t="s">
        <v>84</v>
      </c>
      <c r="AV298" s="14" t="s">
        <v>84</v>
      </c>
      <c r="AW298" s="14" t="s">
        <v>36</v>
      </c>
      <c r="AX298" s="14" t="s">
        <v>74</v>
      </c>
      <c r="AY298" s="219" t="s">
        <v>245</v>
      </c>
    </row>
    <row r="299" spans="2:51" s="15" customFormat="1" ht="10.2">
      <c r="B299" s="220"/>
      <c r="C299" s="221"/>
      <c r="D299" s="200" t="s">
        <v>265</v>
      </c>
      <c r="E299" s="222" t="s">
        <v>19</v>
      </c>
      <c r="F299" s="223" t="s">
        <v>271</v>
      </c>
      <c r="G299" s="221"/>
      <c r="H299" s="224">
        <v>669.75</v>
      </c>
      <c r="I299" s="225"/>
      <c r="J299" s="221"/>
      <c r="K299" s="221"/>
      <c r="L299" s="226"/>
      <c r="M299" s="227"/>
      <c r="N299" s="228"/>
      <c r="O299" s="228"/>
      <c r="P299" s="228"/>
      <c r="Q299" s="228"/>
      <c r="R299" s="228"/>
      <c r="S299" s="228"/>
      <c r="T299" s="229"/>
      <c r="AT299" s="230" t="s">
        <v>265</v>
      </c>
      <c r="AU299" s="230" t="s">
        <v>84</v>
      </c>
      <c r="AV299" s="15" t="s">
        <v>131</v>
      </c>
      <c r="AW299" s="15" t="s">
        <v>36</v>
      </c>
      <c r="AX299" s="15" t="s">
        <v>82</v>
      </c>
      <c r="AY299" s="230" t="s">
        <v>245</v>
      </c>
    </row>
    <row r="300" spans="2:63" s="12" customFormat="1" ht="22.8" customHeight="1">
      <c r="B300" s="164"/>
      <c r="C300" s="165"/>
      <c r="D300" s="166" t="s">
        <v>73</v>
      </c>
      <c r="E300" s="178" t="s">
        <v>795</v>
      </c>
      <c r="F300" s="178" t="s">
        <v>796</v>
      </c>
      <c r="G300" s="165"/>
      <c r="H300" s="165"/>
      <c r="I300" s="168"/>
      <c r="J300" s="179">
        <f>BK300</f>
        <v>0</v>
      </c>
      <c r="K300" s="165"/>
      <c r="L300" s="170"/>
      <c r="M300" s="171"/>
      <c r="N300" s="172"/>
      <c r="O300" s="172"/>
      <c r="P300" s="173">
        <f>SUM(P301:P304)</f>
        <v>0</v>
      </c>
      <c r="Q300" s="172"/>
      <c r="R300" s="173">
        <f>SUM(R301:R304)</f>
        <v>0</v>
      </c>
      <c r="S300" s="172"/>
      <c r="T300" s="174">
        <f>SUM(T301:T304)</f>
        <v>0</v>
      </c>
      <c r="AR300" s="175" t="s">
        <v>84</v>
      </c>
      <c r="AT300" s="176" t="s">
        <v>73</v>
      </c>
      <c r="AU300" s="176" t="s">
        <v>82</v>
      </c>
      <c r="AY300" s="175" t="s">
        <v>245</v>
      </c>
      <c r="BK300" s="177">
        <f>SUM(BK301:BK304)</f>
        <v>0</v>
      </c>
    </row>
    <row r="301" spans="1:65" s="2" customFormat="1" ht="24.15" customHeight="1">
      <c r="A301" s="35"/>
      <c r="B301" s="36"/>
      <c r="C301" s="180" t="s">
        <v>797</v>
      </c>
      <c r="D301" s="180" t="s">
        <v>247</v>
      </c>
      <c r="E301" s="181" t="s">
        <v>798</v>
      </c>
      <c r="F301" s="182" t="s">
        <v>799</v>
      </c>
      <c r="G301" s="183" t="s">
        <v>389</v>
      </c>
      <c r="H301" s="184">
        <v>1</v>
      </c>
      <c r="I301" s="185"/>
      <c r="J301" s="186">
        <f>ROUND(I301*H301,2)</f>
        <v>0</v>
      </c>
      <c r="K301" s="182" t="s">
        <v>19</v>
      </c>
      <c r="L301" s="40"/>
      <c r="M301" s="187" t="s">
        <v>19</v>
      </c>
      <c r="N301" s="188" t="s">
        <v>45</v>
      </c>
      <c r="O301" s="65"/>
      <c r="P301" s="189">
        <f>O301*H301</f>
        <v>0</v>
      </c>
      <c r="Q301" s="189">
        <v>0</v>
      </c>
      <c r="R301" s="189">
        <f>Q301*H301</f>
        <v>0</v>
      </c>
      <c r="S301" s="189">
        <v>0</v>
      </c>
      <c r="T301" s="190">
        <f>S301*H301</f>
        <v>0</v>
      </c>
      <c r="U301" s="35"/>
      <c r="V301" s="35"/>
      <c r="W301" s="35"/>
      <c r="X301" s="35"/>
      <c r="Y301" s="35"/>
      <c r="Z301" s="35"/>
      <c r="AA301" s="35"/>
      <c r="AB301" s="35"/>
      <c r="AC301" s="35"/>
      <c r="AD301" s="35"/>
      <c r="AE301" s="35"/>
      <c r="AR301" s="191" t="s">
        <v>355</v>
      </c>
      <c r="AT301" s="191" t="s">
        <v>247</v>
      </c>
      <c r="AU301" s="191" t="s">
        <v>84</v>
      </c>
      <c r="AY301" s="18" t="s">
        <v>245</v>
      </c>
      <c r="BE301" s="192">
        <f>IF(N301="základní",J301,0)</f>
        <v>0</v>
      </c>
      <c r="BF301" s="192">
        <f>IF(N301="snížená",J301,0)</f>
        <v>0</v>
      </c>
      <c r="BG301" s="192">
        <f>IF(N301="zákl. přenesená",J301,0)</f>
        <v>0</v>
      </c>
      <c r="BH301" s="192">
        <f>IF(N301="sníž. přenesená",J301,0)</f>
        <v>0</v>
      </c>
      <c r="BI301" s="192">
        <f>IF(N301="nulová",J301,0)</f>
        <v>0</v>
      </c>
      <c r="BJ301" s="18" t="s">
        <v>82</v>
      </c>
      <c r="BK301" s="192">
        <f>ROUND(I301*H301,2)</f>
        <v>0</v>
      </c>
      <c r="BL301" s="18" t="s">
        <v>355</v>
      </c>
      <c r="BM301" s="191" t="s">
        <v>800</v>
      </c>
    </row>
    <row r="302" spans="1:47" s="2" customFormat="1" ht="28.8">
      <c r="A302" s="35"/>
      <c r="B302" s="36"/>
      <c r="C302" s="37"/>
      <c r="D302" s="200" t="s">
        <v>470</v>
      </c>
      <c r="E302" s="37"/>
      <c r="F302" s="236" t="s">
        <v>801</v>
      </c>
      <c r="G302" s="37"/>
      <c r="H302" s="37"/>
      <c r="I302" s="195"/>
      <c r="J302" s="37"/>
      <c r="K302" s="37"/>
      <c r="L302" s="40"/>
      <c r="M302" s="196"/>
      <c r="N302" s="197"/>
      <c r="O302" s="65"/>
      <c r="P302" s="65"/>
      <c r="Q302" s="65"/>
      <c r="R302" s="65"/>
      <c r="S302" s="65"/>
      <c r="T302" s="66"/>
      <c r="U302" s="35"/>
      <c r="V302" s="35"/>
      <c r="W302" s="35"/>
      <c r="X302" s="35"/>
      <c r="Y302" s="35"/>
      <c r="Z302" s="35"/>
      <c r="AA302" s="35"/>
      <c r="AB302" s="35"/>
      <c r="AC302" s="35"/>
      <c r="AD302" s="35"/>
      <c r="AE302" s="35"/>
      <c r="AT302" s="18" t="s">
        <v>470</v>
      </c>
      <c r="AU302" s="18" t="s">
        <v>84</v>
      </c>
    </row>
    <row r="303" spans="1:65" s="2" customFormat="1" ht="24.15" customHeight="1">
      <c r="A303" s="35"/>
      <c r="B303" s="36"/>
      <c r="C303" s="180" t="s">
        <v>802</v>
      </c>
      <c r="D303" s="180" t="s">
        <v>247</v>
      </c>
      <c r="E303" s="181" t="s">
        <v>803</v>
      </c>
      <c r="F303" s="182" t="s">
        <v>804</v>
      </c>
      <c r="G303" s="183" t="s">
        <v>389</v>
      </c>
      <c r="H303" s="184">
        <v>1</v>
      </c>
      <c r="I303" s="185"/>
      <c r="J303" s="186">
        <f>ROUND(I303*H303,2)</f>
        <v>0</v>
      </c>
      <c r="K303" s="182" t="s">
        <v>19</v>
      </c>
      <c r="L303" s="40"/>
      <c r="M303" s="187" t="s">
        <v>19</v>
      </c>
      <c r="N303" s="188" t="s">
        <v>45</v>
      </c>
      <c r="O303" s="65"/>
      <c r="P303" s="189">
        <f>O303*H303</f>
        <v>0</v>
      </c>
      <c r="Q303" s="189">
        <v>0</v>
      </c>
      <c r="R303" s="189">
        <f>Q303*H303</f>
        <v>0</v>
      </c>
      <c r="S303" s="189">
        <v>0</v>
      </c>
      <c r="T303" s="190">
        <f>S303*H303</f>
        <v>0</v>
      </c>
      <c r="U303" s="35"/>
      <c r="V303" s="35"/>
      <c r="W303" s="35"/>
      <c r="X303" s="35"/>
      <c r="Y303" s="35"/>
      <c r="Z303" s="35"/>
      <c r="AA303" s="35"/>
      <c r="AB303" s="35"/>
      <c r="AC303" s="35"/>
      <c r="AD303" s="35"/>
      <c r="AE303" s="35"/>
      <c r="AR303" s="191" t="s">
        <v>355</v>
      </c>
      <c r="AT303" s="191" t="s">
        <v>247</v>
      </c>
      <c r="AU303" s="191" t="s">
        <v>84</v>
      </c>
      <c r="AY303" s="18" t="s">
        <v>245</v>
      </c>
      <c r="BE303" s="192">
        <f>IF(N303="základní",J303,0)</f>
        <v>0</v>
      </c>
      <c r="BF303" s="192">
        <f>IF(N303="snížená",J303,0)</f>
        <v>0</v>
      </c>
      <c r="BG303" s="192">
        <f>IF(N303="zákl. přenesená",J303,0)</f>
        <v>0</v>
      </c>
      <c r="BH303" s="192">
        <f>IF(N303="sníž. přenesená",J303,0)</f>
        <v>0</v>
      </c>
      <c r="BI303" s="192">
        <f>IF(N303="nulová",J303,0)</f>
        <v>0</v>
      </c>
      <c r="BJ303" s="18" t="s">
        <v>82</v>
      </c>
      <c r="BK303" s="192">
        <f>ROUND(I303*H303,2)</f>
        <v>0</v>
      </c>
      <c r="BL303" s="18" t="s">
        <v>355</v>
      </c>
      <c r="BM303" s="191" t="s">
        <v>805</v>
      </c>
    </row>
    <row r="304" spans="1:47" s="2" customFormat="1" ht="28.8">
      <c r="A304" s="35"/>
      <c r="B304" s="36"/>
      <c r="C304" s="37"/>
      <c r="D304" s="200" t="s">
        <v>470</v>
      </c>
      <c r="E304" s="37"/>
      <c r="F304" s="236" t="s">
        <v>801</v>
      </c>
      <c r="G304" s="37"/>
      <c r="H304" s="37"/>
      <c r="I304" s="195"/>
      <c r="J304" s="37"/>
      <c r="K304" s="37"/>
      <c r="L304" s="40"/>
      <c r="M304" s="240"/>
      <c r="N304" s="241"/>
      <c r="O304" s="233"/>
      <c r="P304" s="233"/>
      <c r="Q304" s="233"/>
      <c r="R304" s="233"/>
      <c r="S304" s="233"/>
      <c r="T304" s="242"/>
      <c r="U304" s="35"/>
      <c r="V304" s="35"/>
      <c r="W304" s="35"/>
      <c r="X304" s="35"/>
      <c r="Y304" s="35"/>
      <c r="Z304" s="35"/>
      <c r="AA304" s="35"/>
      <c r="AB304" s="35"/>
      <c r="AC304" s="35"/>
      <c r="AD304" s="35"/>
      <c r="AE304" s="35"/>
      <c r="AT304" s="18" t="s">
        <v>470</v>
      </c>
      <c r="AU304" s="18" t="s">
        <v>84</v>
      </c>
    </row>
    <row r="305" spans="1:31" s="2" customFormat="1" ht="6.9" customHeight="1">
      <c r="A305" s="35"/>
      <c r="B305" s="48"/>
      <c r="C305" s="49"/>
      <c r="D305" s="49"/>
      <c r="E305" s="49"/>
      <c r="F305" s="49"/>
      <c r="G305" s="49"/>
      <c r="H305" s="49"/>
      <c r="I305" s="49"/>
      <c r="J305" s="49"/>
      <c r="K305" s="49"/>
      <c r="L305" s="40"/>
      <c r="M305" s="35"/>
      <c r="O305" s="35"/>
      <c r="P305" s="35"/>
      <c r="Q305" s="35"/>
      <c r="R305" s="35"/>
      <c r="S305" s="35"/>
      <c r="T305" s="35"/>
      <c r="U305" s="35"/>
      <c r="V305" s="35"/>
      <c r="W305" s="35"/>
      <c r="X305" s="35"/>
      <c r="Y305" s="35"/>
      <c r="Z305" s="35"/>
      <c r="AA305" s="35"/>
      <c r="AB305" s="35"/>
      <c r="AC305" s="35"/>
      <c r="AD305" s="35"/>
      <c r="AE305" s="35"/>
    </row>
  </sheetData>
  <sheetProtection algorithmName="SHA-512" hashValue="WMD6iZn4UP13JrxmsvQFHy60jmwUlMuVy3zT3U42B0Vx7UZ5A9JtiGrDXxwnW87xASwojeBdYa1alJRVlK0OXw==" saltValue="B4LJGiU5TIv+HKKHGVCfs7HBsfYDjuLKVJgvX2uYCpaqmKKKSUs+Yc9+fsrAD6lWWT5vByCjzVyiAXgWVPu5QQ==" spinCount="100000" sheet="1" objects="1" scenarios="1" formatColumns="0" formatRows="0" autoFilter="0"/>
  <autoFilter ref="C98:K304"/>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hyperlinks>
    <hyperlink ref="F116" r:id="rId1" display="https://podminky.urs.cz/item/CS_URS_2022_02/311351121"/>
    <hyperlink ref="F124" r:id="rId2" display="https://podminky.urs.cz/item/CS_URS_2022_02/311351122"/>
    <hyperlink ref="F126" r:id="rId3" display="https://podminky.urs.cz/item/CS_URS_2022_02/311351511"/>
    <hyperlink ref="F132" r:id="rId4" display="https://podminky.urs.cz/item/CS_URS_2022_02/311351512"/>
    <hyperlink ref="F134" r:id="rId5" display="https://podminky.urs.cz/item/CS_URS_2022_02/311361821"/>
    <hyperlink ref="F140" r:id="rId6" display="https://podminky.urs.cz/item/CS_URS_2022_02/330321810"/>
    <hyperlink ref="F146" r:id="rId7" display="https://podminky.urs.cz/item/CS_URS_2022_02/331351321"/>
    <hyperlink ref="F152" r:id="rId8" display="https://podminky.urs.cz/item/CS_URS_2022_02/331351322"/>
    <hyperlink ref="F154" r:id="rId9" display="https://podminky.urs.cz/item/CS_URS_2022_02/331361821"/>
    <hyperlink ref="F200" r:id="rId10" display="https://podminky.urs.cz/item/CS_URS_2022_02/411321616"/>
    <hyperlink ref="F208" r:id="rId11" display="https://podminky.urs.cz/item/CS_URS_2022_02/411351011"/>
    <hyperlink ref="F214" r:id="rId12" display="https://podminky.urs.cz/item/CS_URS_2022_02/411351012"/>
    <hyperlink ref="F216" r:id="rId13" display="https://podminky.urs.cz/item/CS_URS_2022_02/411351021"/>
    <hyperlink ref="F221" r:id="rId14" display="https://podminky.urs.cz/item/CS_URS_2022_02/411351022"/>
    <hyperlink ref="F223" r:id="rId15" display="https://podminky.urs.cz/item/CS_URS_2022_02/411354311"/>
    <hyperlink ref="F229" r:id="rId16" display="https://podminky.urs.cz/item/CS_URS_2022_02/411354312"/>
    <hyperlink ref="F231" r:id="rId17" display="https://podminky.urs.cz/item/CS_URS_2022_02/411354335"/>
    <hyperlink ref="F237" r:id="rId18" display="https://podminky.urs.cz/item/CS_URS_2022_02/411354336"/>
    <hyperlink ref="F239" r:id="rId19" display="https://podminky.urs.cz/item/CS_URS_2022_02/411361821"/>
    <hyperlink ref="F252" r:id="rId20" display="https://podminky.urs.cz/item/CS_URS_2022_02/430361821"/>
    <hyperlink ref="F265" r:id="rId21" display="https://podminky.urs.cz/item/CS_URS_2022_02/431351122"/>
    <hyperlink ref="F275" r:id="rId22" display="https://podminky.urs.cz/item/CS_URS_2022_02/434351142"/>
    <hyperlink ref="F281" r:id="rId23" display="https://podminky.urs.cz/item/CS_URS_2022_02/9980120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0000"/>
    <pageSetUpPr fitToPage="1"/>
  </sheetPr>
  <dimension ref="A2:BM221"/>
  <sheetViews>
    <sheetView showGridLines="0" workbookViewId="0" topLeftCell="A1">
      <selection activeCell="E9" sqref="E9:H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211</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1:31" s="2" customFormat="1" ht="12" customHeight="1">
      <c r="A8" s="35"/>
      <c r="B8" s="40"/>
      <c r="C8" s="35"/>
      <c r="D8" s="114" t="s">
        <v>219</v>
      </c>
      <c r="E8" s="35"/>
      <c r="F8" s="35"/>
      <c r="G8" s="35"/>
      <c r="H8" s="35"/>
      <c r="I8" s="35"/>
      <c r="J8" s="35"/>
      <c r="K8" s="35"/>
      <c r="L8" s="115"/>
      <c r="S8" s="35"/>
      <c r="T8" s="35"/>
      <c r="U8" s="35"/>
      <c r="V8" s="35"/>
      <c r="W8" s="35"/>
      <c r="X8" s="35"/>
      <c r="Y8" s="35"/>
      <c r="Z8" s="35"/>
      <c r="AA8" s="35"/>
      <c r="AB8" s="35"/>
      <c r="AC8" s="35"/>
      <c r="AD8" s="35"/>
      <c r="AE8" s="35"/>
    </row>
    <row r="9" spans="1:31" s="2" customFormat="1" ht="16.5" customHeight="1">
      <c r="A9" s="35"/>
      <c r="B9" s="40"/>
      <c r="C9" s="35"/>
      <c r="D9" s="35"/>
      <c r="E9" s="395" t="s">
        <v>2166</v>
      </c>
      <c r="F9" s="396"/>
      <c r="G9" s="396"/>
      <c r="H9" s="396"/>
      <c r="I9" s="35"/>
      <c r="J9" s="35"/>
      <c r="K9" s="35"/>
      <c r="L9" s="115"/>
      <c r="S9" s="35"/>
      <c r="T9" s="35"/>
      <c r="U9" s="35"/>
      <c r="V9" s="35"/>
      <c r="W9" s="35"/>
      <c r="X9" s="35"/>
      <c r="Y9" s="35"/>
      <c r="Z9" s="35"/>
      <c r="AA9" s="35"/>
      <c r="AB9" s="35"/>
      <c r="AC9" s="35"/>
      <c r="AD9" s="35"/>
      <c r="AE9" s="35"/>
    </row>
    <row r="10" spans="1:31" s="2" customFormat="1" ht="10.2">
      <c r="A10" s="35"/>
      <c r="B10" s="40"/>
      <c r="C10" s="35"/>
      <c r="D10" s="35"/>
      <c r="E10" s="35"/>
      <c r="F10" s="35"/>
      <c r="G10" s="35"/>
      <c r="H10" s="35"/>
      <c r="I10" s="35"/>
      <c r="J10" s="35"/>
      <c r="K10" s="35"/>
      <c r="L10" s="115"/>
      <c r="S10" s="35"/>
      <c r="T10" s="35"/>
      <c r="U10" s="35"/>
      <c r="V10" s="35"/>
      <c r="W10" s="35"/>
      <c r="X10" s="35"/>
      <c r="Y10" s="35"/>
      <c r="Z10" s="35"/>
      <c r="AA10" s="35"/>
      <c r="AB10" s="35"/>
      <c r="AC10" s="35"/>
      <c r="AD10" s="35"/>
      <c r="AE10" s="35"/>
    </row>
    <row r="11" spans="1:31" s="2" customFormat="1" ht="12" customHeight="1">
      <c r="A11" s="35"/>
      <c r="B11" s="40"/>
      <c r="C11" s="35"/>
      <c r="D11" s="114" t="s">
        <v>18</v>
      </c>
      <c r="E11" s="35"/>
      <c r="F11" s="104" t="s">
        <v>19</v>
      </c>
      <c r="G11" s="35"/>
      <c r="H11" s="35"/>
      <c r="I11" s="114" t="s">
        <v>20</v>
      </c>
      <c r="J11" s="104" t="s">
        <v>19</v>
      </c>
      <c r="K11" s="35"/>
      <c r="L11" s="115"/>
      <c r="S11" s="35"/>
      <c r="T11" s="35"/>
      <c r="U11" s="35"/>
      <c r="V11" s="35"/>
      <c r="W11" s="35"/>
      <c r="X11" s="35"/>
      <c r="Y11" s="35"/>
      <c r="Z11" s="35"/>
      <c r="AA11" s="35"/>
      <c r="AB11" s="35"/>
      <c r="AC11" s="35"/>
      <c r="AD11" s="35"/>
      <c r="AE11" s="35"/>
    </row>
    <row r="12" spans="1:31" s="2" customFormat="1" ht="12" customHeight="1">
      <c r="A12" s="35"/>
      <c r="B12" s="40"/>
      <c r="C12" s="35"/>
      <c r="D12" s="114" t="s">
        <v>21</v>
      </c>
      <c r="E12" s="35"/>
      <c r="F12" s="104" t="s">
        <v>22</v>
      </c>
      <c r="G12" s="35"/>
      <c r="H12" s="35"/>
      <c r="I12" s="114" t="s">
        <v>23</v>
      </c>
      <c r="J12" s="116">
        <f>'Rekapitulace stavby'!AN8</f>
        <v>0</v>
      </c>
      <c r="K12" s="35"/>
      <c r="L12" s="115"/>
      <c r="S12" s="35"/>
      <c r="T12" s="35"/>
      <c r="U12" s="35"/>
      <c r="V12" s="35"/>
      <c r="W12" s="35"/>
      <c r="X12" s="35"/>
      <c r="Y12" s="35"/>
      <c r="Z12" s="35"/>
      <c r="AA12" s="35"/>
      <c r="AB12" s="35"/>
      <c r="AC12" s="35"/>
      <c r="AD12" s="35"/>
      <c r="AE12" s="35"/>
    </row>
    <row r="13" spans="1:31" s="2" customFormat="1" ht="10.8" customHeight="1">
      <c r="A13" s="35"/>
      <c r="B13" s="40"/>
      <c r="C13" s="35"/>
      <c r="D13" s="35"/>
      <c r="E13" s="35"/>
      <c r="F13" s="35"/>
      <c r="G13" s="35"/>
      <c r="H13" s="35"/>
      <c r="I13" s="35"/>
      <c r="J13" s="35"/>
      <c r="K13" s="35"/>
      <c r="L13" s="115"/>
      <c r="S13" s="35"/>
      <c r="T13" s="35"/>
      <c r="U13" s="35"/>
      <c r="V13" s="35"/>
      <c r="W13" s="35"/>
      <c r="X13" s="35"/>
      <c r="Y13" s="35"/>
      <c r="Z13" s="35"/>
      <c r="AA13" s="35"/>
      <c r="AB13" s="35"/>
      <c r="AC13" s="35"/>
      <c r="AD13" s="35"/>
      <c r="AE13" s="35"/>
    </row>
    <row r="14" spans="1:31" s="2" customFormat="1" ht="12" customHeight="1">
      <c r="A14" s="35"/>
      <c r="B14" s="40"/>
      <c r="C14" s="35"/>
      <c r="D14" s="114" t="s">
        <v>24</v>
      </c>
      <c r="E14" s="35"/>
      <c r="F14" s="35"/>
      <c r="G14" s="35"/>
      <c r="H14" s="35"/>
      <c r="I14" s="114" t="s">
        <v>25</v>
      </c>
      <c r="J14" s="104" t="s">
        <v>26</v>
      </c>
      <c r="K14" s="35"/>
      <c r="L14" s="115"/>
      <c r="S14" s="35"/>
      <c r="T14" s="35"/>
      <c r="U14" s="35"/>
      <c r="V14" s="35"/>
      <c r="W14" s="35"/>
      <c r="X14" s="35"/>
      <c r="Y14" s="35"/>
      <c r="Z14" s="35"/>
      <c r="AA14" s="35"/>
      <c r="AB14" s="35"/>
      <c r="AC14" s="35"/>
      <c r="AD14" s="35"/>
      <c r="AE14" s="35"/>
    </row>
    <row r="15" spans="1:31" s="2" customFormat="1" ht="18" customHeight="1">
      <c r="A15" s="35"/>
      <c r="B15" s="40"/>
      <c r="C15" s="35"/>
      <c r="D15" s="35"/>
      <c r="E15" s="104" t="s">
        <v>27</v>
      </c>
      <c r="F15" s="35"/>
      <c r="G15" s="35"/>
      <c r="H15" s="35"/>
      <c r="I15" s="114" t="s">
        <v>28</v>
      </c>
      <c r="J15" s="104" t="s">
        <v>29</v>
      </c>
      <c r="K15" s="35"/>
      <c r="L15" s="115"/>
      <c r="S15" s="35"/>
      <c r="T15" s="35"/>
      <c r="U15" s="35"/>
      <c r="V15" s="35"/>
      <c r="W15" s="35"/>
      <c r="X15" s="35"/>
      <c r="Y15" s="35"/>
      <c r="Z15" s="35"/>
      <c r="AA15" s="35"/>
      <c r="AB15" s="35"/>
      <c r="AC15" s="35"/>
      <c r="AD15" s="35"/>
      <c r="AE15" s="35"/>
    </row>
    <row r="16" spans="1:31" s="2" customFormat="1" ht="6.9" customHeight="1">
      <c r="A16" s="35"/>
      <c r="B16" s="40"/>
      <c r="C16" s="35"/>
      <c r="D16" s="35"/>
      <c r="E16" s="35"/>
      <c r="F16" s="35"/>
      <c r="G16" s="35"/>
      <c r="H16" s="35"/>
      <c r="I16" s="35"/>
      <c r="J16" s="35"/>
      <c r="K16" s="35"/>
      <c r="L16" s="115"/>
      <c r="S16" s="35"/>
      <c r="T16" s="35"/>
      <c r="U16" s="35"/>
      <c r="V16" s="35"/>
      <c r="W16" s="35"/>
      <c r="X16" s="35"/>
      <c r="Y16" s="35"/>
      <c r="Z16" s="35"/>
      <c r="AA16" s="35"/>
      <c r="AB16" s="35"/>
      <c r="AC16" s="35"/>
      <c r="AD16" s="35"/>
      <c r="AE16" s="35"/>
    </row>
    <row r="17" spans="1:31" s="2" customFormat="1" ht="12" customHeight="1">
      <c r="A17" s="35"/>
      <c r="B17" s="40"/>
      <c r="C17" s="35"/>
      <c r="D17" s="114" t="s">
        <v>30</v>
      </c>
      <c r="E17" s="35"/>
      <c r="F17" s="35"/>
      <c r="G17" s="35"/>
      <c r="H17" s="35"/>
      <c r="I17" s="114" t="s">
        <v>25</v>
      </c>
      <c r="J17" s="31" t="str">
        <f>'Rekapitulace stavby'!AN13</f>
        <v>Vyplň údaj</v>
      </c>
      <c r="K17" s="35"/>
      <c r="L17" s="115"/>
      <c r="S17" s="35"/>
      <c r="T17" s="35"/>
      <c r="U17" s="35"/>
      <c r="V17" s="35"/>
      <c r="W17" s="35"/>
      <c r="X17" s="35"/>
      <c r="Y17" s="35"/>
      <c r="Z17" s="35"/>
      <c r="AA17" s="35"/>
      <c r="AB17" s="35"/>
      <c r="AC17" s="35"/>
      <c r="AD17" s="35"/>
      <c r="AE17" s="35"/>
    </row>
    <row r="18" spans="1:31" s="2" customFormat="1" ht="18" customHeight="1">
      <c r="A18" s="35"/>
      <c r="B18" s="40"/>
      <c r="C18" s="35"/>
      <c r="D18" s="35"/>
      <c r="E18" s="397" t="str">
        <f>'Rekapitulace stavby'!E14</f>
        <v>Vyplň údaj</v>
      </c>
      <c r="F18" s="398"/>
      <c r="G18" s="398"/>
      <c r="H18" s="398"/>
      <c r="I18" s="114" t="s">
        <v>28</v>
      </c>
      <c r="J18" s="31" t="str">
        <f>'Rekapitulace stavby'!AN14</f>
        <v>Vyplň údaj</v>
      </c>
      <c r="K18" s="35"/>
      <c r="L18" s="115"/>
      <c r="S18" s="35"/>
      <c r="T18" s="35"/>
      <c r="U18" s="35"/>
      <c r="V18" s="35"/>
      <c r="W18" s="35"/>
      <c r="X18" s="35"/>
      <c r="Y18" s="35"/>
      <c r="Z18" s="35"/>
      <c r="AA18" s="35"/>
      <c r="AB18" s="35"/>
      <c r="AC18" s="35"/>
      <c r="AD18" s="35"/>
      <c r="AE18" s="35"/>
    </row>
    <row r="19" spans="1:31" s="2" customFormat="1" ht="6.9" customHeight="1">
      <c r="A19" s="35"/>
      <c r="B19" s="40"/>
      <c r="C19" s="35"/>
      <c r="D19" s="35"/>
      <c r="E19" s="35"/>
      <c r="F19" s="35"/>
      <c r="G19" s="35"/>
      <c r="H19" s="35"/>
      <c r="I19" s="35"/>
      <c r="J19" s="35"/>
      <c r="K19" s="35"/>
      <c r="L19" s="115"/>
      <c r="S19" s="35"/>
      <c r="T19" s="35"/>
      <c r="U19" s="35"/>
      <c r="V19" s="35"/>
      <c r="W19" s="35"/>
      <c r="X19" s="35"/>
      <c r="Y19" s="35"/>
      <c r="Z19" s="35"/>
      <c r="AA19" s="35"/>
      <c r="AB19" s="35"/>
      <c r="AC19" s="35"/>
      <c r="AD19" s="35"/>
      <c r="AE19" s="35"/>
    </row>
    <row r="20" spans="1:31" s="2" customFormat="1" ht="12" customHeight="1">
      <c r="A20" s="35"/>
      <c r="B20" s="40"/>
      <c r="C20" s="35"/>
      <c r="D20" s="114" t="s">
        <v>32</v>
      </c>
      <c r="E20" s="35"/>
      <c r="F20" s="35"/>
      <c r="G20" s="35"/>
      <c r="H20" s="35"/>
      <c r="I20" s="114" t="s">
        <v>25</v>
      </c>
      <c r="J20" s="104" t="s">
        <v>33</v>
      </c>
      <c r="K20" s="35"/>
      <c r="L20" s="115"/>
      <c r="S20" s="35"/>
      <c r="T20" s="35"/>
      <c r="U20" s="35"/>
      <c r="V20" s="35"/>
      <c r="W20" s="35"/>
      <c r="X20" s="35"/>
      <c r="Y20" s="35"/>
      <c r="Z20" s="35"/>
      <c r="AA20" s="35"/>
      <c r="AB20" s="35"/>
      <c r="AC20" s="35"/>
      <c r="AD20" s="35"/>
      <c r="AE20" s="35"/>
    </row>
    <row r="21" spans="1:31" s="2" customFormat="1" ht="18" customHeight="1">
      <c r="A21" s="35"/>
      <c r="B21" s="40"/>
      <c r="C21" s="35"/>
      <c r="D21" s="35"/>
      <c r="E21" s="104" t="s">
        <v>34</v>
      </c>
      <c r="F21" s="35"/>
      <c r="G21" s="35"/>
      <c r="H21" s="35"/>
      <c r="I21" s="114" t="s">
        <v>28</v>
      </c>
      <c r="J21" s="104" t="s">
        <v>35</v>
      </c>
      <c r="K21" s="35"/>
      <c r="L21" s="115"/>
      <c r="S21" s="35"/>
      <c r="T21" s="35"/>
      <c r="U21" s="35"/>
      <c r="V21" s="35"/>
      <c r="W21" s="35"/>
      <c r="X21" s="35"/>
      <c r="Y21" s="35"/>
      <c r="Z21" s="35"/>
      <c r="AA21" s="35"/>
      <c r="AB21" s="35"/>
      <c r="AC21" s="35"/>
      <c r="AD21" s="35"/>
      <c r="AE21" s="35"/>
    </row>
    <row r="22" spans="1:31" s="2" customFormat="1" ht="6.9" customHeight="1">
      <c r="A22" s="35"/>
      <c r="B22" s="40"/>
      <c r="C22" s="35"/>
      <c r="D22" s="35"/>
      <c r="E22" s="35"/>
      <c r="F22" s="35"/>
      <c r="G22" s="35"/>
      <c r="H22" s="35"/>
      <c r="I22" s="35"/>
      <c r="J22" s="35"/>
      <c r="K22" s="35"/>
      <c r="L22" s="115"/>
      <c r="S22" s="35"/>
      <c r="T22" s="35"/>
      <c r="U22" s="35"/>
      <c r="V22" s="35"/>
      <c r="W22" s="35"/>
      <c r="X22" s="35"/>
      <c r="Y22" s="35"/>
      <c r="Z22" s="35"/>
      <c r="AA22" s="35"/>
      <c r="AB22" s="35"/>
      <c r="AC22" s="35"/>
      <c r="AD22" s="35"/>
      <c r="AE22" s="35"/>
    </row>
    <row r="23" spans="1:31" s="2" customFormat="1" ht="12" customHeight="1">
      <c r="A23" s="35"/>
      <c r="B23" s="40"/>
      <c r="C23" s="35"/>
      <c r="D23" s="114" t="s">
        <v>37</v>
      </c>
      <c r="E23" s="35"/>
      <c r="F23" s="35"/>
      <c r="G23" s="35"/>
      <c r="H23" s="35"/>
      <c r="I23" s="114" t="s">
        <v>25</v>
      </c>
      <c r="J23" s="104" t="str">
        <f>IF('Rekapitulace stavby'!AN19="","",'Rekapitulace stavby'!AN19)</f>
        <v/>
      </c>
      <c r="K23" s="35"/>
      <c r="L23" s="115"/>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stavby'!E20="","",'Rekapitulace stavby'!E20)</f>
        <v xml:space="preserve"> </v>
      </c>
      <c r="F24" s="35"/>
      <c r="G24" s="35"/>
      <c r="H24" s="35"/>
      <c r="I24" s="114" t="s">
        <v>28</v>
      </c>
      <c r="J24" s="104" t="str">
        <f>IF('Rekapitulace stavby'!AN20="","",'Rekapitulace stavby'!AN20)</f>
        <v/>
      </c>
      <c r="K24" s="35"/>
      <c r="L24" s="115"/>
      <c r="S24" s="35"/>
      <c r="T24" s="35"/>
      <c r="U24" s="35"/>
      <c r="V24" s="35"/>
      <c r="W24" s="35"/>
      <c r="X24" s="35"/>
      <c r="Y24" s="35"/>
      <c r="Z24" s="35"/>
      <c r="AA24" s="35"/>
      <c r="AB24" s="35"/>
      <c r="AC24" s="35"/>
      <c r="AD24" s="35"/>
      <c r="AE24" s="35"/>
    </row>
    <row r="25" spans="1:31" s="2" customFormat="1" ht="6.9" customHeight="1">
      <c r="A25" s="35"/>
      <c r="B25" s="40"/>
      <c r="C25" s="35"/>
      <c r="D25" s="35"/>
      <c r="E25" s="35"/>
      <c r="F25" s="35"/>
      <c r="G25" s="35"/>
      <c r="H25" s="35"/>
      <c r="I25" s="35"/>
      <c r="J25" s="35"/>
      <c r="K25" s="35"/>
      <c r="L25" s="115"/>
      <c r="S25" s="35"/>
      <c r="T25" s="35"/>
      <c r="U25" s="35"/>
      <c r="V25" s="35"/>
      <c r="W25" s="35"/>
      <c r="X25" s="35"/>
      <c r="Y25" s="35"/>
      <c r="Z25" s="35"/>
      <c r="AA25" s="35"/>
      <c r="AB25" s="35"/>
      <c r="AC25" s="35"/>
      <c r="AD25" s="35"/>
      <c r="AE25" s="35"/>
    </row>
    <row r="26" spans="1:31" s="2" customFormat="1" ht="12" customHeight="1">
      <c r="A26" s="35"/>
      <c r="B26" s="40"/>
      <c r="C26" s="35"/>
      <c r="D26" s="114" t="s">
        <v>38</v>
      </c>
      <c r="E26" s="35"/>
      <c r="F26" s="35"/>
      <c r="G26" s="35"/>
      <c r="H26" s="35"/>
      <c r="I26" s="35"/>
      <c r="J26" s="35"/>
      <c r="K26" s="35"/>
      <c r="L26" s="115"/>
      <c r="S26" s="35"/>
      <c r="T26" s="35"/>
      <c r="U26" s="35"/>
      <c r="V26" s="35"/>
      <c r="W26" s="35"/>
      <c r="X26" s="35"/>
      <c r="Y26" s="35"/>
      <c r="Z26" s="35"/>
      <c r="AA26" s="35"/>
      <c r="AB26" s="35"/>
      <c r="AC26" s="35"/>
      <c r="AD26" s="35"/>
      <c r="AE26" s="35"/>
    </row>
    <row r="27" spans="1:31" s="8" customFormat="1" ht="16.5" customHeight="1">
      <c r="A27" s="117"/>
      <c r="B27" s="118"/>
      <c r="C27" s="117"/>
      <c r="D27" s="117"/>
      <c r="E27" s="399" t="s">
        <v>19</v>
      </c>
      <c r="F27" s="399"/>
      <c r="G27" s="399"/>
      <c r="H27" s="399"/>
      <c r="I27" s="117"/>
      <c r="J27" s="117"/>
      <c r="K27" s="117"/>
      <c r="L27" s="119"/>
      <c r="S27" s="117"/>
      <c r="T27" s="117"/>
      <c r="U27" s="117"/>
      <c r="V27" s="117"/>
      <c r="W27" s="117"/>
      <c r="X27" s="117"/>
      <c r="Y27" s="117"/>
      <c r="Z27" s="117"/>
      <c r="AA27" s="117"/>
      <c r="AB27" s="117"/>
      <c r="AC27" s="117"/>
      <c r="AD27" s="117"/>
      <c r="AE27" s="117"/>
    </row>
    <row r="28" spans="1:31" s="2" customFormat="1" ht="6.9" customHeight="1">
      <c r="A28" s="35"/>
      <c r="B28" s="40"/>
      <c r="C28" s="35"/>
      <c r="D28" s="35"/>
      <c r="E28" s="35"/>
      <c r="F28" s="35"/>
      <c r="G28" s="35"/>
      <c r="H28" s="35"/>
      <c r="I28" s="35"/>
      <c r="J28" s="35"/>
      <c r="K28" s="35"/>
      <c r="L28" s="115"/>
      <c r="S28" s="35"/>
      <c r="T28" s="35"/>
      <c r="U28" s="35"/>
      <c r="V28" s="35"/>
      <c r="W28" s="35"/>
      <c r="X28" s="35"/>
      <c r="Y28" s="35"/>
      <c r="Z28" s="35"/>
      <c r="AA28" s="35"/>
      <c r="AB28" s="35"/>
      <c r="AC28" s="35"/>
      <c r="AD28" s="35"/>
      <c r="AE28" s="35"/>
    </row>
    <row r="29" spans="1:31" s="2" customFormat="1" ht="6.9" customHeight="1">
      <c r="A29" s="35"/>
      <c r="B29" s="40"/>
      <c r="C29" s="35"/>
      <c r="D29" s="120"/>
      <c r="E29" s="120"/>
      <c r="F29" s="120"/>
      <c r="G29" s="120"/>
      <c r="H29" s="120"/>
      <c r="I29" s="120"/>
      <c r="J29" s="120"/>
      <c r="K29" s="120"/>
      <c r="L29" s="115"/>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35"/>
      <c r="J30" s="122">
        <f>ROUND(J84,2)</f>
        <v>0</v>
      </c>
      <c r="K30" s="35"/>
      <c r="L30" s="115"/>
      <c r="S30" s="35"/>
      <c r="T30" s="35"/>
      <c r="U30" s="35"/>
      <c r="V30" s="35"/>
      <c r="W30" s="35"/>
      <c r="X30" s="35"/>
      <c r="Y30" s="35"/>
      <c r="Z30" s="35"/>
      <c r="AA30" s="35"/>
      <c r="AB30" s="35"/>
      <c r="AC30" s="35"/>
      <c r="AD30" s="35"/>
      <c r="AE30" s="35"/>
    </row>
    <row r="31" spans="1:31" s="2" customFormat="1" ht="6.9" customHeight="1">
      <c r="A31" s="35"/>
      <c r="B31" s="40"/>
      <c r="C31" s="35"/>
      <c r="D31" s="120"/>
      <c r="E31" s="120"/>
      <c r="F31" s="120"/>
      <c r="G31" s="120"/>
      <c r="H31" s="120"/>
      <c r="I31" s="120"/>
      <c r="J31" s="120"/>
      <c r="K31" s="120"/>
      <c r="L31" s="115"/>
      <c r="S31" s="35"/>
      <c r="T31" s="35"/>
      <c r="U31" s="35"/>
      <c r="V31" s="35"/>
      <c r="W31" s="35"/>
      <c r="X31" s="35"/>
      <c r="Y31" s="35"/>
      <c r="Z31" s="35"/>
      <c r="AA31" s="35"/>
      <c r="AB31" s="35"/>
      <c r="AC31" s="35"/>
      <c r="AD31" s="35"/>
      <c r="AE31" s="35"/>
    </row>
    <row r="32" spans="1:31" s="2" customFormat="1" ht="14.4" customHeight="1">
      <c r="A32" s="35"/>
      <c r="B32" s="40"/>
      <c r="C32" s="35"/>
      <c r="D32" s="35"/>
      <c r="E32" s="35"/>
      <c r="F32" s="123" t="s">
        <v>42</v>
      </c>
      <c r="G32" s="35"/>
      <c r="H32" s="35"/>
      <c r="I32" s="123" t="s">
        <v>41</v>
      </c>
      <c r="J32" s="123" t="s">
        <v>43</v>
      </c>
      <c r="K32" s="35"/>
      <c r="L32" s="115"/>
      <c r="S32" s="35"/>
      <c r="T32" s="35"/>
      <c r="U32" s="35"/>
      <c r="V32" s="35"/>
      <c r="W32" s="35"/>
      <c r="X32" s="35"/>
      <c r="Y32" s="35"/>
      <c r="Z32" s="35"/>
      <c r="AA32" s="35"/>
      <c r="AB32" s="35"/>
      <c r="AC32" s="35"/>
      <c r="AD32" s="35"/>
      <c r="AE32" s="35"/>
    </row>
    <row r="33" spans="1:31" s="2" customFormat="1" ht="14.4" customHeight="1">
      <c r="A33" s="35"/>
      <c r="B33" s="40"/>
      <c r="C33" s="35"/>
      <c r="D33" s="124" t="s">
        <v>44</v>
      </c>
      <c r="E33" s="114" t="s">
        <v>45</v>
      </c>
      <c r="F33" s="125">
        <f>ROUND((SUM(BE84:BE220)),2)</f>
        <v>0</v>
      </c>
      <c r="G33" s="35"/>
      <c r="H33" s="35"/>
      <c r="I33" s="126">
        <v>0.21</v>
      </c>
      <c r="J33" s="125">
        <f>ROUND(((SUM(BE84:BE220))*I33),2)</f>
        <v>0</v>
      </c>
      <c r="K33" s="35"/>
      <c r="L33" s="115"/>
      <c r="S33" s="35"/>
      <c r="T33" s="35"/>
      <c r="U33" s="35"/>
      <c r="V33" s="35"/>
      <c r="W33" s="35"/>
      <c r="X33" s="35"/>
      <c r="Y33" s="35"/>
      <c r="Z33" s="35"/>
      <c r="AA33" s="35"/>
      <c r="AB33" s="35"/>
      <c r="AC33" s="35"/>
      <c r="AD33" s="35"/>
      <c r="AE33" s="35"/>
    </row>
    <row r="34" spans="1:31" s="2" customFormat="1" ht="14.4" customHeight="1">
      <c r="A34" s="35"/>
      <c r="B34" s="40"/>
      <c r="C34" s="35"/>
      <c r="D34" s="35"/>
      <c r="E34" s="114" t="s">
        <v>46</v>
      </c>
      <c r="F34" s="125">
        <f>ROUND((SUM(BF84:BF220)),2)</f>
        <v>0</v>
      </c>
      <c r="G34" s="35"/>
      <c r="H34" s="35"/>
      <c r="I34" s="126">
        <v>0.15</v>
      </c>
      <c r="J34" s="125">
        <f>ROUND(((SUM(BF84:BF220))*I34),2)</f>
        <v>0</v>
      </c>
      <c r="K34" s="35"/>
      <c r="L34" s="115"/>
      <c r="S34" s="35"/>
      <c r="T34" s="35"/>
      <c r="U34" s="35"/>
      <c r="V34" s="35"/>
      <c r="W34" s="35"/>
      <c r="X34" s="35"/>
      <c r="Y34" s="35"/>
      <c r="Z34" s="35"/>
      <c r="AA34" s="35"/>
      <c r="AB34" s="35"/>
      <c r="AC34" s="35"/>
      <c r="AD34" s="35"/>
      <c r="AE34" s="35"/>
    </row>
    <row r="35" spans="1:31" s="2" customFormat="1" ht="14.4" customHeight="1" hidden="1">
      <c r="A35" s="35"/>
      <c r="B35" s="40"/>
      <c r="C35" s="35"/>
      <c r="D35" s="35"/>
      <c r="E35" s="114" t="s">
        <v>47</v>
      </c>
      <c r="F35" s="125">
        <f>ROUND((SUM(BG84:BG220)),2)</f>
        <v>0</v>
      </c>
      <c r="G35" s="35"/>
      <c r="H35" s="35"/>
      <c r="I35" s="126">
        <v>0.21</v>
      </c>
      <c r="J35" s="125">
        <f>0</f>
        <v>0</v>
      </c>
      <c r="K35" s="35"/>
      <c r="L35" s="115"/>
      <c r="S35" s="35"/>
      <c r="T35" s="35"/>
      <c r="U35" s="35"/>
      <c r="V35" s="35"/>
      <c r="W35" s="35"/>
      <c r="X35" s="35"/>
      <c r="Y35" s="35"/>
      <c r="Z35" s="35"/>
      <c r="AA35" s="35"/>
      <c r="AB35" s="35"/>
      <c r="AC35" s="35"/>
      <c r="AD35" s="35"/>
      <c r="AE35" s="35"/>
    </row>
    <row r="36" spans="1:31" s="2" customFormat="1" ht="14.4" customHeight="1" hidden="1">
      <c r="A36" s="35"/>
      <c r="B36" s="40"/>
      <c r="C36" s="35"/>
      <c r="D36" s="35"/>
      <c r="E36" s="114" t="s">
        <v>48</v>
      </c>
      <c r="F36" s="125">
        <f>ROUND((SUM(BH84:BH220)),2)</f>
        <v>0</v>
      </c>
      <c r="G36" s="35"/>
      <c r="H36" s="35"/>
      <c r="I36" s="126">
        <v>0.15</v>
      </c>
      <c r="J36" s="125">
        <f>0</f>
        <v>0</v>
      </c>
      <c r="K36" s="35"/>
      <c r="L36" s="115"/>
      <c r="S36" s="35"/>
      <c r="T36" s="35"/>
      <c r="U36" s="35"/>
      <c r="V36" s="35"/>
      <c r="W36" s="35"/>
      <c r="X36" s="35"/>
      <c r="Y36" s="35"/>
      <c r="Z36" s="35"/>
      <c r="AA36" s="35"/>
      <c r="AB36" s="35"/>
      <c r="AC36" s="35"/>
      <c r="AD36" s="35"/>
      <c r="AE36" s="35"/>
    </row>
    <row r="37" spans="1:31" s="2" customFormat="1" ht="14.4" customHeight="1" hidden="1">
      <c r="A37" s="35"/>
      <c r="B37" s="40"/>
      <c r="C37" s="35"/>
      <c r="D37" s="35"/>
      <c r="E37" s="114" t="s">
        <v>49</v>
      </c>
      <c r="F37" s="125">
        <f>ROUND((SUM(BI84:BI220)),2)</f>
        <v>0</v>
      </c>
      <c r="G37" s="35"/>
      <c r="H37" s="35"/>
      <c r="I37" s="126">
        <v>0</v>
      </c>
      <c r="J37" s="125">
        <f>0</f>
        <v>0</v>
      </c>
      <c r="K37" s="35"/>
      <c r="L37" s="115"/>
      <c r="S37" s="35"/>
      <c r="T37" s="35"/>
      <c r="U37" s="35"/>
      <c r="V37" s="35"/>
      <c r="W37" s="35"/>
      <c r="X37" s="35"/>
      <c r="Y37" s="35"/>
      <c r="Z37" s="35"/>
      <c r="AA37" s="35"/>
      <c r="AB37" s="35"/>
      <c r="AC37" s="35"/>
      <c r="AD37" s="35"/>
      <c r="AE37" s="35"/>
    </row>
    <row r="38" spans="1:31" s="2" customFormat="1" ht="6.9" customHeight="1">
      <c r="A38" s="35"/>
      <c r="B38" s="40"/>
      <c r="C38" s="35"/>
      <c r="D38" s="35"/>
      <c r="E38" s="35"/>
      <c r="F38" s="35"/>
      <c r="G38" s="35"/>
      <c r="H38" s="35"/>
      <c r="I38" s="35"/>
      <c r="J38" s="35"/>
      <c r="K38" s="35"/>
      <c r="L38" s="115"/>
      <c r="S38" s="35"/>
      <c r="T38" s="35"/>
      <c r="U38" s="35"/>
      <c r="V38" s="35"/>
      <c r="W38" s="35"/>
      <c r="X38" s="35"/>
      <c r="Y38" s="35"/>
      <c r="Z38" s="35"/>
      <c r="AA38" s="35"/>
      <c r="AB38" s="35"/>
      <c r="AC38" s="35"/>
      <c r="AD38" s="35"/>
      <c r="AE38" s="35"/>
    </row>
    <row r="39" spans="1:31" s="2" customFormat="1" ht="25.35" customHeight="1">
      <c r="A39" s="35"/>
      <c r="B39" s="40"/>
      <c r="C39" s="127"/>
      <c r="D39" s="128" t="s">
        <v>50</v>
      </c>
      <c r="E39" s="129"/>
      <c r="F39" s="129"/>
      <c r="G39" s="130" t="s">
        <v>51</v>
      </c>
      <c r="H39" s="131" t="s">
        <v>52</v>
      </c>
      <c r="I39" s="129"/>
      <c r="J39" s="132">
        <f>SUM(J30:J37)</f>
        <v>0</v>
      </c>
      <c r="K39" s="133"/>
      <c r="L39" s="115"/>
      <c r="S39" s="35"/>
      <c r="T39" s="35"/>
      <c r="U39" s="35"/>
      <c r="V39" s="35"/>
      <c r="W39" s="35"/>
      <c r="X39" s="35"/>
      <c r="Y39" s="35"/>
      <c r="Z39" s="35"/>
      <c r="AA39" s="35"/>
      <c r="AB39" s="35"/>
      <c r="AC39" s="35"/>
      <c r="AD39" s="35"/>
      <c r="AE39" s="35"/>
    </row>
    <row r="40" spans="1:31" s="2" customFormat="1" ht="14.4" customHeight="1">
      <c r="A40" s="35"/>
      <c r="B40" s="134"/>
      <c r="C40" s="135"/>
      <c r="D40" s="135"/>
      <c r="E40" s="135"/>
      <c r="F40" s="135"/>
      <c r="G40" s="135"/>
      <c r="H40" s="135"/>
      <c r="I40" s="135"/>
      <c r="J40" s="135"/>
      <c r="K40" s="135"/>
      <c r="L40" s="115"/>
      <c r="S40" s="35"/>
      <c r="T40" s="35"/>
      <c r="U40" s="35"/>
      <c r="V40" s="35"/>
      <c r="W40" s="35"/>
      <c r="X40" s="35"/>
      <c r="Y40" s="35"/>
      <c r="Z40" s="35"/>
      <c r="AA40" s="35"/>
      <c r="AB40" s="35"/>
      <c r="AC40" s="35"/>
      <c r="AD40" s="35"/>
      <c r="AE40" s="35"/>
    </row>
    <row r="44" spans="1:31" s="2" customFormat="1" ht="6.9" customHeight="1">
      <c r="A44" s="35"/>
      <c r="B44" s="136"/>
      <c r="C44" s="137"/>
      <c r="D44" s="137"/>
      <c r="E44" s="137"/>
      <c r="F44" s="137"/>
      <c r="G44" s="137"/>
      <c r="H44" s="137"/>
      <c r="I44" s="137"/>
      <c r="J44" s="137"/>
      <c r="K44" s="137"/>
      <c r="L44" s="115"/>
      <c r="S44" s="35"/>
      <c r="T44" s="35"/>
      <c r="U44" s="35"/>
      <c r="V44" s="35"/>
      <c r="W44" s="35"/>
      <c r="X44" s="35"/>
      <c r="Y44" s="35"/>
      <c r="Z44" s="35"/>
      <c r="AA44" s="35"/>
      <c r="AB44" s="35"/>
      <c r="AC44" s="35"/>
      <c r="AD44" s="35"/>
      <c r="AE44" s="35"/>
    </row>
    <row r="45" spans="1:31" s="2" customFormat="1" ht="24.9" customHeight="1">
      <c r="A45" s="35"/>
      <c r="B45" s="36"/>
      <c r="C45" s="24" t="s">
        <v>221</v>
      </c>
      <c r="D45" s="37"/>
      <c r="E45" s="37"/>
      <c r="F45" s="37"/>
      <c r="G45" s="37"/>
      <c r="H45" s="37"/>
      <c r="I45" s="37"/>
      <c r="J45" s="37"/>
      <c r="K45" s="37"/>
      <c r="L45" s="115"/>
      <c r="S45" s="35"/>
      <c r="T45" s="35"/>
      <c r="U45" s="35"/>
      <c r="V45" s="35"/>
      <c r="W45" s="35"/>
      <c r="X45" s="35"/>
      <c r="Y45" s="35"/>
      <c r="Z45" s="35"/>
      <c r="AA45" s="35"/>
      <c r="AB45" s="35"/>
      <c r="AC45" s="35"/>
      <c r="AD45" s="35"/>
      <c r="AE45" s="35"/>
    </row>
    <row r="46" spans="1:31" s="2" customFormat="1" ht="6.9" customHeight="1">
      <c r="A46" s="35"/>
      <c r="B46" s="36"/>
      <c r="C46" s="37"/>
      <c r="D46" s="37"/>
      <c r="E46" s="37"/>
      <c r="F46" s="37"/>
      <c r="G46" s="37"/>
      <c r="H46" s="37"/>
      <c r="I46" s="37"/>
      <c r="J46" s="37"/>
      <c r="K46" s="37"/>
      <c r="L46" s="115"/>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15"/>
      <c r="S47" s="35"/>
      <c r="T47" s="35"/>
      <c r="U47" s="35"/>
      <c r="V47" s="35"/>
      <c r="W47" s="35"/>
      <c r="X47" s="35"/>
      <c r="Y47" s="35"/>
      <c r="Z47" s="35"/>
      <c r="AA47" s="35"/>
      <c r="AB47" s="35"/>
      <c r="AC47" s="35"/>
      <c r="AD47" s="35"/>
      <c r="AE47" s="35"/>
    </row>
    <row r="48" spans="1:31" s="2" customFormat="1" ht="16.5" customHeight="1">
      <c r="A48" s="35"/>
      <c r="B48" s="36"/>
      <c r="C48" s="37"/>
      <c r="D48" s="37"/>
      <c r="E48" s="400" t="str">
        <f>E7</f>
        <v>Novostavba CEPIS (Centre for Entrepreneurship, Professional and International Studies)</v>
      </c>
      <c r="F48" s="401"/>
      <c r="G48" s="401"/>
      <c r="H48" s="401"/>
      <c r="I48" s="37"/>
      <c r="J48" s="37"/>
      <c r="K48" s="37"/>
      <c r="L48" s="115"/>
      <c r="S48" s="35"/>
      <c r="T48" s="35"/>
      <c r="U48" s="35"/>
      <c r="V48" s="35"/>
      <c r="W48" s="35"/>
      <c r="X48" s="35"/>
      <c r="Y48" s="35"/>
      <c r="Z48" s="35"/>
      <c r="AA48" s="35"/>
      <c r="AB48" s="35"/>
      <c r="AC48" s="35"/>
      <c r="AD48" s="35"/>
      <c r="AE48" s="35"/>
    </row>
    <row r="49" spans="1:31" s="2" customFormat="1" ht="12" customHeight="1">
      <c r="A49" s="35"/>
      <c r="B49" s="36"/>
      <c r="C49" s="30" t="s">
        <v>219</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16.5" customHeight="1">
      <c r="A50" s="35"/>
      <c r="B50" s="36"/>
      <c r="C50" s="37"/>
      <c r="D50" s="37"/>
      <c r="E50" s="374" t="str">
        <f>E9</f>
        <v>PDI - Interiéry</v>
      </c>
      <c r="F50" s="402"/>
      <c r="G50" s="402"/>
      <c r="H50" s="402"/>
      <c r="I50" s="37"/>
      <c r="J50" s="37"/>
      <c r="K50" s="37"/>
      <c r="L50" s="115"/>
      <c r="S50" s="35"/>
      <c r="T50" s="35"/>
      <c r="U50" s="35"/>
      <c r="V50" s="35"/>
      <c r="W50" s="35"/>
      <c r="X50" s="35"/>
      <c r="Y50" s="35"/>
      <c r="Z50" s="35"/>
      <c r="AA50" s="35"/>
      <c r="AB50" s="35"/>
      <c r="AC50" s="35"/>
      <c r="AD50" s="35"/>
      <c r="AE50" s="35"/>
    </row>
    <row r="51" spans="1:31" s="2" customFormat="1" ht="6.9" customHeight="1">
      <c r="A51" s="35"/>
      <c r="B51" s="36"/>
      <c r="C51" s="37"/>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f>IF(J12="","",J12)</f>
        <v>0</v>
      </c>
      <c r="K52" s="37"/>
      <c r="L52" s="115"/>
      <c r="S52" s="35"/>
      <c r="T52" s="35"/>
      <c r="U52" s="35"/>
      <c r="V52" s="35"/>
      <c r="W52" s="35"/>
      <c r="X52" s="35"/>
      <c r="Y52" s="35"/>
      <c r="Z52" s="35"/>
      <c r="AA52" s="35"/>
      <c r="AB52" s="35"/>
      <c r="AC52" s="35"/>
      <c r="AD52" s="35"/>
      <c r="AE52" s="35"/>
    </row>
    <row r="53" spans="1:31" s="2" customFormat="1" ht="6.9" customHeight="1">
      <c r="A53" s="35"/>
      <c r="B53" s="36"/>
      <c r="C53" s="37"/>
      <c r="D53" s="37"/>
      <c r="E53" s="37"/>
      <c r="F53" s="37"/>
      <c r="G53" s="37"/>
      <c r="H53" s="37"/>
      <c r="I53" s="37"/>
      <c r="J53" s="37"/>
      <c r="K53" s="37"/>
      <c r="L53" s="115"/>
      <c r="S53" s="35"/>
      <c r="T53" s="35"/>
      <c r="U53" s="35"/>
      <c r="V53" s="35"/>
      <c r="W53" s="35"/>
      <c r="X53" s="35"/>
      <c r="Y53" s="35"/>
      <c r="Z53" s="35"/>
      <c r="AA53" s="35"/>
      <c r="AB53" s="35"/>
      <c r="AC53" s="35"/>
      <c r="AD53" s="35"/>
      <c r="AE53" s="35"/>
    </row>
    <row r="54" spans="1:31" s="2" customFormat="1" ht="25.65" customHeight="1">
      <c r="A54" s="35"/>
      <c r="B54" s="36"/>
      <c r="C54" s="30" t="s">
        <v>24</v>
      </c>
      <c r="D54" s="37"/>
      <c r="E54" s="37"/>
      <c r="F54" s="28" t="str">
        <f>E15</f>
        <v>Slezská univerzita v Opavě</v>
      </c>
      <c r="G54" s="37"/>
      <c r="H54" s="37"/>
      <c r="I54" s="30" t="s">
        <v>32</v>
      </c>
      <c r="J54" s="33" t="str">
        <f>E21</f>
        <v>Ateliér Velehradský, s. r. o.</v>
      </c>
      <c r="K54" s="37"/>
      <c r="L54" s="115"/>
      <c r="S54" s="35"/>
      <c r="T54" s="35"/>
      <c r="U54" s="35"/>
      <c r="V54" s="35"/>
      <c r="W54" s="35"/>
      <c r="X54" s="35"/>
      <c r="Y54" s="35"/>
      <c r="Z54" s="35"/>
      <c r="AA54" s="35"/>
      <c r="AB54" s="35"/>
      <c r="AC54" s="35"/>
      <c r="AD54" s="35"/>
      <c r="AE54" s="35"/>
    </row>
    <row r="55" spans="1:31" s="2" customFormat="1" ht="15.15" customHeight="1">
      <c r="A55" s="35"/>
      <c r="B55" s="36"/>
      <c r="C55" s="30" t="s">
        <v>30</v>
      </c>
      <c r="D55" s="37"/>
      <c r="E55" s="37"/>
      <c r="F55" s="28" t="str">
        <f>IF(E18="","",E18)</f>
        <v>Vyplň údaj</v>
      </c>
      <c r="G55" s="37"/>
      <c r="H55" s="37"/>
      <c r="I55" s="30" t="s">
        <v>37</v>
      </c>
      <c r="J55" s="33" t="str">
        <f>E24</f>
        <v xml:space="preserve"> </v>
      </c>
      <c r="K55" s="37"/>
      <c r="L55" s="115"/>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15"/>
      <c r="S56" s="35"/>
      <c r="T56" s="35"/>
      <c r="U56" s="35"/>
      <c r="V56" s="35"/>
      <c r="W56" s="35"/>
      <c r="X56" s="35"/>
      <c r="Y56" s="35"/>
      <c r="Z56" s="35"/>
      <c r="AA56" s="35"/>
      <c r="AB56" s="35"/>
      <c r="AC56" s="35"/>
      <c r="AD56" s="35"/>
      <c r="AE56" s="35"/>
    </row>
    <row r="57" spans="1:31" s="2" customFormat="1" ht="29.25" customHeight="1">
      <c r="A57" s="35"/>
      <c r="B57" s="36"/>
      <c r="C57" s="138" t="s">
        <v>222</v>
      </c>
      <c r="D57" s="139"/>
      <c r="E57" s="139"/>
      <c r="F57" s="139"/>
      <c r="G57" s="139"/>
      <c r="H57" s="139"/>
      <c r="I57" s="139"/>
      <c r="J57" s="140" t="s">
        <v>223</v>
      </c>
      <c r="K57" s="139"/>
      <c r="L57" s="115"/>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15"/>
      <c r="S58" s="35"/>
      <c r="T58" s="35"/>
      <c r="U58" s="35"/>
      <c r="V58" s="35"/>
      <c r="W58" s="35"/>
      <c r="X58" s="35"/>
      <c r="Y58" s="35"/>
      <c r="Z58" s="35"/>
      <c r="AA58" s="35"/>
      <c r="AB58" s="35"/>
      <c r="AC58" s="35"/>
      <c r="AD58" s="35"/>
      <c r="AE58" s="35"/>
    </row>
    <row r="59" spans="1:47" s="2" customFormat="1" ht="22.8" customHeight="1">
      <c r="A59" s="35"/>
      <c r="B59" s="36"/>
      <c r="C59" s="141" t="s">
        <v>72</v>
      </c>
      <c r="D59" s="37"/>
      <c r="E59" s="37"/>
      <c r="F59" s="37"/>
      <c r="G59" s="37"/>
      <c r="H59" s="37"/>
      <c r="I59" s="37"/>
      <c r="J59" s="78">
        <f>J84</f>
        <v>0</v>
      </c>
      <c r="K59" s="37"/>
      <c r="L59" s="115"/>
      <c r="S59" s="35"/>
      <c r="T59" s="35"/>
      <c r="U59" s="35"/>
      <c r="V59" s="35"/>
      <c r="W59" s="35"/>
      <c r="X59" s="35"/>
      <c r="Y59" s="35"/>
      <c r="Z59" s="35"/>
      <c r="AA59" s="35"/>
      <c r="AB59" s="35"/>
      <c r="AC59" s="35"/>
      <c r="AD59" s="35"/>
      <c r="AE59" s="35"/>
      <c r="AU59" s="18" t="s">
        <v>224</v>
      </c>
    </row>
    <row r="60" spans="2:12" s="9" customFormat="1" ht="24.9" customHeight="1">
      <c r="B60" s="142"/>
      <c r="C60" s="143"/>
      <c r="D60" s="144" t="s">
        <v>2167</v>
      </c>
      <c r="E60" s="145"/>
      <c r="F60" s="145"/>
      <c r="G60" s="145"/>
      <c r="H60" s="145"/>
      <c r="I60" s="145"/>
      <c r="J60" s="146">
        <f>J85</f>
        <v>0</v>
      </c>
      <c r="K60" s="143"/>
      <c r="L60" s="147"/>
    </row>
    <row r="61" spans="2:12" s="9" customFormat="1" ht="24.9" customHeight="1">
      <c r="B61" s="142"/>
      <c r="C61" s="143"/>
      <c r="D61" s="144" t="s">
        <v>2168</v>
      </c>
      <c r="E61" s="145"/>
      <c r="F61" s="145"/>
      <c r="G61" s="145"/>
      <c r="H61" s="145"/>
      <c r="I61" s="145"/>
      <c r="J61" s="146">
        <f>J129</f>
        <v>0</v>
      </c>
      <c r="K61" s="143"/>
      <c r="L61" s="147"/>
    </row>
    <row r="62" spans="2:12" s="9" customFormat="1" ht="24.9" customHeight="1">
      <c r="B62" s="142"/>
      <c r="C62" s="143"/>
      <c r="D62" s="144" t="s">
        <v>2169</v>
      </c>
      <c r="E62" s="145"/>
      <c r="F62" s="145"/>
      <c r="G62" s="145"/>
      <c r="H62" s="145"/>
      <c r="I62" s="145"/>
      <c r="J62" s="146">
        <f>J140</f>
        <v>0</v>
      </c>
      <c r="K62" s="143"/>
      <c r="L62" s="147"/>
    </row>
    <row r="63" spans="2:12" s="9" customFormat="1" ht="24.9" customHeight="1">
      <c r="B63" s="142"/>
      <c r="C63" s="143"/>
      <c r="D63" s="144" t="s">
        <v>2170</v>
      </c>
      <c r="E63" s="145"/>
      <c r="F63" s="145"/>
      <c r="G63" s="145"/>
      <c r="H63" s="145"/>
      <c r="I63" s="145"/>
      <c r="J63" s="146">
        <f>J202</f>
        <v>0</v>
      </c>
      <c r="K63" s="143"/>
      <c r="L63" s="147"/>
    </row>
    <row r="64" spans="2:12" s="9" customFormat="1" ht="24.9" customHeight="1">
      <c r="B64" s="142"/>
      <c r="C64" s="143"/>
      <c r="D64" s="144" t="s">
        <v>2171</v>
      </c>
      <c r="E64" s="145"/>
      <c r="F64" s="145"/>
      <c r="G64" s="145"/>
      <c r="H64" s="145"/>
      <c r="I64" s="145"/>
      <c r="J64" s="146">
        <f>J216</f>
        <v>0</v>
      </c>
      <c r="K64" s="143"/>
      <c r="L64" s="147"/>
    </row>
    <row r="65" spans="1:31" s="2" customFormat="1" ht="21.75" customHeight="1">
      <c r="A65" s="35"/>
      <c r="B65" s="36"/>
      <c r="C65" s="37"/>
      <c r="D65" s="37"/>
      <c r="E65" s="37"/>
      <c r="F65" s="37"/>
      <c r="G65" s="37"/>
      <c r="H65" s="37"/>
      <c r="I65" s="37"/>
      <c r="J65" s="37"/>
      <c r="K65" s="37"/>
      <c r="L65" s="115"/>
      <c r="S65" s="35"/>
      <c r="T65" s="35"/>
      <c r="U65" s="35"/>
      <c r="V65" s="35"/>
      <c r="W65" s="35"/>
      <c r="X65" s="35"/>
      <c r="Y65" s="35"/>
      <c r="Z65" s="35"/>
      <c r="AA65" s="35"/>
      <c r="AB65" s="35"/>
      <c r="AC65" s="35"/>
      <c r="AD65" s="35"/>
      <c r="AE65" s="35"/>
    </row>
    <row r="66" spans="1:31" s="2" customFormat="1" ht="6.9" customHeight="1">
      <c r="A66" s="35"/>
      <c r="B66" s="48"/>
      <c r="C66" s="49"/>
      <c r="D66" s="49"/>
      <c r="E66" s="49"/>
      <c r="F66" s="49"/>
      <c r="G66" s="49"/>
      <c r="H66" s="49"/>
      <c r="I66" s="49"/>
      <c r="J66" s="49"/>
      <c r="K66" s="49"/>
      <c r="L66" s="115"/>
      <c r="S66" s="35"/>
      <c r="T66" s="35"/>
      <c r="U66" s="35"/>
      <c r="V66" s="35"/>
      <c r="W66" s="35"/>
      <c r="X66" s="35"/>
      <c r="Y66" s="35"/>
      <c r="Z66" s="35"/>
      <c r="AA66" s="35"/>
      <c r="AB66" s="35"/>
      <c r="AC66" s="35"/>
      <c r="AD66" s="35"/>
      <c r="AE66" s="35"/>
    </row>
    <row r="70" spans="1:31" s="2" customFormat="1" ht="6.9" customHeight="1">
      <c r="A70" s="35"/>
      <c r="B70" s="50"/>
      <c r="C70" s="51"/>
      <c r="D70" s="51"/>
      <c r="E70" s="51"/>
      <c r="F70" s="51"/>
      <c r="G70" s="51"/>
      <c r="H70" s="51"/>
      <c r="I70" s="51"/>
      <c r="J70" s="51"/>
      <c r="K70" s="51"/>
      <c r="L70" s="115"/>
      <c r="S70" s="35"/>
      <c r="T70" s="35"/>
      <c r="U70" s="35"/>
      <c r="V70" s="35"/>
      <c r="W70" s="35"/>
      <c r="X70" s="35"/>
      <c r="Y70" s="35"/>
      <c r="Z70" s="35"/>
      <c r="AA70" s="35"/>
      <c r="AB70" s="35"/>
      <c r="AC70" s="35"/>
      <c r="AD70" s="35"/>
      <c r="AE70" s="35"/>
    </row>
    <row r="71" spans="1:31" s="2" customFormat="1" ht="24.9" customHeight="1">
      <c r="A71" s="35"/>
      <c r="B71" s="36"/>
      <c r="C71" s="24" t="s">
        <v>230</v>
      </c>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36"/>
      <c r="C72" s="37"/>
      <c r="D72" s="37"/>
      <c r="E72" s="37"/>
      <c r="F72" s="37"/>
      <c r="G72" s="37"/>
      <c r="H72" s="37"/>
      <c r="I72" s="37"/>
      <c r="J72" s="37"/>
      <c r="K72" s="37"/>
      <c r="L72" s="115"/>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37"/>
      <c r="J73" s="37"/>
      <c r="K73" s="37"/>
      <c r="L73" s="115"/>
      <c r="S73" s="35"/>
      <c r="T73" s="35"/>
      <c r="U73" s="35"/>
      <c r="V73" s="35"/>
      <c r="W73" s="35"/>
      <c r="X73" s="35"/>
      <c r="Y73" s="35"/>
      <c r="Z73" s="35"/>
      <c r="AA73" s="35"/>
      <c r="AB73" s="35"/>
      <c r="AC73" s="35"/>
      <c r="AD73" s="35"/>
      <c r="AE73" s="35"/>
    </row>
    <row r="74" spans="1:31" s="2" customFormat="1" ht="16.5" customHeight="1">
      <c r="A74" s="35"/>
      <c r="B74" s="36"/>
      <c r="C74" s="37"/>
      <c r="D74" s="37"/>
      <c r="E74" s="400" t="str">
        <f>E7</f>
        <v>Novostavba CEPIS (Centre for Entrepreneurship, Professional and International Studies)</v>
      </c>
      <c r="F74" s="401"/>
      <c r="G74" s="401"/>
      <c r="H74" s="401"/>
      <c r="I74" s="37"/>
      <c r="J74" s="37"/>
      <c r="K74" s="37"/>
      <c r="L74" s="115"/>
      <c r="S74" s="35"/>
      <c r="T74" s="35"/>
      <c r="U74" s="35"/>
      <c r="V74" s="35"/>
      <c r="W74" s="35"/>
      <c r="X74" s="35"/>
      <c r="Y74" s="35"/>
      <c r="Z74" s="35"/>
      <c r="AA74" s="35"/>
      <c r="AB74" s="35"/>
      <c r="AC74" s="35"/>
      <c r="AD74" s="35"/>
      <c r="AE74" s="35"/>
    </row>
    <row r="75" spans="1:31" s="2" customFormat="1" ht="12" customHeight="1">
      <c r="A75" s="35"/>
      <c r="B75" s="36"/>
      <c r="C75" s="30" t="s">
        <v>219</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16.5" customHeight="1">
      <c r="A76" s="35"/>
      <c r="B76" s="36"/>
      <c r="C76" s="37"/>
      <c r="D76" s="37"/>
      <c r="E76" s="374" t="str">
        <f>E9</f>
        <v>PDI - Interiéry</v>
      </c>
      <c r="F76" s="402"/>
      <c r="G76" s="402"/>
      <c r="H76" s="402"/>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21</v>
      </c>
      <c r="D78" s="37"/>
      <c r="E78" s="37"/>
      <c r="F78" s="28" t="str">
        <f>F12</f>
        <v xml:space="preserve"> </v>
      </c>
      <c r="G78" s="37"/>
      <c r="H78" s="37"/>
      <c r="I78" s="30" t="s">
        <v>23</v>
      </c>
      <c r="J78" s="60">
        <f>IF(J12="","",J12)</f>
        <v>0</v>
      </c>
      <c r="K78" s="37"/>
      <c r="L78" s="115"/>
      <c r="S78" s="35"/>
      <c r="T78" s="35"/>
      <c r="U78" s="35"/>
      <c r="V78" s="35"/>
      <c r="W78" s="35"/>
      <c r="X78" s="35"/>
      <c r="Y78" s="35"/>
      <c r="Z78" s="35"/>
      <c r="AA78" s="35"/>
      <c r="AB78" s="35"/>
      <c r="AC78" s="35"/>
      <c r="AD78" s="35"/>
      <c r="AE78" s="35"/>
    </row>
    <row r="79" spans="1:31" s="2" customFormat="1" ht="6.9" customHeight="1">
      <c r="A79" s="35"/>
      <c r="B79" s="36"/>
      <c r="C79" s="37"/>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25.65" customHeight="1">
      <c r="A80" s="35"/>
      <c r="B80" s="36"/>
      <c r="C80" s="30" t="s">
        <v>24</v>
      </c>
      <c r="D80" s="37"/>
      <c r="E80" s="37"/>
      <c r="F80" s="28" t="str">
        <f>E15</f>
        <v>Slezská univerzita v Opavě</v>
      </c>
      <c r="G80" s="37"/>
      <c r="H80" s="37"/>
      <c r="I80" s="30" t="s">
        <v>32</v>
      </c>
      <c r="J80" s="33" t="str">
        <f>E21</f>
        <v>Ateliér Velehradský, s. r. o.</v>
      </c>
      <c r="K80" s="37"/>
      <c r="L80" s="115"/>
      <c r="S80" s="35"/>
      <c r="T80" s="35"/>
      <c r="U80" s="35"/>
      <c r="V80" s="35"/>
      <c r="W80" s="35"/>
      <c r="X80" s="35"/>
      <c r="Y80" s="35"/>
      <c r="Z80" s="35"/>
      <c r="AA80" s="35"/>
      <c r="AB80" s="35"/>
      <c r="AC80" s="35"/>
      <c r="AD80" s="35"/>
      <c r="AE80" s="35"/>
    </row>
    <row r="81" spans="1:31" s="2" customFormat="1" ht="15.15" customHeight="1">
      <c r="A81" s="35"/>
      <c r="B81" s="36"/>
      <c r="C81" s="30" t="s">
        <v>30</v>
      </c>
      <c r="D81" s="37"/>
      <c r="E81" s="37"/>
      <c r="F81" s="28" t="str">
        <f>IF(E18="","",E18)</f>
        <v>Vyplň údaj</v>
      </c>
      <c r="G81" s="37"/>
      <c r="H81" s="37"/>
      <c r="I81" s="30" t="s">
        <v>37</v>
      </c>
      <c r="J81" s="33" t="str">
        <f>E24</f>
        <v xml:space="preserve"> </v>
      </c>
      <c r="K81" s="37"/>
      <c r="L81" s="115"/>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11" customFormat="1" ht="29.25" customHeight="1">
      <c r="A83" s="153"/>
      <c r="B83" s="154"/>
      <c r="C83" s="155" t="s">
        <v>231</v>
      </c>
      <c r="D83" s="156" t="s">
        <v>59</v>
      </c>
      <c r="E83" s="156" t="s">
        <v>55</v>
      </c>
      <c r="F83" s="156" t="s">
        <v>56</v>
      </c>
      <c r="G83" s="156" t="s">
        <v>232</v>
      </c>
      <c r="H83" s="156" t="s">
        <v>233</v>
      </c>
      <c r="I83" s="156" t="s">
        <v>234</v>
      </c>
      <c r="J83" s="156" t="s">
        <v>223</v>
      </c>
      <c r="K83" s="157" t="s">
        <v>235</v>
      </c>
      <c r="L83" s="158"/>
      <c r="M83" s="69" t="s">
        <v>19</v>
      </c>
      <c r="N83" s="70" t="s">
        <v>44</v>
      </c>
      <c r="O83" s="70" t="s">
        <v>236</v>
      </c>
      <c r="P83" s="70" t="s">
        <v>237</v>
      </c>
      <c r="Q83" s="70" t="s">
        <v>238</v>
      </c>
      <c r="R83" s="70" t="s">
        <v>239</v>
      </c>
      <c r="S83" s="70" t="s">
        <v>240</v>
      </c>
      <c r="T83" s="71" t="s">
        <v>241</v>
      </c>
      <c r="U83" s="153"/>
      <c r="V83" s="153"/>
      <c r="W83" s="153"/>
      <c r="X83" s="153"/>
      <c r="Y83" s="153"/>
      <c r="Z83" s="153"/>
      <c r="AA83" s="153"/>
      <c r="AB83" s="153"/>
      <c r="AC83" s="153"/>
      <c r="AD83" s="153"/>
      <c r="AE83" s="153"/>
    </row>
    <row r="84" spans="1:63" s="2" customFormat="1" ht="22.8" customHeight="1">
      <c r="A84" s="35"/>
      <c r="B84" s="36"/>
      <c r="C84" s="76" t="s">
        <v>242</v>
      </c>
      <c r="D84" s="37"/>
      <c r="E84" s="37"/>
      <c r="F84" s="37"/>
      <c r="G84" s="37"/>
      <c r="H84" s="37"/>
      <c r="I84" s="37"/>
      <c r="J84" s="159">
        <f>BK84</f>
        <v>0</v>
      </c>
      <c r="K84" s="37"/>
      <c r="L84" s="40"/>
      <c r="M84" s="72"/>
      <c r="N84" s="160"/>
      <c r="O84" s="73"/>
      <c r="P84" s="161">
        <f>P85+P129+P140+P202+P216</f>
        <v>0</v>
      </c>
      <c r="Q84" s="73"/>
      <c r="R84" s="161">
        <f>R85+R129+R140+R202+R216</f>
        <v>0</v>
      </c>
      <c r="S84" s="73"/>
      <c r="T84" s="162">
        <f>T85+T129+T140+T202+T216</f>
        <v>0</v>
      </c>
      <c r="U84" s="35"/>
      <c r="V84" s="35"/>
      <c r="W84" s="35"/>
      <c r="X84" s="35"/>
      <c r="Y84" s="35"/>
      <c r="Z84" s="35"/>
      <c r="AA84" s="35"/>
      <c r="AB84" s="35"/>
      <c r="AC84" s="35"/>
      <c r="AD84" s="35"/>
      <c r="AE84" s="35"/>
      <c r="AT84" s="18" t="s">
        <v>73</v>
      </c>
      <c r="AU84" s="18" t="s">
        <v>224</v>
      </c>
      <c r="BK84" s="163">
        <f>BK85+BK129+BK140+BK202+BK216</f>
        <v>0</v>
      </c>
    </row>
    <row r="85" spans="2:63" s="12" customFormat="1" ht="25.95" customHeight="1">
      <c r="B85" s="164"/>
      <c r="C85" s="165"/>
      <c r="D85" s="166" t="s">
        <v>73</v>
      </c>
      <c r="E85" s="167" t="s">
        <v>2172</v>
      </c>
      <c r="F85" s="167" t="s">
        <v>2173</v>
      </c>
      <c r="G85" s="165"/>
      <c r="H85" s="165"/>
      <c r="I85" s="168"/>
      <c r="J85" s="169">
        <f>BK85</f>
        <v>0</v>
      </c>
      <c r="K85" s="165"/>
      <c r="L85" s="170"/>
      <c r="M85" s="171"/>
      <c r="N85" s="172"/>
      <c r="O85" s="172"/>
      <c r="P85" s="173">
        <f>SUM(P86:P128)</f>
        <v>0</v>
      </c>
      <c r="Q85" s="172"/>
      <c r="R85" s="173">
        <f>SUM(R86:R128)</f>
        <v>0</v>
      </c>
      <c r="S85" s="172"/>
      <c r="T85" s="174">
        <f>SUM(T86:T128)</f>
        <v>0</v>
      </c>
      <c r="AR85" s="175" t="s">
        <v>82</v>
      </c>
      <c r="AT85" s="176" t="s">
        <v>73</v>
      </c>
      <c r="AU85" s="176" t="s">
        <v>74</v>
      </c>
      <c r="AY85" s="175" t="s">
        <v>245</v>
      </c>
      <c r="BK85" s="177">
        <f>SUM(BK86:BK128)</f>
        <v>0</v>
      </c>
    </row>
    <row r="86" spans="1:65" s="2" customFormat="1" ht="16.5" customHeight="1">
      <c r="A86" s="35"/>
      <c r="B86" s="36"/>
      <c r="C86" s="180" t="s">
        <v>82</v>
      </c>
      <c r="D86" s="180" t="s">
        <v>247</v>
      </c>
      <c r="E86" s="181" t="s">
        <v>2174</v>
      </c>
      <c r="F86" s="182" t="s">
        <v>2175</v>
      </c>
      <c r="G86" s="183" t="s">
        <v>389</v>
      </c>
      <c r="H86" s="184">
        <v>242</v>
      </c>
      <c r="I86" s="185"/>
      <c r="J86" s="186">
        <f aca="true" t="shared" si="0" ref="J86:J128">ROUND(I86*H86,2)</f>
        <v>0</v>
      </c>
      <c r="K86" s="182" t="s">
        <v>19</v>
      </c>
      <c r="L86" s="40"/>
      <c r="M86" s="187" t="s">
        <v>19</v>
      </c>
      <c r="N86" s="188" t="s">
        <v>45</v>
      </c>
      <c r="O86" s="65"/>
      <c r="P86" s="189">
        <f aca="true" t="shared" si="1" ref="P86:P128">O86*H86</f>
        <v>0</v>
      </c>
      <c r="Q86" s="189">
        <v>0</v>
      </c>
      <c r="R86" s="189">
        <f aca="true" t="shared" si="2" ref="R86:R128">Q86*H86</f>
        <v>0</v>
      </c>
      <c r="S86" s="189">
        <v>0</v>
      </c>
      <c r="T86" s="190">
        <f aca="true" t="shared" si="3" ref="T86:T128">S86*H86</f>
        <v>0</v>
      </c>
      <c r="U86" s="35"/>
      <c r="V86" s="35"/>
      <c r="W86" s="35"/>
      <c r="X86" s="35"/>
      <c r="Y86" s="35"/>
      <c r="Z86" s="35"/>
      <c r="AA86" s="35"/>
      <c r="AB86" s="35"/>
      <c r="AC86" s="35"/>
      <c r="AD86" s="35"/>
      <c r="AE86" s="35"/>
      <c r="AR86" s="191" t="s">
        <v>131</v>
      </c>
      <c r="AT86" s="191" t="s">
        <v>247</v>
      </c>
      <c r="AU86" s="191" t="s">
        <v>82</v>
      </c>
      <c r="AY86" s="18" t="s">
        <v>245</v>
      </c>
      <c r="BE86" s="192">
        <f aca="true" t="shared" si="4" ref="BE86:BE128">IF(N86="základní",J86,0)</f>
        <v>0</v>
      </c>
      <c r="BF86" s="192">
        <f aca="true" t="shared" si="5" ref="BF86:BF128">IF(N86="snížená",J86,0)</f>
        <v>0</v>
      </c>
      <c r="BG86" s="192">
        <f aca="true" t="shared" si="6" ref="BG86:BG128">IF(N86="zákl. přenesená",J86,0)</f>
        <v>0</v>
      </c>
      <c r="BH86" s="192">
        <f aca="true" t="shared" si="7" ref="BH86:BH128">IF(N86="sníž. přenesená",J86,0)</f>
        <v>0</v>
      </c>
      <c r="BI86" s="192">
        <f aca="true" t="shared" si="8" ref="BI86:BI128">IF(N86="nulová",J86,0)</f>
        <v>0</v>
      </c>
      <c r="BJ86" s="18" t="s">
        <v>82</v>
      </c>
      <c r="BK86" s="192">
        <f aca="true" t="shared" si="9" ref="BK86:BK128">ROUND(I86*H86,2)</f>
        <v>0</v>
      </c>
      <c r="BL86" s="18" t="s">
        <v>131</v>
      </c>
      <c r="BM86" s="191" t="s">
        <v>2176</v>
      </c>
    </row>
    <row r="87" spans="1:65" s="2" customFormat="1" ht="16.5" customHeight="1">
      <c r="A87" s="35"/>
      <c r="B87" s="36"/>
      <c r="C87" s="180" t="s">
        <v>84</v>
      </c>
      <c r="D87" s="180" t="s">
        <v>247</v>
      </c>
      <c r="E87" s="181" t="s">
        <v>2177</v>
      </c>
      <c r="F87" s="182" t="s">
        <v>2178</v>
      </c>
      <c r="G87" s="183" t="s">
        <v>389</v>
      </c>
      <c r="H87" s="184">
        <v>12</v>
      </c>
      <c r="I87" s="185"/>
      <c r="J87" s="186">
        <f t="shared" si="0"/>
        <v>0</v>
      </c>
      <c r="K87" s="182" t="s">
        <v>19</v>
      </c>
      <c r="L87" s="40"/>
      <c r="M87" s="187" t="s">
        <v>19</v>
      </c>
      <c r="N87" s="188" t="s">
        <v>45</v>
      </c>
      <c r="O87" s="65"/>
      <c r="P87" s="189">
        <f t="shared" si="1"/>
        <v>0</v>
      </c>
      <c r="Q87" s="189">
        <v>0</v>
      </c>
      <c r="R87" s="189">
        <f t="shared" si="2"/>
        <v>0</v>
      </c>
      <c r="S87" s="189">
        <v>0</v>
      </c>
      <c r="T87" s="190">
        <f t="shared" si="3"/>
        <v>0</v>
      </c>
      <c r="U87" s="35"/>
      <c r="V87" s="35"/>
      <c r="W87" s="35"/>
      <c r="X87" s="35"/>
      <c r="Y87" s="35"/>
      <c r="Z87" s="35"/>
      <c r="AA87" s="35"/>
      <c r="AB87" s="35"/>
      <c r="AC87" s="35"/>
      <c r="AD87" s="35"/>
      <c r="AE87" s="35"/>
      <c r="AR87" s="191" t="s">
        <v>131</v>
      </c>
      <c r="AT87" s="191" t="s">
        <v>247</v>
      </c>
      <c r="AU87" s="191" t="s">
        <v>82</v>
      </c>
      <c r="AY87" s="18" t="s">
        <v>245</v>
      </c>
      <c r="BE87" s="192">
        <f t="shared" si="4"/>
        <v>0</v>
      </c>
      <c r="BF87" s="192">
        <f t="shared" si="5"/>
        <v>0</v>
      </c>
      <c r="BG87" s="192">
        <f t="shared" si="6"/>
        <v>0</v>
      </c>
      <c r="BH87" s="192">
        <f t="shared" si="7"/>
        <v>0</v>
      </c>
      <c r="BI87" s="192">
        <f t="shared" si="8"/>
        <v>0</v>
      </c>
      <c r="BJ87" s="18" t="s">
        <v>82</v>
      </c>
      <c r="BK87" s="192">
        <f t="shared" si="9"/>
        <v>0</v>
      </c>
      <c r="BL87" s="18" t="s">
        <v>131</v>
      </c>
      <c r="BM87" s="191" t="s">
        <v>2179</v>
      </c>
    </row>
    <row r="88" spans="1:65" s="2" customFormat="1" ht="16.5" customHeight="1">
      <c r="A88" s="35"/>
      <c r="B88" s="36"/>
      <c r="C88" s="180" t="s">
        <v>94</v>
      </c>
      <c r="D88" s="180" t="s">
        <v>247</v>
      </c>
      <c r="E88" s="181" t="s">
        <v>2180</v>
      </c>
      <c r="F88" s="182" t="s">
        <v>2181</v>
      </c>
      <c r="G88" s="183" t="s">
        <v>389</v>
      </c>
      <c r="H88" s="184">
        <v>6</v>
      </c>
      <c r="I88" s="185"/>
      <c r="J88" s="186">
        <f t="shared" si="0"/>
        <v>0</v>
      </c>
      <c r="K88" s="182" t="s">
        <v>19</v>
      </c>
      <c r="L88" s="40"/>
      <c r="M88" s="187" t="s">
        <v>19</v>
      </c>
      <c r="N88" s="188" t="s">
        <v>45</v>
      </c>
      <c r="O88" s="65"/>
      <c r="P88" s="189">
        <f t="shared" si="1"/>
        <v>0</v>
      </c>
      <c r="Q88" s="189">
        <v>0</v>
      </c>
      <c r="R88" s="189">
        <f t="shared" si="2"/>
        <v>0</v>
      </c>
      <c r="S88" s="189">
        <v>0</v>
      </c>
      <c r="T88" s="190">
        <f t="shared" si="3"/>
        <v>0</v>
      </c>
      <c r="U88" s="35"/>
      <c r="V88" s="35"/>
      <c r="W88" s="35"/>
      <c r="X88" s="35"/>
      <c r="Y88" s="35"/>
      <c r="Z88" s="35"/>
      <c r="AA88" s="35"/>
      <c r="AB88" s="35"/>
      <c r="AC88" s="35"/>
      <c r="AD88" s="35"/>
      <c r="AE88" s="35"/>
      <c r="AR88" s="191" t="s">
        <v>131</v>
      </c>
      <c r="AT88" s="191" t="s">
        <v>247</v>
      </c>
      <c r="AU88" s="191" t="s">
        <v>82</v>
      </c>
      <c r="AY88" s="18" t="s">
        <v>245</v>
      </c>
      <c r="BE88" s="192">
        <f t="shared" si="4"/>
        <v>0</v>
      </c>
      <c r="BF88" s="192">
        <f t="shared" si="5"/>
        <v>0</v>
      </c>
      <c r="BG88" s="192">
        <f t="shared" si="6"/>
        <v>0</v>
      </c>
      <c r="BH88" s="192">
        <f t="shared" si="7"/>
        <v>0</v>
      </c>
      <c r="BI88" s="192">
        <f t="shared" si="8"/>
        <v>0</v>
      </c>
      <c r="BJ88" s="18" t="s">
        <v>82</v>
      </c>
      <c r="BK88" s="192">
        <f t="shared" si="9"/>
        <v>0</v>
      </c>
      <c r="BL88" s="18" t="s">
        <v>131</v>
      </c>
      <c r="BM88" s="191" t="s">
        <v>2182</v>
      </c>
    </row>
    <row r="89" spans="1:65" s="2" customFormat="1" ht="16.5" customHeight="1">
      <c r="A89" s="35"/>
      <c r="B89" s="36"/>
      <c r="C89" s="180" t="s">
        <v>131</v>
      </c>
      <c r="D89" s="180" t="s">
        <v>247</v>
      </c>
      <c r="E89" s="181" t="s">
        <v>2183</v>
      </c>
      <c r="F89" s="182" t="s">
        <v>2184</v>
      </c>
      <c r="G89" s="183" t="s">
        <v>389</v>
      </c>
      <c r="H89" s="184">
        <v>10</v>
      </c>
      <c r="I89" s="185"/>
      <c r="J89" s="186">
        <f t="shared" si="0"/>
        <v>0</v>
      </c>
      <c r="K89" s="182" t="s">
        <v>19</v>
      </c>
      <c r="L89" s="40"/>
      <c r="M89" s="187" t="s">
        <v>19</v>
      </c>
      <c r="N89" s="188" t="s">
        <v>45</v>
      </c>
      <c r="O89" s="65"/>
      <c r="P89" s="189">
        <f t="shared" si="1"/>
        <v>0</v>
      </c>
      <c r="Q89" s="189">
        <v>0</v>
      </c>
      <c r="R89" s="189">
        <f t="shared" si="2"/>
        <v>0</v>
      </c>
      <c r="S89" s="189">
        <v>0</v>
      </c>
      <c r="T89" s="190">
        <f t="shared" si="3"/>
        <v>0</v>
      </c>
      <c r="U89" s="35"/>
      <c r="V89" s="35"/>
      <c r="W89" s="35"/>
      <c r="X89" s="35"/>
      <c r="Y89" s="35"/>
      <c r="Z89" s="35"/>
      <c r="AA89" s="35"/>
      <c r="AB89" s="35"/>
      <c r="AC89" s="35"/>
      <c r="AD89" s="35"/>
      <c r="AE89" s="35"/>
      <c r="AR89" s="191" t="s">
        <v>131</v>
      </c>
      <c r="AT89" s="191" t="s">
        <v>247</v>
      </c>
      <c r="AU89" s="191" t="s">
        <v>82</v>
      </c>
      <c r="AY89" s="18" t="s">
        <v>245</v>
      </c>
      <c r="BE89" s="192">
        <f t="shared" si="4"/>
        <v>0</v>
      </c>
      <c r="BF89" s="192">
        <f t="shared" si="5"/>
        <v>0</v>
      </c>
      <c r="BG89" s="192">
        <f t="shared" si="6"/>
        <v>0</v>
      </c>
      <c r="BH89" s="192">
        <f t="shared" si="7"/>
        <v>0</v>
      </c>
      <c r="BI89" s="192">
        <f t="shared" si="8"/>
        <v>0</v>
      </c>
      <c r="BJ89" s="18" t="s">
        <v>82</v>
      </c>
      <c r="BK89" s="192">
        <f t="shared" si="9"/>
        <v>0</v>
      </c>
      <c r="BL89" s="18" t="s">
        <v>131</v>
      </c>
      <c r="BM89" s="191" t="s">
        <v>2185</v>
      </c>
    </row>
    <row r="90" spans="1:65" s="2" customFormat="1" ht="16.5" customHeight="1">
      <c r="A90" s="35"/>
      <c r="B90" s="36"/>
      <c r="C90" s="180" t="s">
        <v>272</v>
      </c>
      <c r="D90" s="180" t="s">
        <v>247</v>
      </c>
      <c r="E90" s="181" t="s">
        <v>2186</v>
      </c>
      <c r="F90" s="182" t="s">
        <v>2187</v>
      </c>
      <c r="G90" s="183" t="s">
        <v>389</v>
      </c>
      <c r="H90" s="184">
        <v>49</v>
      </c>
      <c r="I90" s="185"/>
      <c r="J90" s="186">
        <f t="shared" si="0"/>
        <v>0</v>
      </c>
      <c r="K90" s="182" t="s">
        <v>19</v>
      </c>
      <c r="L90" s="40"/>
      <c r="M90" s="187" t="s">
        <v>19</v>
      </c>
      <c r="N90" s="188" t="s">
        <v>45</v>
      </c>
      <c r="O90" s="65"/>
      <c r="P90" s="189">
        <f t="shared" si="1"/>
        <v>0</v>
      </c>
      <c r="Q90" s="189">
        <v>0</v>
      </c>
      <c r="R90" s="189">
        <f t="shared" si="2"/>
        <v>0</v>
      </c>
      <c r="S90" s="189">
        <v>0</v>
      </c>
      <c r="T90" s="190">
        <f t="shared" si="3"/>
        <v>0</v>
      </c>
      <c r="U90" s="35"/>
      <c r="V90" s="35"/>
      <c r="W90" s="35"/>
      <c r="X90" s="35"/>
      <c r="Y90" s="35"/>
      <c r="Z90" s="35"/>
      <c r="AA90" s="35"/>
      <c r="AB90" s="35"/>
      <c r="AC90" s="35"/>
      <c r="AD90" s="35"/>
      <c r="AE90" s="35"/>
      <c r="AR90" s="191" t="s">
        <v>131</v>
      </c>
      <c r="AT90" s="191" t="s">
        <v>247</v>
      </c>
      <c r="AU90" s="191" t="s">
        <v>82</v>
      </c>
      <c r="AY90" s="18" t="s">
        <v>245</v>
      </c>
      <c r="BE90" s="192">
        <f t="shared" si="4"/>
        <v>0</v>
      </c>
      <c r="BF90" s="192">
        <f t="shared" si="5"/>
        <v>0</v>
      </c>
      <c r="BG90" s="192">
        <f t="shared" si="6"/>
        <v>0</v>
      </c>
      <c r="BH90" s="192">
        <f t="shared" si="7"/>
        <v>0</v>
      </c>
      <c r="BI90" s="192">
        <f t="shared" si="8"/>
        <v>0</v>
      </c>
      <c r="BJ90" s="18" t="s">
        <v>82</v>
      </c>
      <c r="BK90" s="192">
        <f t="shared" si="9"/>
        <v>0</v>
      </c>
      <c r="BL90" s="18" t="s">
        <v>131</v>
      </c>
      <c r="BM90" s="191" t="s">
        <v>2188</v>
      </c>
    </row>
    <row r="91" spans="1:65" s="2" customFormat="1" ht="16.5" customHeight="1">
      <c r="A91" s="35"/>
      <c r="B91" s="36"/>
      <c r="C91" s="180" t="s">
        <v>278</v>
      </c>
      <c r="D91" s="180" t="s">
        <v>247</v>
      </c>
      <c r="E91" s="181" t="s">
        <v>2189</v>
      </c>
      <c r="F91" s="182" t="s">
        <v>2190</v>
      </c>
      <c r="G91" s="183" t="s">
        <v>389</v>
      </c>
      <c r="H91" s="184">
        <v>36</v>
      </c>
      <c r="I91" s="185"/>
      <c r="J91" s="186">
        <f t="shared" si="0"/>
        <v>0</v>
      </c>
      <c r="K91" s="182" t="s">
        <v>19</v>
      </c>
      <c r="L91" s="40"/>
      <c r="M91" s="187" t="s">
        <v>19</v>
      </c>
      <c r="N91" s="188" t="s">
        <v>45</v>
      </c>
      <c r="O91" s="65"/>
      <c r="P91" s="189">
        <f t="shared" si="1"/>
        <v>0</v>
      </c>
      <c r="Q91" s="189">
        <v>0</v>
      </c>
      <c r="R91" s="189">
        <f t="shared" si="2"/>
        <v>0</v>
      </c>
      <c r="S91" s="189">
        <v>0</v>
      </c>
      <c r="T91" s="190">
        <f t="shared" si="3"/>
        <v>0</v>
      </c>
      <c r="U91" s="35"/>
      <c r="V91" s="35"/>
      <c r="W91" s="35"/>
      <c r="X91" s="35"/>
      <c r="Y91" s="35"/>
      <c r="Z91" s="35"/>
      <c r="AA91" s="35"/>
      <c r="AB91" s="35"/>
      <c r="AC91" s="35"/>
      <c r="AD91" s="35"/>
      <c r="AE91" s="35"/>
      <c r="AR91" s="191" t="s">
        <v>131</v>
      </c>
      <c r="AT91" s="191" t="s">
        <v>247</v>
      </c>
      <c r="AU91" s="191" t="s">
        <v>82</v>
      </c>
      <c r="AY91" s="18" t="s">
        <v>245</v>
      </c>
      <c r="BE91" s="192">
        <f t="shared" si="4"/>
        <v>0</v>
      </c>
      <c r="BF91" s="192">
        <f t="shared" si="5"/>
        <v>0</v>
      </c>
      <c r="BG91" s="192">
        <f t="shared" si="6"/>
        <v>0</v>
      </c>
      <c r="BH91" s="192">
        <f t="shared" si="7"/>
        <v>0</v>
      </c>
      <c r="BI91" s="192">
        <f t="shared" si="8"/>
        <v>0</v>
      </c>
      <c r="BJ91" s="18" t="s">
        <v>82</v>
      </c>
      <c r="BK91" s="192">
        <f t="shared" si="9"/>
        <v>0</v>
      </c>
      <c r="BL91" s="18" t="s">
        <v>131</v>
      </c>
      <c r="BM91" s="191" t="s">
        <v>2191</v>
      </c>
    </row>
    <row r="92" spans="1:65" s="2" customFormat="1" ht="16.5" customHeight="1">
      <c r="A92" s="35"/>
      <c r="B92" s="36"/>
      <c r="C92" s="180" t="s">
        <v>285</v>
      </c>
      <c r="D92" s="180" t="s">
        <v>247</v>
      </c>
      <c r="E92" s="181" t="s">
        <v>2192</v>
      </c>
      <c r="F92" s="182" t="s">
        <v>2193</v>
      </c>
      <c r="G92" s="183" t="s">
        <v>389</v>
      </c>
      <c r="H92" s="184">
        <v>10</v>
      </c>
      <c r="I92" s="185"/>
      <c r="J92" s="186">
        <f t="shared" si="0"/>
        <v>0</v>
      </c>
      <c r="K92" s="182" t="s">
        <v>19</v>
      </c>
      <c r="L92" s="40"/>
      <c r="M92" s="187" t="s">
        <v>19</v>
      </c>
      <c r="N92" s="188" t="s">
        <v>45</v>
      </c>
      <c r="O92" s="65"/>
      <c r="P92" s="189">
        <f t="shared" si="1"/>
        <v>0</v>
      </c>
      <c r="Q92" s="189">
        <v>0</v>
      </c>
      <c r="R92" s="189">
        <f t="shared" si="2"/>
        <v>0</v>
      </c>
      <c r="S92" s="189">
        <v>0</v>
      </c>
      <c r="T92" s="190">
        <f t="shared" si="3"/>
        <v>0</v>
      </c>
      <c r="U92" s="35"/>
      <c r="V92" s="35"/>
      <c r="W92" s="35"/>
      <c r="X92" s="35"/>
      <c r="Y92" s="35"/>
      <c r="Z92" s="35"/>
      <c r="AA92" s="35"/>
      <c r="AB92" s="35"/>
      <c r="AC92" s="35"/>
      <c r="AD92" s="35"/>
      <c r="AE92" s="35"/>
      <c r="AR92" s="191" t="s">
        <v>131</v>
      </c>
      <c r="AT92" s="191" t="s">
        <v>247</v>
      </c>
      <c r="AU92" s="191" t="s">
        <v>82</v>
      </c>
      <c r="AY92" s="18" t="s">
        <v>245</v>
      </c>
      <c r="BE92" s="192">
        <f t="shared" si="4"/>
        <v>0</v>
      </c>
      <c r="BF92" s="192">
        <f t="shared" si="5"/>
        <v>0</v>
      </c>
      <c r="BG92" s="192">
        <f t="shared" si="6"/>
        <v>0</v>
      </c>
      <c r="BH92" s="192">
        <f t="shared" si="7"/>
        <v>0</v>
      </c>
      <c r="BI92" s="192">
        <f t="shared" si="8"/>
        <v>0</v>
      </c>
      <c r="BJ92" s="18" t="s">
        <v>82</v>
      </c>
      <c r="BK92" s="192">
        <f t="shared" si="9"/>
        <v>0</v>
      </c>
      <c r="BL92" s="18" t="s">
        <v>131</v>
      </c>
      <c r="BM92" s="191" t="s">
        <v>2194</v>
      </c>
    </row>
    <row r="93" spans="1:65" s="2" customFormat="1" ht="16.5" customHeight="1">
      <c r="A93" s="35"/>
      <c r="B93" s="36"/>
      <c r="C93" s="180" t="s">
        <v>297</v>
      </c>
      <c r="D93" s="180" t="s">
        <v>247</v>
      </c>
      <c r="E93" s="181" t="s">
        <v>2195</v>
      </c>
      <c r="F93" s="182" t="s">
        <v>2196</v>
      </c>
      <c r="G93" s="183" t="s">
        <v>389</v>
      </c>
      <c r="H93" s="184">
        <v>90</v>
      </c>
      <c r="I93" s="185"/>
      <c r="J93" s="186">
        <f t="shared" si="0"/>
        <v>0</v>
      </c>
      <c r="K93" s="182" t="s">
        <v>19</v>
      </c>
      <c r="L93" s="40"/>
      <c r="M93" s="187" t="s">
        <v>19</v>
      </c>
      <c r="N93" s="188" t="s">
        <v>45</v>
      </c>
      <c r="O93" s="65"/>
      <c r="P93" s="189">
        <f t="shared" si="1"/>
        <v>0</v>
      </c>
      <c r="Q93" s="189">
        <v>0</v>
      </c>
      <c r="R93" s="189">
        <f t="shared" si="2"/>
        <v>0</v>
      </c>
      <c r="S93" s="189">
        <v>0</v>
      </c>
      <c r="T93" s="190">
        <f t="shared" si="3"/>
        <v>0</v>
      </c>
      <c r="U93" s="35"/>
      <c r="V93" s="35"/>
      <c r="W93" s="35"/>
      <c r="X93" s="35"/>
      <c r="Y93" s="35"/>
      <c r="Z93" s="35"/>
      <c r="AA93" s="35"/>
      <c r="AB93" s="35"/>
      <c r="AC93" s="35"/>
      <c r="AD93" s="35"/>
      <c r="AE93" s="35"/>
      <c r="AR93" s="191" t="s">
        <v>131</v>
      </c>
      <c r="AT93" s="191" t="s">
        <v>247</v>
      </c>
      <c r="AU93" s="191" t="s">
        <v>82</v>
      </c>
      <c r="AY93" s="18" t="s">
        <v>245</v>
      </c>
      <c r="BE93" s="192">
        <f t="shared" si="4"/>
        <v>0</v>
      </c>
      <c r="BF93" s="192">
        <f t="shared" si="5"/>
        <v>0</v>
      </c>
      <c r="BG93" s="192">
        <f t="shared" si="6"/>
        <v>0</v>
      </c>
      <c r="BH93" s="192">
        <f t="shared" si="7"/>
        <v>0</v>
      </c>
      <c r="BI93" s="192">
        <f t="shared" si="8"/>
        <v>0</v>
      </c>
      <c r="BJ93" s="18" t="s">
        <v>82</v>
      </c>
      <c r="BK93" s="192">
        <f t="shared" si="9"/>
        <v>0</v>
      </c>
      <c r="BL93" s="18" t="s">
        <v>131</v>
      </c>
      <c r="BM93" s="191" t="s">
        <v>2197</v>
      </c>
    </row>
    <row r="94" spans="1:65" s="2" customFormat="1" ht="16.5" customHeight="1">
      <c r="A94" s="35"/>
      <c r="B94" s="36"/>
      <c r="C94" s="180" t="s">
        <v>305</v>
      </c>
      <c r="D94" s="180" t="s">
        <v>247</v>
      </c>
      <c r="E94" s="181" t="s">
        <v>2198</v>
      </c>
      <c r="F94" s="182" t="s">
        <v>2199</v>
      </c>
      <c r="G94" s="183" t="s">
        <v>389</v>
      </c>
      <c r="H94" s="184">
        <v>3</v>
      </c>
      <c r="I94" s="185"/>
      <c r="J94" s="186">
        <f t="shared" si="0"/>
        <v>0</v>
      </c>
      <c r="K94" s="182" t="s">
        <v>19</v>
      </c>
      <c r="L94" s="40"/>
      <c r="M94" s="187" t="s">
        <v>19</v>
      </c>
      <c r="N94" s="188" t="s">
        <v>45</v>
      </c>
      <c r="O94" s="65"/>
      <c r="P94" s="189">
        <f t="shared" si="1"/>
        <v>0</v>
      </c>
      <c r="Q94" s="189">
        <v>0</v>
      </c>
      <c r="R94" s="189">
        <f t="shared" si="2"/>
        <v>0</v>
      </c>
      <c r="S94" s="189">
        <v>0</v>
      </c>
      <c r="T94" s="190">
        <f t="shared" si="3"/>
        <v>0</v>
      </c>
      <c r="U94" s="35"/>
      <c r="V94" s="35"/>
      <c r="W94" s="35"/>
      <c r="X94" s="35"/>
      <c r="Y94" s="35"/>
      <c r="Z94" s="35"/>
      <c r="AA94" s="35"/>
      <c r="AB94" s="35"/>
      <c r="AC94" s="35"/>
      <c r="AD94" s="35"/>
      <c r="AE94" s="35"/>
      <c r="AR94" s="191" t="s">
        <v>131</v>
      </c>
      <c r="AT94" s="191" t="s">
        <v>247</v>
      </c>
      <c r="AU94" s="191" t="s">
        <v>82</v>
      </c>
      <c r="AY94" s="18" t="s">
        <v>245</v>
      </c>
      <c r="BE94" s="192">
        <f t="shared" si="4"/>
        <v>0</v>
      </c>
      <c r="BF94" s="192">
        <f t="shared" si="5"/>
        <v>0</v>
      </c>
      <c r="BG94" s="192">
        <f t="shared" si="6"/>
        <v>0</v>
      </c>
      <c r="BH94" s="192">
        <f t="shared" si="7"/>
        <v>0</v>
      </c>
      <c r="BI94" s="192">
        <f t="shared" si="8"/>
        <v>0</v>
      </c>
      <c r="BJ94" s="18" t="s">
        <v>82</v>
      </c>
      <c r="BK94" s="192">
        <f t="shared" si="9"/>
        <v>0</v>
      </c>
      <c r="BL94" s="18" t="s">
        <v>131</v>
      </c>
      <c r="BM94" s="191" t="s">
        <v>2200</v>
      </c>
    </row>
    <row r="95" spans="1:65" s="2" customFormat="1" ht="16.5" customHeight="1">
      <c r="A95" s="35"/>
      <c r="B95" s="36"/>
      <c r="C95" s="180" t="s">
        <v>315</v>
      </c>
      <c r="D95" s="180" t="s">
        <v>247</v>
      </c>
      <c r="E95" s="181" t="s">
        <v>2201</v>
      </c>
      <c r="F95" s="182" t="s">
        <v>2202</v>
      </c>
      <c r="G95" s="183" t="s">
        <v>389</v>
      </c>
      <c r="H95" s="184">
        <v>8</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131</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131</v>
      </c>
      <c r="BM95" s="191" t="s">
        <v>2203</v>
      </c>
    </row>
    <row r="96" spans="1:65" s="2" customFormat="1" ht="16.5" customHeight="1">
      <c r="A96" s="35"/>
      <c r="B96" s="36"/>
      <c r="C96" s="180" t="s">
        <v>320</v>
      </c>
      <c r="D96" s="180" t="s">
        <v>247</v>
      </c>
      <c r="E96" s="181" t="s">
        <v>2204</v>
      </c>
      <c r="F96" s="182" t="s">
        <v>2205</v>
      </c>
      <c r="G96" s="183" t="s">
        <v>389</v>
      </c>
      <c r="H96" s="184">
        <v>98</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131</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131</v>
      </c>
      <c r="BM96" s="191" t="s">
        <v>2206</v>
      </c>
    </row>
    <row r="97" spans="1:65" s="2" customFormat="1" ht="16.5" customHeight="1">
      <c r="A97" s="35"/>
      <c r="B97" s="36"/>
      <c r="C97" s="180" t="s">
        <v>328</v>
      </c>
      <c r="D97" s="180" t="s">
        <v>247</v>
      </c>
      <c r="E97" s="181" t="s">
        <v>2207</v>
      </c>
      <c r="F97" s="182" t="s">
        <v>2208</v>
      </c>
      <c r="G97" s="183" t="s">
        <v>389</v>
      </c>
      <c r="H97" s="184">
        <v>15</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131</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131</v>
      </c>
      <c r="BM97" s="191" t="s">
        <v>2209</v>
      </c>
    </row>
    <row r="98" spans="1:65" s="2" customFormat="1" ht="16.5" customHeight="1">
      <c r="A98" s="35"/>
      <c r="B98" s="36"/>
      <c r="C98" s="180" t="s">
        <v>336</v>
      </c>
      <c r="D98" s="180" t="s">
        <v>247</v>
      </c>
      <c r="E98" s="181" t="s">
        <v>2210</v>
      </c>
      <c r="F98" s="182" t="s">
        <v>2211</v>
      </c>
      <c r="G98" s="183" t="s">
        <v>389</v>
      </c>
      <c r="H98" s="184">
        <v>16</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131</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131</v>
      </c>
      <c r="BM98" s="191" t="s">
        <v>2212</v>
      </c>
    </row>
    <row r="99" spans="1:65" s="2" customFormat="1" ht="16.5" customHeight="1">
      <c r="A99" s="35"/>
      <c r="B99" s="36"/>
      <c r="C99" s="180" t="s">
        <v>343</v>
      </c>
      <c r="D99" s="180" t="s">
        <v>247</v>
      </c>
      <c r="E99" s="181" t="s">
        <v>2213</v>
      </c>
      <c r="F99" s="182" t="s">
        <v>2214</v>
      </c>
      <c r="G99" s="183" t="s">
        <v>389</v>
      </c>
      <c r="H99" s="184">
        <v>1</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131</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131</v>
      </c>
      <c r="BM99" s="191" t="s">
        <v>2215</v>
      </c>
    </row>
    <row r="100" spans="1:65" s="2" customFormat="1" ht="16.5" customHeight="1">
      <c r="A100" s="35"/>
      <c r="B100" s="36"/>
      <c r="C100" s="180" t="s">
        <v>8</v>
      </c>
      <c r="D100" s="180" t="s">
        <v>247</v>
      </c>
      <c r="E100" s="181" t="s">
        <v>2216</v>
      </c>
      <c r="F100" s="182" t="s">
        <v>2217</v>
      </c>
      <c r="G100" s="183" t="s">
        <v>389</v>
      </c>
      <c r="H100" s="184">
        <v>12</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131</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131</v>
      </c>
      <c r="BM100" s="191" t="s">
        <v>2218</v>
      </c>
    </row>
    <row r="101" spans="1:65" s="2" customFormat="1" ht="16.5" customHeight="1">
      <c r="A101" s="35"/>
      <c r="B101" s="36"/>
      <c r="C101" s="180" t="s">
        <v>355</v>
      </c>
      <c r="D101" s="180" t="s">
        <v>247</v>
      </c>
      <c r="E101" s="181" t="s">
        <v>2219</v>
      </c>
      <c r="F101" s="182" t="s">
        <v>2220</v>
      </c>
      <c r="G101" s="183" t="s">
        <v>389</v>
      </c>
      <c r="H101" s="184">
        <v>10</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131</v>
      </c>
      <c r="AT101" s="191" t="s">
        <v>247</v>
      </c>
      <c r="AU101" s="191" t="s">
        <v>82</v>
      </c>
      <c r="AY101" s="18" t="s">
        <v>245</v>
      </c>
      <c r="BE101" s="192">
        <f t="shared" si="4"/>
        <v>0</v>
      </c>
      <c r="BF101" s="192">
        <f t="shared" si="5"/>
        <v>0</v>
      </c>
      <c r="BG101" s="192">
        <f t="shared" si="6"/>
        <v>0</v>
      </c>
      <c r="BH101" s="192">
        <f t="shared" si="7"/>
        <v>0</v>
      </c>
      <c r="BI101" s="192">
        <f t="shared" si="8"/>
        <v>0</v>
      </c>
      <c r="BJ101" s="18" t="s">
        <v>82</v>
      </c>
      <c r="BK101" s="192">
        <f t="shared" si="9"/>
        <v>0</v>
      </c>
      <c r="BL101" s="18" t="s">
        <v>131</v>
      </c>
      <c r="BM101" s="191" t="s">
        <v>2221</v>
      </c>
    </row>
    <row r="102" spans="1:65" s="2" customFormat="1" ht="16.5" customHeight="1">
      <c r="A102" s="35"/>
      <c r="B102" s="36"/>
      <c r="C102" s="180" t="s">
        <v>360</v>
      </c>
      <c r="D102" s="180" t="s">
        <v>247</v>
      </c>
      <c r="E102" s="181" t="s">
        <v>2222</v>
      </c>
      <c r="F102" s="182" t="s">
        <v>2223</v>
      </c>
      <c r="G102" s="183" t="s">
        <v>389</v>
      </c>
      <c r="H102" s="184">
        <v>4</v>
      </c>
      <c r="I102" s="185"/>
      <c r="J102" s="186">
        <f t="shared" si="0"/>
        <v>0</v>
      </c>
      <c r="K102" s="182" t="s">
        <v>19</v>
      </c>
      <c r="L102" s="40"/>
      <c r="M102" s="187" t="s">
        <v>19</v>
      </c>
      <c r="N102" s="188" t="s">
        <v>45</v>
      </c>
      <c r="O102" s="65"/>
      <c r="P102" s="189">
        <f t="shared" si="1"/>
        <v>0</v>
      </c>
      <c r="Q102" s="189">
        <v>0</v>
      </c>
      <c r="R102" s="189">
        <f t="shared" si="2"/>
        <v>0</v>
      </c>
      <c r="S102" s="189">
        <v>0</v>
      </c>
      <c r="T102" s="190">
        <f t="shared" si="3"/>
        <v>0</v>
      </c>
      <c r="U102" s="35"/>
      <c r="V102" s="35"/>
      <c r="W102" s="35"/>
      <c r="X102" s="35"/>
      <c r="Y102" s="35"/>
      <c r="Z102" s="35"/>
      <c r="AA102" s="35"/>
      <c r="AB102" s="35"/>
      <c r="AC102" s="35"/>
      <c r="AD102" s="35"/>
      <c r="AE102" s="35"/>
      <c r="AR102" s="191" t="s">
        <v>131</v>
      </c>
      <c r="AT102" s="191" t="s">
        <v>247</v>
      </c>
      <c r="AU102" s="191" t="s">
        <v>82</v>
      </c>
      <c r="AY102" s="18" t="s">
        <v>245</v>
      </c>
      <c r="BE102" s="192">
        <f t="shared" si="4"/>
        <v>0</v>
      </c>
      <c r="BF102" s="192">
        <f t="shared" si="5"/>
        <v>0</v>
      </c>
      <c r="BG102" s="192">
        <f t="shared" si="6"/>
        <v>0</v>
      </c>
      <c r="BH102" s="192">
        <f t="shared" si="7"/>
        <v>0</v>
      </c>
      <c r="BI102" s="192">
        <f t="shared" si="8"/>
        <v>0</v>
      </c>
      <c r="BJ102" s="18" t="s">
        <v>82</v>
      </c>
      <c r="BK102" s="192">
        <f t="shared" si="9"/>
        <v>0</v>
      </c>
      <c r="BL102" s="18" t="s">
        <v>131</v>
      </c>
      <c r="BM102" s="191" t="s">
        <v>2224</v>
      </c>
    </row>
    <row r="103" spans="1:65" s="2" customFormat="1" ht="16.5" customHeight="1">
      <c r="A103" s="35"/>
      <c r="B103" s="36"/>
      <c r="C103" s="180" t="s">
        <v>366</v>
      </c>
      <c r="D103" s="180" t="s">
        <v>247</v>
      </c>
      <c r="E103" s="181" t="s">
        <v>2225</v>
      </c>
      <c r="F103" s="182" t="s">
        <v>2202</v>
      </c>
      <c r="G103" s="183" t="s">
        <v>389</v>
      </c>
      <c r="H103" s="184">
        <v>34</v>
      </c>
      <c r="I103" s="185"/>
      <c r="J103" s="186">
        <f t="shared" si="0"/>
        <v>0</v>
      </c>
      <c r="K103" s="182" t="s">
        <v>19</v>
      </c>
      <c r="L103" s="40"/>
      <c r="M103" s="187" t="s">
        <v>19</v>
      </c>
      <c r="N103" s="188" t="s">
        <v>45</v>
      </c>
      <c r="O103" s="65"/>
      <c r="P103" s="189">
        <f t="shared" si="1"/>
        <v>0</v>
      </c>
      <c r="Q103" s="189">
        <v>0</v>
      </c>
      <c r="R103" s="189">
        <f t="shared" si="2"/>
        <v>0</v>
      </c>
      <c r="S103" s="189">
        <v>0</v>
      </c>
      <c r="T103" s="190">
        <f t="shared" si="3"/>
        <v>0</v>
      </c>
      <c r="U103" s="35"/>
      <c r="V103" s="35"/>
      <c r="W103" s="35"/>
      <c r="X103" s="35"/>
      <c r="Y103" s="35"/>
      <c r="Z103" s="35"/>
      <c r="AA103" s="35"/>
      <c r="AB103" s="35"/>
      <c r="AC103" s="35"/>
      <c r="AD103" s="35"/>
      <c r="AE103" s="35"/>
      <c r="AR103" s="191" t="s">
        <v>131</v>
      </c>
      <c r="AT103" s="191" t="s">
        <v>247</v>
      </c>
      <c r="AU103" s="191" t="s">
        <v>82</v>
      </c>
      <c r="AY103" s="18" t="s">
        <v>245</v>
      </c>
      <c r="BE103" s="192">
        <f t="shared" si="4"/>
        <v>0</v>
      </c>
      <c r="BF103" s="192">
        <f t="shared" si="5"/>
        <v>0</v>
      </c>
      <c r="BG103" s="192">
        <f t="shared" si="6"/>
        <v>0</v>
      </c>
      <c r="BH103" s="192">
        <f t="shared" si="7"/>
        <v>0</v>
      </c>
      <c r="BI103" s="192">
        <f t="shared" si="8"/>
        <v>0</v>
      </c>
      <c r="BJ103" s="18" t="s">
        <v>82</v>
      </c>
      <c r="BK103" s="192">
        <f t="shared" si="9"/>
        <v>0</v>
      </c>
      <c r="BL103" s="18" t="s">
        <v>131</v>
      </c>
      <c r="BM103" s="191" t="s">
        <v>2226</v>
      </c>
    </row>
    <row r="104" spans="1:65" s="2" customFormat="1" ht="16.5" customHeight="1">
      <c r="A104" s="35"/>
      <c r="B104" s="36"/>
      <c r="C104" s="180" t="s">
        <v>371</v>
      </c>
      <c r="D104" s="180" t="s">
        <v>247</v>
      </c>
      <c r="E104" s="181" t="s">
        <v>2227</v>
      </c>
      <c r="F104" s="182" t="s">
        <v>2228</v>
      </c>
      <c r="G104" s="183" t="s">
        <v>389</v>
      </c>
      <c r="H104" s="184">
        <v>14</v>
      </c>
      <c r="I104" s="185"/>
      <c r="J104" s="186">
        <f t="shared" si="0"/>
        <v>0</v>
      </c>
      <c r="K104" s="182" t="s">
        <v>19</v>
      </c>
      <c r="L104" s="40"/>
      <c r="M104" s="187" t="s">
        <v>19</v>
      </c>
      <c r="N104" s="188" t="s">
        <v>45</v>
      </c>
      <c r="O104" s="65"/>
      <c r="P104" s="189">
        <f t="shared" si="1"/>
        <v>0</v>
      </c>
      <c r="Q104" s="189">
        <v>0</v>
      </c>
      <c r="R104" s="189">
        <f t="shared" si="2"/>
        <v>0</v>
      </c>
      <c r="S104" s="189">
        <v>0</v>
      </c>
      <c r="T104" s="190">
        <f t="shared" si="3"/>
        <v>0</v>
      </c>
      <c r="U104" s="35"/>
      <c r="V104" s="35"/>
      <c r="W104" s="35"/>
      <c r="X104" s="35"/>
      <c r="Y104" s="35"/>
      <c r="Z104" s="35"/>
      <c r="AA104" s="35"/>
      <c r="AB104" s="35"/>
      <c r="AC104" s="35"/>
      <c r="AD104" s="35"/>
      <c r="AE104" s="35"/>
      <c r="AR104" s="191" t="s">
        <v>131</v>
      </c>
      <c r="AT104" s="191" t="s">
        <v>247</v>
      </c>
      <c r="AU104" s="191" t="s">
        <v>82</v>
      </c>
      <c r="AY104" s="18" t="s">
        <v>245</v>
      </c>
      <c r="BE104" s="192">
        <f t="shared" si="4"/>
        <v>0</v>
      </c>
      <c r="BF104" s="192">
        <f t="shared" si="5"/>
        <v>0</v>
      </c>
      <c r="BG104" s="192">
        <f t="shared" si="6"/>
        <v>0</v>
      </c>
      <c r="BH104" s="192">
        <f t="shared" si="7"/>
        <v>0</v>
      </c>
      <c r="BI104" s="192">
        <f t="shared" si="8"/>
        <v>0</v>
      </c>
      <c r="BJ104" s="18" t="s">
        <v>82</v>
      </c>
      <c r="BK104" s="192">
        <f t="shared" si="9"/>
        <v>0</v>
      </c>
      <c r="BL104" s="18" t="s">
        <v>131</v>
      </c>
      <c r="BM104" s="191" t="s">
        <v>2229</v>
      </c>
    </row>
    <row r="105" spans="1:65" s="2" customFormat="1" ht="16.5" customHeight="1">
      <c r="A105" s="35"/>
      <c r="B105" s="36"/>
      <c r="C105" s="180" t="s">
        <v>375</v>
      </c>
      <c r="D105" s="180" t="s">
        <v>247</v>
      </c>
      <c r="E105" s="181" t="s">
        <v>2230</v>
      </c>
      <c r="F105" s="182" t="s">
        <v>2231</v>
      </c>
      <c r="G105" s="183" t="s">
        <v>389</v>
      </c>
      <c r="H105" s="184">
        <v>80</v>
      </c>
      <c r="I105" s="185"/>
      <c r="J105" s="186">
        <f t="shared" si="0"/>
        <v>0</v>
      </c>
      <c r="K105" s="182" t="s">
        <v>19</v>
      </c>
      <c r="L105" s="40"/>
      <c r="M105" s="187" t="s">
        <v>19</v>
      </c>
      <c r="N105" s="188" t="s">
        <v>45</v>
      </c>
      <c r="O105" s="65"/>
      <c r="P105" s="189">
        <f t="shared" si="1"/>
        <v>0</v>
      </c>
      <c r="Q105" s="189">
        <v>0</v>
      </c>
      <c r="R105" s="189">
        <f t="shared" si="2"/>
        <v>0</v>
      </c>
      <c r="S105" s="189">
        <v>0</v>
      </c>
      <c r="T105" s="190">
        <f t="shared" si="3"/>
        <v>0</v>
      </c>
      <c r="U105" s="35"/>
      <c r="V105" s="35"/>
      <c r="W105" s="35"/>
      <c r="X105" s="35"/>
      <c r="Y105" s="35"/>
      <c r="Z105" s="35"/>
      <c r="AA105" s="35"/>
      <c r="AB105" s="35"/>
      <c r="AC105" s="35"/>
      <c r="AD105" s="35"/>
      <c r="AE105" s="35"/>
      <c r="AR105" s="191" t="s">
        <v>131</v>
      </c>
      <c r="AT105" s="191" t="s">
        <v>247</v>
      </c>
      <c r="AU105" s="191" t="s">
        <v>82</v>
      </c>
      <c r="AY105" s="18" t="s">
        <v>245</v>
      </c>
      <c r="BE105" s="192">
        <f t="shared" si="4"/>
        <v>0</v>
      </c>
      <c r="BF105" s="192">
        <f t="shared" si="5"/>
        <v>0</v>
      </c>
      <c r="BG105" s="192">
        <f t="shared" si="6"/>
        <v>0</v>
      </c>
      <c r="BH105" s="192">
        <f t="shared" si="7"/>
        <v>0</v>
      </c>
      <c r="BI105" s="192">
        <f t="shared" si="8"/>
        <v>0</v>
      </c>
      <c r="BJ105" s="18" t="s">
        <v>82</v>
      </c>
      <c r="BK105" s="192">
        <f t="shared" si="9"/>
        <v>0</v>
      </c>
      <c r="BL105" s="18" t="s">
        <v>131</v>
      </c>
      <c r="BM105" s="191" t="s">
        <v>2232</v>
      </c>
    </row>
    <row r="106" spans="1:65" s="2" customFormat="1" ht="16.5" customHeight="1">
      <c r="A106" s="35"/>
      <c r="B106" s="36"/>
      <c r="C106" s="180" t="s">
        <v>7</v>
      </c>
      <c r="D106" s="180" t="s">
        <v>247</v>
      </c>
      <c r="E106" s="181" t="s">
        <v>2233</v>
      </c>
      <c r="F106" s="182" t="s">
        <v>2234</v>
      </c>
      <c r="G106" s="183" t="s">
        <v>389</v>
      </c>
      <c r="H106" s="184">
        <v>4</v>
      </c>
      <c r="I106" s="185"/>
      <c r="J106" s="186">
        <f t="shared" si="0"/>
        <v>0</v>
      </c>
      <c r="K106" s="182" t="s">
        <v>19</v>
      </c>
      <c r="L106" s="40"/>
      <c r="M106" s="187" t="s">
        <v>19</v>
      </c>
      <c r="N106" s="188" t="s">
        <v>45</v>
      </c>
      <c r="O106" s="65"/>
      <c r="P106" s="189">
        <f t="shared" si="1"/>
        <v>0</v>
      </c>
      <c r="Q106" s="189">
        <v>0</v>
      </c>
      <c r="R106" s="189">
        <f t="shared" si="2"/>
        <v>0</v>
      </c>
      <c r="S106" s="189">
        <v>0</v>
      </c>
      <c r="T106" s="190">
        <f t="shared" si="3"/>
        <v>0</v>
      </c>
      <c r="U106" s="35"/>
      <c r="V106" s="35"/>
      <c r="W106" s="35"/>
      <c r="X106" s="35"/>
      <c r="Y106" s="35"/>
      <c r="Z106" s="35"/>
      <c r="AA106" s="35"/>
      <c r="AB106" s="35"/>
      <c r="AC106" s="35"/>
      <c r="AD106" s="35"/>
      <c r="AE106" s="35"/>
      <c r="AR106" s="191" t="s">
        <v>131</v>
      </c>
      <c r="AT106" s="191" t="s">
        <v>247</v>
      </c>
      <c r="AU106" s="191" t="s">
        <v>82</v>
      </c>
      <c r="AY106" s="18" t="s">
        <v>245</v>
      </c>
      <c r="BE106" s="192">
        <f t="shared" si="4"/>
        <v>0</v>
      </c>
      <c r="BF106" s="192">
        <f t="shared" si="5"/>
        <v>0</v>
      </c>
      <c r="BG106" s="192">
        <f t="shared" si="6"/>
        <v>0</v>
      </c>
      <c r="BH106" s="192">
        <f t="shared" si="7"/>
        <v>0</v>
      </c>
      <c r="BI106" s="192">
        <f t="shared" si="8"/>
        <v>0</v>
      </c>
      <c r="BJ106" s="18" t="s">
        <v>82</v>
      </c>
      <c r="BK106" s="192">
        <f t="shared" si="9"/>
        <v>0</v>
      </c>
      <c r="BL106" s="18" t="s">
        <v>131</v>
      </c>
      <c r="BM106" s="191" t="s">
        <v>2235</v>
      </c>
    </row>
    <row r="107" spans="1:65" s="2" customFormat="1" ht="16.5" customHeight="1">
      <c r="A107" s="35"/>
      <c r="B107" s="36"/>
      <c r="C107" s="180" t="s">
        <v>386</v>
      </c>
      <c r="D107" s="180" t="s">
        <v>247</v>
      </c>
      <c r="E107" s="181" t="s">
        <v>2236</v>
      </c>
      <c r="F107" s="182" t="s">
        <v>2237</v>
      </c>
      <c r="G107" s="183" t="s">
        <v>389</v>
      </c>
      <c r="H107" s="184">
        <v>10</v>
      </c>
      <c r="I107" s="185"/>
      <c r="J107" s="186">
        <f t="shared" si="0"/>
        <v>0</v>
      </c>
      <c r="K107" s="182" t="s">
        <v>19</v>
      </c>
      <c r="L107" s="40"/>
      <c r="M107" s="187" t="s">
        <v>19</v>
      </c>
      <c r="N107" s="188" t="s">
        <v>45</v>
      </c>
      <c r="O107" s="65"/>
      <c r="P107" s="189">
        <f t="shared" si="1"/>
        <v>0</v>
      </c>
      <c r="Q107" s="189">
        <v>0</v>
      </c>
      <c r="R107" s="189">
        <f t="shared" si="2"/>
        <v>0</v>
      </c>
      <c r="S107" s="189">
        <v>0</v>
      </c>
      <c r="T107" s="190">
        <f t="shared" si="3"/>
        <v>0</v>
      </c>
      <c r="U107" s="35"/>
      <c r="V107" s="35"/>
      <c r="W107" s="35"/>
      <c r="X107" s="35"/>
      <c r="Y107" s="35"/>
      <c r="Z107" s="35"/>
      <c r="AA107" s="35"/>
      <c r="AB107" s="35"/>
      <c r="AC107" s="35"/>
      <c r="AD107" s="35"/>
      <c r="AE107" s="35"/>
      <c r="AR107" s="191" t="s">
        <v>131</v>
      </c>
      <c r="AT107" s="191" t="s">
        <v>247</v>
      </c>
      <c r="AU107" s="191" t="s">
        <v>82</v>
      </c>
      <c r="AY107" s="18" t="s">
        <v>245</v>
      </c>
      <c r="BE107" s="192">
        <f t="shared" si="4"/>
        <v>0</v>
      </c>
      <c r="BF107" s="192">
        <f t="shared" si="5"/>
        <v>0</v>
      </c>
      <c r="BG107" s="192">
        <f t="shared" si="6"/>
        <v>0</v>
      </c>
      <c r="BH107" s="192">
        <f t="shared" si="7"/>
        <v>0</v>
      </c>
      <c r="BI107" s="192">
        <f t="shared" si="8"/>
        <v>0</v>
      </c>
      <c r="BJ107" s="18" t="s">
        <v>82</v>
      </c>
      <c r="BK107" s="192">
        <f t="shared" si="9"/>
        <v>0</v>
      </c>
      <c r="BL107" s="18" t="s">
        <v>131</v>
      </c>
      <c r="BM107" s="191" t="s">
        <v>2238</v>
      </c>
    </row>
    <row r="108" spans="1:65" s="2" customFormat="1" ht="16.5" customHeight="1">
      <c r="A108" s="35"/>
      <c r="B108" s="36"/>
      <c r="C108" s="180" t="s">
        <v>392</v>
      </c>
      <c r="D108" s="180" t="s">
        <v>247</v>
      </c>
      <c r="E108" s="181" t="s">
        <v>2239</v>
      </c>
      <c r="F108" s="182" t="s">
        <v>2240</v>
      </c>
      <c r="G108" s="183" t="s">
        <v>389</v>
      </c>
      <c r="H108" s="184">
        <v>5</v>
      </c>
      <c r="I108" s="185"/>
      <c r="J108" s="186">
        <f t="shared" si="0"/>
        <v>0</v>
      </c>
      <c r="K108" s="182" t="s">
        <v>19</v>
      </c>
      <c r="L108" s="40"/>
      <c r="M108" s="187" t="s">
        <v>19</v>
      </c>
      <c r="N108" s="188" t="s">
        <v>45</v>
      </c>
      <c r="O108" s="65"/>
      <c r="P108" s="189">
        <f t="shared" si="1"/>
        <v>0</v>
      </c>
      <c r="Q108" s="189">
        <v>0</v>
      </c>
      <c r="R108" s="189">
        <f t="shared" si="2"/>
        <v>0</v>
      </c>
      <c r="S108" s="189">
        <v>0</v>
      </c>
      <c r="T108" s="190">
        <f t="shared" si="3"/>
        <v>0</v>
      </c>
      <c r="U108" s="35"/>
      <c r="V108" s="35"/>
      <c r="W108" s="35"/>
      <c r="X108" s="35"/>
      <c r="Y108" s="35"/>
      <c r="Z108" s="35"/>
      <c r="AA108" s="35"/>
      <c r="AB108" s="35"/>
      <c r="AC108" s="35"/>
      <c r="AD108" s="35"/>
      <c r="AE108" s="35"/>
      <c r="AR108" s="191" t="s">
        <v>131</v>
      </c>
      <c r="AT108" s="191" t="s">
        <v>247</v>
      </c>
      <c r="AU108" s="191" t="s">
        <v>82</v>
      </c>
      <c r="AY108" s="18" t="s">
        <v>245</v>
      </c>
      <c r="BE108" s="192">
        <f t="shared" si="4"/>
        <v>0</v>
      </c>
      <c r="BF108" s="192">
        <f t="shared" si="5"/>
        <v>0</v>
      </c>
      <c r="BG108" s="192">
        <f t="shared" si="6"/>
        <v>0</v>
      </c>
      <c r="BH108" s="192">
        <f t="shared" si="7"/>
        <v>0</v>
      </c>
      <c r="BI108" s="192">
        <f t="shared" si="8"/>
        <v>0</v>
      </c>
      <c r="BJ108" s="18" t="s">
        <v>82</v>
      </c>
      <c r="BK108" s="192">
        <f t="shared" si="9"/>
        <v>0</v>
      </c>
      <c r="BL108" s="18" t="s">
        <v>131</v>
      </c>
      <c r="BM108" s="191" t="s">
        <v>2241</v>
      </c>
    </row>
    <row r="109" spans="1:65" s="2" customFormat="1" ht="16.5" customHeight="1">
      <c r="A109" s="35"/>
      <c r="B109" s="36"/>
      <c r="C109" s="180" t="s">
        <v>558</v>
      </c>
      <c r="D109" s="180" t="s">
        <v>247</v>
      </c>
      <c r="E109" s="181" t="s">
        <v>2242</v>
      </c>
      <c r="F109" s="182" t="s">
        <v>2243</v>
      </c>
      <c r="G109" s="183" t="s">
        <v>389</v>
      </c>
      <c r="H109" s="184">
        <v>2</v>
      </c>
      <c r="I109" s="185"/>
      <c r="J109" s="186">
        <f t="shared" si="0"/>
        <v>0</v>
      </c>
      <c r="K109" s="182" t="s">
        <v>19</v>
      </c>
      <c r="L109" s="40"/>
      <c r="M109" s="187" t="s">
        <v>19</v>
      </c>
      <c r="N109" s="188" t="s">
        <v>45</v>
      </c>
      <c r="O109" s="65"/>
      <c r="P109" s="189">
        <f t="shared" si="1"/>
        <v>0</v>
      </c>
      <c r="Q109" s="189">
        <v>0</v>
      </c>
      <c r="R109" s="189">
        <f t="shared" si="2"/>
        <v>0</v>
      </c>
      <c r="S109" s="189">
        <v>0</v>
      </c>
      <c r="T109" s="190">
        <f t="shared" si="3"/>
        <v>0</v>
      </c>
      <c r="U109" s="35"/>
      <c r="V109" s="35"/>
      <c r="W109" s="35"/>
      <c r="X109" s="35"/>
      <c r="Y109" s="35"/>
      <c r="Z109" s="35"/>
      <c r="AA109" s="35"/>
      <c r="AB109" s="35"/>
      <c r="AC109" s="35"/>
      <c r="AD109" s="35"/>
      <c r="AE109" s="35"/>
      <c r="AR109" s="191" t="s">
        <v>131</v>
      </c>
      <c r="AT109" s="191" t="s">
        <v>247</v>
      </c>
      <c r="AU109" s="191" t="s">
        <v>82</v>
      </c>
      <c r="AY109" s="18" t="s">
        <v>245</v>
      </c>
      <c r="BE109" s="192">
        <f t="shared" si="4"/>
        <v>0</v>
      </c>
      <c r="BF109" s="192">
        <f t="shared" si="5"/>
        <v>0</v>
      </c>
      <c r="BG109" s="192">
        <f t="shared" si="6"/>
        <v>0</v>
      </c>
      <c r="BH109" s="192">
        <f t="shared" si="7"/>
        <v>0</v>
      </c>
      <c r="BI109" s="192">
        <f t="shared" si="8"/>
        <v>0</v>
      </c>
      <c r="BJ109" s="18" t="s">
        <v>82</v>
      </c>
      <c r="BK109" s="192">
        <f t="shared" si="9"/>
        <v>0</v>
      </c>
      <c r="BL109" s="18" t="s">
        <v>131</v>
      </c>
      <c r="BM109" s="191" t="s">
        <v>2244</v>
      </c>
    </row>
    <row r="110" spans="1:65" s="2" customFormat="1" ht="16.5" customHeight="1">
      <c r="A110" s="35"/>
      <c r="B110" s="36"/>
      <c r="C110" s="180" t="s">
        <v>712</v>
      </c>
      <c r="D110" s="180" t="s">
        <v>247</v>
      </c>
      <c r="E110" s="181" t="s">
        <v>2245</v>
      </c>
      <c r="F110" s="182" t="s">
        <v>2246</v>
      </c>
      <c r="G110" s="183" t="s">
        <v>389</v>
      </c>
      <c r="H110" s="184">
        <v>211</v>
      </c>
      <c r="I110" s="185"/>
      <c r="J110" s="186">
        <f t="shared" si="0"/>
        <v>0</v>
      </c>
      <c r="K110" s="182" t="s">
        <v>19</v>
      </c>
      <c r="L110" s="40"/>
      <c r="M110" s="187" t="s">
        <v>19</v>
      </c>
      <c r="N110" s="188" t="s">
        <v>45</v>
      </c>
      <c r="O110" s="65"/>
      <c r="P110" s="189">
        <f t="shared" si="1"/>
        <v>0</v>
      </c>
      <c r="Q110" s="189">
        <v>0</v>
      </c>
      <c r="R110" s="189">
        <f t="shared" si="2"/>
        <v>0</v>
      </c>
      <c r="S110" s="189">
        <v>0</v>
      </c>
      <c r="T110" s="190">
        <f t="shared" si="3"/>
        <v>0</v>
      </c>
      <c r="U110" s="35"/>
      <c r="V110" s="35"/>
      <c r="W110" s="35"/>
      <c r="X110" s="35"/>
      <c r="Y110" s="35"/>
      <c r="Z110" s="35"/>
      <c r="AA110" s="35"/>
      <c r="AB110" s="35"/>
      <c r="AC110" s="35"/>
      <c r="AD110" s="35"/>
      <c r="AE110" s="35"/>
      <c r="AR110" s="191" t="s">
        <v>131</v>
      </c>
      <c r="AT110" s="191" t="s">
        <v>247</v>
      </c>
      <c r="AU110" s="191" t="s">
        <v>82</v>
      </c>
      <c r="AY110" s="18" t="s">
        <v>245</v>
      </c>
      <c r="BE110" s="192">
        <f t="shared" si="4"/>
        <v>0</v>
      </c>
      <c r="BF110" s="192">
        <f t="shared" si="5"/>
        <v>0</v>
      </c>
      <c r="BG110" s="192">
        <f t="shared" si="6"/>
        <v>0</v>
      </c>
      <c r="BH110" s="192">
        <f t="shared" si="7"/>
        <v>0</v>
      </c>
      <c r="BI110" s="192">
        <f t="shared" si="8"/>
        <v>0</v>
      </c>
      <c r="BJ110" s="18" t="s">
        <v>82</v>
      </c>
      <c r="BK110" s="192">
        <f t="shared" si="9"/>
        <v>0</v>
      </c>
      <c r="BL110" s="18" t="s">
        <v>131</v>
      </c>
      <c r="BM110" s="191" t="s">
        <v>2247</v>
      </c>
    </row>
    <row r="111" spans="1:65" s="2" customFormat="1" ht="16.5" customHeight="1">
      <c r="A111" s="35"/>
      <c r="B111" s="36"/>
      <c r="C111" s="180" t="s">
        <v>718</v>
      </c>
      <c r="D111" s="180" t="s">
        <v>247</v>
      </c>
      <c r="E111" s="181" t="s">
        <v>2248</v>
      </c>
      <c r="F111" s="182" t="s">
        <v>2249</v>
      </c>
      <c r="G111" s="183" t="s">
        <v>389</v>
      </c>
      <c r="H111" s="184">
        <v>23</v>
      </c>
      <c r="I111" s="185"/>
      <c r="J111" s="186">
        <f t="shared" si="0"/>
        <v>0</v>
      </c>
      <c r="K111" s="182" t="s">
        <v>19</v>
      </c>
      <c r="L111" s="40"/>
      <c r="M111" s="187" t="s">
        <v>19</v>
      </c>
      <c r="N111" s="188" t="s">
        <v>45</v>
      </c>
      <c r="O111" s="65"/>
      <c r="P111" s="189">
        <f t="shared" si="1"/>
        <v>0</v>
      </c>
      <c r="Q111" s="189">
        <v>0</v>
      </c>
      <c r="R111" s="189">
        <f t="shared" si="2"/>
        <v>0</v>
      </c>
      <c r="S111" s="189">
        <v>0</v>
      </c>
      <c r="T111" s="190">
        <f t="shared" si="3"/>
        <v>0</v>
      </c>
      <c r="U111" s="35"/>
      <c r="V111" s="35"/>
      <c r="W111" s="35"/>
      <c r="X111" s="35"/>
      <c r="Y111" s="35"/>
      <c r="Z111" s="35"/>
      <c r="AA111" s="35"/>
      <c r="AB111" s="35"/>
      <c r="AC111" s="35"/>
      <c r="AD111" s="35"/>
      <c r="AE111" s="35"/>
      <c r="AR111" s="191" t="s">
        <v>131</v>
      </c>
      <c r="AT111" s="191" t="s">
        <v>247</v>
      </c>
      <c r="AU111" s="191" t="s">
        <v>82</v>
      </c>
      <c r="AY111" s="18" t="s">
        <v>245</v>
      </c>
      <c r="BE111" s="192">
        <f t="shared" si="4"/>
        <v>0</v>
      </c>
      <c r="BF111" s="192">
        <f t="shared" si="5"/>
        <v>0</v>
      </c>
      <c r="BG111" s="192">
        <f t="shared" si="6"/>
        <v>0</v>
      </c>
      <c r="BH111" s="192">
        <f t="shared" si="7"/>
        <v>0</v>
      </c>
      <c r="BI111" s="192">
        <f t="shared" si="8"/>
        <v>0</v>
      </c>
      <c r="BJ111" s="18" t="s">
        <v>82</v>
      </c>
      <c r="BK111" s="192">
        <f t="shared" si="9"/>
        <v>0</v>
      </c>
      <c r="BL111" s="18" t="s">
        <v>131</v>
      </c>
      <c r="BM111" s="191" t="s">
        <v>2250</v>
      </c>
    </row>
    <row r="112" spans="1:65" s="2" customFormat="1" ht="16.5" customHeight="1">
      <c r="A112" s="35"/>
      <c r="B112" s="36"/>
      <c r="C112" s="180" t="s">
        <v>723</v>
      </c>
      <c r="D112" s="180" t="s">
        <v>247</v>
      </c>
      <c r="E112" s="181" t="s">
        <v>2251</v>
      </c>
      <c r="F112" s="182" t="s">
        <v>2252</v>
      </c>
      <c r="G112" s="183" t="s">
        <v>389</v>
      </c>
      <c r="H112" s="184">
        <v>15</v>
      </c>
      <c r="I112" s="185"/>
      <c r="J112" s="186">
        <f t="shared" si="0"/>
        <v>0</v>
      </c>
      <c r="K112" s="182" t="s">
        <v>19</v>
      </c>
      <c r="L112" s="40"/>
      <c r="M112" s="187" t="s">
        <v>19</v>
      </c>
      <c r="N112" s="188" t="s">
        <v>45</v>
      </c>
      <c r="O112" s="65"/>
      <c r="P112" s="189">
        <f t="shared" si="1"/>
        <v>0</v>
      </c>
      <c r="Q112" s="189">
        <v>0</v>
      </c>
      <c r="R112" s="189">
        <f t="shared" si="2"/>
        <v>0</v>
      </c>
      <c r="S112" s="189">
        <v>0</v>
      </c>
      <c r="T112" s="190">
        <f t="shared" si="3"/>
        <v>0</v>
      </c>
      <c r="U112" s="35"/>
      <c r="V112" s="35"/>
      <c r="W112" s="35"/>
      <c r="X112" s="35"/>
      <c r="Y112" s="35"/>
      <c r="Z112" s="35"/>
      <c r="AA112" s="35"/>
      <c r="AB112" s="35"/>
      <c r="AC112" s="35"/>
      <c r="AD112" s="35"/>
      <c r="AE112" s="35"/>
      <c r="AR112" s="191" t="s">
        <v>131</v>
      </c>
      <c r="AT112" s="191" t="s">
        <v>247</v>
      </c>
      <c r="AU112" s="191" t="s">
        <v>82</v>
      </c>
      <c r="AY112" s="18" t="s">
        <v>245</v>
      </c>
      <c r="BE112" s="192">
        <f t="shared" si="4"/>
        <v>0</v>
      </c>
      <c r="BF112" s="192">
        <f t="shared" si="5"/>
        <v>0</v>
      </c>
      <c r="BG112" s="192">
        <f t="shared" si="6"/>
        <v>0</v>
      </c>
      <c r="BH112" s="192">
        <f t="shared" si="7"/>
        <v>0</v>
      </c>
      <c r="BI112" s="192">
        <f t="shared" si="8"/>
        <v>0</v>
      </c>
      <c r="BJ112" s="18" t="s">
        <v>82</v>
      </c>
      <c r="BK112" s="192">
        <f t="shared" si="9"/>
        <v>0</v>
      </c>
      <c r="BL112" s="18" t="s">
        <v>131</v>
      </c>
      <c r="BM112" s="191" t="s">
        <v>2253</v>
      </c>
    </row>
    <row r="113" spans="1:65" s="2" customFormat="1" ht="16.5" customHeight="1">
      <c r="A113" s="35"/>
      <c r="B113" s="36"/>
      <c r="C113" s="180" t="s">
        <v>730</v>
      </c>
      <c r="D113" s="180" t="s">
        <v>247</v>
      </c>
      <c r="E113" s="181" t="s">
        <v>2254</v>
      </c>
      <c r="F113" s="182" t="s">
        <v>2255</v>
      </c>
      <c r="G113" s="183" t="s">
        <v>389</v>
      </c>
      <c r="H113" s="184">
        <v>20</v>
      </c>
      <c r="I113" s="185"/>
      <c r="J113" s="186">
        <f t="shared" si="0"/>
        <v>0</v>
      </c>
      <c r="K113" s="182" t="s">
        <v>19</v>
      </c>
      <c r="L113" s="40"/>
      <c r="M113" s="187" t="s">
        <v>19</v>
      </c>
      <c r="N113" s="188" t="s">
        <v>45</v>
      </c>
      <c r="O113" s="65"/>
      <c r="P113" s="189">
        <f t="shared" si="1"/>
        <v>0</v>
      </c>
      <c r="Q113" s="189">
        <v>0</v>
      </c>
      <c r="R113" s="189">
        <f t="shared" si="2"/>
        <v>0</v>
      </c>
      <c r="S113" s="189">
        <v>0</v>
      </c>
      <c r="T113" s="190">
        <f t="shared" si="3"/>
        <v>0</v>
      </c>
      <c r="U113" s="35"/>
      <c r="V113" s="35"/>
      <c r="W113" s="35"/>
      <c r="X113" s="35"/>
      <c r="Y113" s="35"/>
      <c r="Z113" s="35"/>
      <c r="AA113" s="35"/>
      <c r="AB113" s="35"/>
      <c r="AC113" s="35"/>
      <c r="AD113" s="35"/>
      <c r="AE113" s="35"/>
      <c r="AR113" s="191" t="s">
        <v>131</v>
      </c>
      <c r="AT113" s="191" t="s">
        <v>247</v>
      </c>
      <c r="AU113" s="191" t="s">
        <v>82</v>
      </c>
      <c r="AY113" s="18" t="s">
        <v>245</v>
      </c>
      <c r="BE113" s="192">
        <f t="shared" si="4"/>
        <v>0</v>
      </c>
      <c r="BF113" s="192">
        <f t="shared" si="5"/>
        <v>0</v>
      </c>
      <c r="BG113" s="192">
        <f t="shared" si="6"/>
        <v>0</v>
      </c>
      <c r="BH113" s="192">
        <f t="shared" si="7"/>
        <v>0</v>
      </c>
      <c r="BI113" s="192">
        <f t="shared" si="8"/>
        <v>0</v>
      </c>
      <c r="BJ113" s="18" t="s">
        <v>82</v>
      </c>
      <c r="BK113" s="192">
        <f t="shared" si="9"/>
        <v>0</v>
      </c>
      <c r="BL113" s="18" t="s">
        <v>131</v>
      </c>
      <c r="BM113" s="191" t="s">
        <v>2256</v>
      </c>
    </row>
    <row r="114" spans="1:65" s="2" customFormat="1" ht="16.5" customHeight="1">
      <c r="A114" s="35"/>
      <c r="B114" s="36"/>
      <c r="C114" s="180" t="s">
        <v>739</v>
      </c>
      <c r="D114" s="180" t="s">
        <v>247</v>
      </c>
      <c r="E114" s="181" t="s">
        <v>2257</v>
      </c>
      <c r="F114" s="182" t="s">
        <v>2258</v>
      </c>
      <c r="G114" s="183" t="s">
        <v>389</v>
      </c>
      <c r="H114" s="184">
        <v>23</v>
      </c>
      <c r="I114" s="185"/>
      <c r="J114" s="186">
        <f t="shared" si="0"/>
        <v>0</v>
      </c>
      <c r="K114" s="182" t="s">
        <v>19</v>
      </c>
      <c r="L114" s="40"/>
      <c r="M114" s="187" t="s">
        <v>19</v>
      </c>
      <c r="N114" s="188" t="s">
        <v>45</v>
      </c>
      <c r="O114" s="65"/>
      <c r="P114" s="189">
        <f t="shared" si="1"/>
        <v>0</v>
      </c>
      <c r="Q114" s="189">
        <v>0</v>
      </c>
      <c r="R114" s="189">
        <f t="shared" si="2"/>
        <v>0</v>
      </c>
      <c r="S114" s="189">
        <v>0</v>
      </c>
      <c r="T114" s="190">
        <f t="shared" si="3"/>
        <v>0</v>
      </c>
      <c r="U114" s="35"/>
      <c r="V114" s="35"/>
      <c r="W114" s="35"/>
      <c r="X114" s="35"/>
      <c r="Y114" s="35"/>
      <c r="Z114" s="35"/>
      <c r="AA114" s="35"/>
      <c r="AB114" s="35"/>
      <c r="AC114" s="35"/>
      <c r="AD114" s="35"/>
      <c r="AE114" s="35"/>
      <c r="AR114" s="191" t="s">
        <v>131</v>
      </c>
      <c r="AT114" s="191" t="s">
        <v>247</v>
      </c>
      <c r="AU114" s="191" t="s">
        <v>82</v>
      </c>
      <c r="AY114" s="18" t="s">
        <v>245</v>
      </c>
      <c r="BE114" s="192">
        <f t="shared" si="4"/>
        <v>0</v>
      </c>
      <c r="BF114" s="192">
        <f t="shared" si="5"/>
        <v>0</v>
      </c>
      <c r="BG114" s="192">
        <f t="shared" si="6"/>
        <v>0</v>
      </c>
      <c r="BH114" s="192">
        <f t="shared" si="7"/>
        <v>0</v>
      </c>
      <c r="BI114" s="192">
        <f t="shared" si="8"/>
        <v>0</v>
      </c>
      <c r="BJ114" s="18" t="s">
        <v>82</v>
      </c>
      <c r="BK114" s="192">
        <f t="shared" si="9"/>
        <v>0</v>
      </c>
      <c r="BL114" s="18" t="s">
        <v>131</v>
      </c>
      <c r="BM114" s="191" t="s">
        <v>2259</v>
      </c>
    </row>
    <row r="115" spans="1:65" s="2" customFormat="1" ht="16.5" customHeight="1">
      <c r="A115" s="35"/>
      <c r="B115" s="36"/>
      <c r="C115" s="180" t="s">
        <v>746</v>
      </c>
      <c r="D115" s="180" t="s">
        <v>247</v>
      </c>
      <c r="E115" s="181" t="s">
        <v>2260</v>
      </c>
      <c r="F115" s="182" t="s">
        <v>2261</v>
      </c>
      <c r="G115" s="183" t="s">
        <v>389</v>
      </c>
      <c r="H115" s="184">
        <v>1</v>
      </c>
      <c r="I115" s="185"/>
      <c r="J115" s="186">
        <f t="shared" si="0"/>
        <v>0</v>
      </c>
      <c r="K115" s="182" t="s">
        <v>19</v>
      </c>
      <c r="L115" s="40"/>
      <c r="M115" s="187" t="s">
        <v>19</v>
      </c>
      <c r="N115" s="188" t="s">
        <v>45</v>
      </c>
      <c r="O115" s="65"/>
      <c r="P115" s="189">
        <f t="shared" si="1"/>
        <v>0</v>
      </c>
      <c r="Q115" s="189">
        <v>0</v>
      </c>
      <c r="R115" s="189">
        <f t="shared" si="2"/>
        <v>0</v>
      </c>
      <c r="S115" s="189">
        <v>0</v>
      </c>
      <c r="T115" s="190">
        <f t="shared" si="3"/>
        <v>0</v>
      </c>
      <c r="U115" s="35"/>
      <c r="V115" s="35"/>
      <c r="W115" s="35"/>
      <c r="X115" s="35"/>
      <c r="Y115" s="35"/>
      <c r="Z115" s="35"/>
      <c r="AA115" s="35"/>
      <c r="AB115" s="35"/>
      <c r="AC115" s="35"/>
      <c r="AD115" s="35"/>
      <c r="AE115" s="35"/>
      <c r="AR115" s="191" t="s">
        <v>131</v>
      </c>
      <c r="AT115" s="191" t="s">
        <v>247</v>
      </c>
      <c r="AU115" s="191" t="s">
        <v>82</v>
      </c>
      <c r="AY115" s="18" t="s">
        <v>245</v>
      </c>
      <c r="BE115" s="192">
        <f t="shared" si="4"/>
        <v>0</v>
      </c>
      <c r="BF115" s="192">
        <f t="shared" si="5"/>
        <v>0</v>
      </c>
      <c r="BG115" s="192">
        <f t="shared" si="6"/>
        <v>0</v>
      </c>
      <c r="BH115" s="192">
        <f t="shared" si="7"/>
        <v>0</v>
      </c>
      <c r="BI115" s="192">
        <f t="shared" si="8"/>
        <v>0</v>
      </c>
      <c r="BJ115" s="18" t="s">
        <v>82</v>
      </c>
      <c r="BK115" s="192">
        <f t="shared" si="9"/>
        <v>0</v>
      </c>
      <c r="BL115" s="18" t="s">
        <v>131</v>
      </c>
      <c r="BM115" s="191" t="s">
        <v>2262</v>
      </c>
    </row>
    <row r="116" spans="1:65" s="2" customFormat="1" ht="16.5" customHeight="1">
      <c r="A116" s="35"/>
      <c r="B116" s="36"/>
      <c r="C116" s="180" t="s">
        <v>753</v>
      </c>
      <c r="D116" s="180" t="s">
        <v>247</v>
      </c>
      <c r="E116" s="181" t="s">
        <v>2263</v>
      </c>
      <c r="F116" s="182" t="s">
        <v>2264</v>
      </c>
      <c r="G116" s="183" t="s">
        <v>389</v>
      </c>
      <c r="H116" s="184">
        <v>1</v>
      </c>
      <c r="I116" s="185"/>
      <c r="J116" s="186">
        <f t="shared" si="0"/>
        <v>0</v>
      </c>
      <c r="K116" s="182" t="s">
        <v>19</v>
      </c>
      <c r="L116" s="40"/>
      <c r="M116" s="187" t="s">
        <v>19</v>
      </c>
      <c r="N116" s="188" t="s">
        <v>45</v>
      </c>
      <c r="O116" s="65"/>
      <c r="P116" s="189">
        <f t="shared" si="1"/>
        <v>0</v>
      </c>
      <c r="Q116" s="189">
        <v>0</v>
      </c>
      <c r="R116" s="189">
        <f t="shared" si="2"/>
        <v>0</v>
      </c>
      <c r="S116" s="189">
        <v>0</v>
      </c>
      <c r="T116" s="190">
        <f t="shared" si="3"/>
        <v>0</v>
      </c>
      <c r="U116" s="35"/>
      <c r="V116" s="35"/>
      <c r="W116" s="35"/>
      <c r="X116" s="35"/>
      <c r="Y116" s="35"/>
      <c r="Z116" s="35"/>
      <c r="AA116" s="35"/>
      <c r="AB116" s="35"/>
      <c r="AC116" s="35"/>
      <c r="AD116" s="35"/>
      <c r="AE116" s="35"/>
      <c r="AR116" s="191" t="s">
        <v>131</v>
      </c>
      <c r="AT116" s="191" t="s">
        <v>247</v>
      </c>
      <c r="AU116" s="191" t="s">
        <v>82</v>
      </c>
      <c r="AY116" s="18" t="s">
        <v>245</v>
      </c>
      <c r="BE116" s="192">
        <f t="shared" si="4"/>
        <v>0</v>
      </c>
      <c r="BF116" s="192">
        <f t="shared" si="5"/>
        <v>0</v>
      </c>
      <c r="BG116" s="192">
        <f t="shared" si="6"/>
        <v>0</v>
      </c>
      <c r="BH116" s="192">
        <f t="shared" si="7"/>
        <v>0</v>
      </c>
      <c r="BI116" s="192">
        <f t="shared" si="8"/>
        <v>0</v>
      </c>
      <c r="BJ116" s="18" t="s">
        <v>82</v>
      </c>
      <c r="BK116" s="192">
        <f t="shared" si="9"/>
        <v>0</v>
      </c>
      <c r="BL116" s="18" t="s">
        <v>131</v>
      </c>
      <c r="BM116" s="191" t="s">
        <v>2265</v>
      </c>
    </row>
    <row r="117" spans="1:65" s="2" customFormat="1" ht="16.5" customHeight="1">
      <c r="A117" s="35"/>
      <c r="B117" s="36"/>
      <c r="C117" s="180" t="s">
        <v>758</v>
      </c>
      <c r="D117" s="180" t="s">
        <v>247</v>
      </c>
      <c r="E117" s="181" t="s">
        <v>2266</v>
      </c>
      <c r="F117" s="182" t="s">
        <v>2267</v>
      </c>
      <c r="G117" s="183" t="s">
        <v>389</v>
      </c>
      <c r="H117" s="184">
        <v>36</v>
      </c>
      <c r="I117" s="185"/>
      <c r="J117" s="186">
        <f t="shared" si="0"/>
        <v>0</v>
      </c>
      <c r="K117" s="182" t="s">
        <v>19</v>
      </c>
      <c r="L117" s="40"/>
      <c r="M117" s="187" t="s">
        <v>19</v>
      </c>
      <c r="N117" s="188" t="s">
        <v>45</v>
      </c>
      <c r="O117" s="65"/>
      <c r="P117" s="189">
        <f t="shared" si="1"/>
        <v>0</v>
      </c>
      <c r="Q117" s="189">
        <v>0</v>
      </c>
      <c r="R117" s="189">
        <f t="shared" si="2"/>
        <v>0</v>
      </c>
      <c r="S117" s="189">
        <v>0</v>
      </c>
      <c r="T117" s="190">
        <f t="shared" si="3"/>
        <v>0</v>
      </c>
      <c r="U117" s="35"/>
      <c r="V117" s="35"/>
      <c r="W117" s="35"/>
      <c r="X117" s="35"/>
      <c r="Y117" s="35"/>
      <c r="Z117" s="35"/>
      <c r="AA117" s="35"/>
      <c r="AB117" s="35"/>
      <c r="AC117" s="35"/>
      <c r="AD117" s="35"/>
      <c r="AE117" s="35"/>
      <c r="AR117" s="191" t="s">
        <v>131</v>
      </c>
      <c r="AT117" s="191" t="s">
        <v>247</v>
      </c>
      <c r="AU117" s="191" t="s">
        <v>82</v>
      </c>
      <c r="AY117" s="18" t="s">
        <v>245</v>
      </c>
      <c r="BE117" s="192">
        <f t="shared" si="4"/>
        <v>0</v>
      </c>
      <c r="BF117" s="192">
        <f t="shared" si="5"/>
        <v>0</v>
      </c>
      <c r="BG117" s="192">
        <f t="shared" si="6"/>
        <v>0</v>
      </c>
      <c r="BH117" s="192">
        <f t="shared" si="7"/>
        <v>0</v>
      </c>
      <c r="BI117" s="192">
        <f t="shared" si="8"/>
        <v>0</v>
      </c>
      <c r="BJ117" s="18" t="s">
        <v>82</v>
      </c>
      <c r="BK117" s="192">
        <f t="shared" si="9"/>
        <v>0</v>
      </c>
      <c r="BL117" s="18" t="s">
        <v>131</v>
      </c>
      <c r="BM117" s="191" t="s">
        <v>2268</v>
      </c>
    </row>
    <row r="118" spans="1:65" s="2" customFormat="1" ht="16.5" customHeight="1">
      <c r="A118" s="35"/>
      <c r="B118" s="36"/>
      <c r="C118" s="180" t="s">
        <v>765</v>
      </c>
      <c r="D118" s="180" t="s">
        <v>247</v>
      </c>
      <c r="E118" s="181" t="s">
        <v>2269</v>
      </c>
      <c r="F118" s="182" t="s">
        <v>2270</v>
      </c>
      <c r="G118" s="183" t="s">
        <v>389</v>
      </c>
      <c r="H118" s="184">
        <v>13</v>
      </c>
      <c r="I118" s="185"/>
      <c r="J118" s="186">
        <f t="shared" si="0"/>
        <v>0</v>
      </c>
      <c r="K118" s="182" t="s">
        <v>19</v>
      </c>
      <c r="L118" s="40"/>
      <c r="M118" s="187" t="s">
        <v>19</v>
      </c>
      <c r="N118" s="188" t="s">
        <v>45</v>
      </c>
      <c r="O118" s="65"/>
      <c r="P118" s="189">
        <f t="shared" si="1"/>
        <v>0</v>
      </c>
      <c r="Q118" s="189">
        <v>0</v>
      </c>
      <c r="R118" s="189">
        <f t="shared" si="2"/>
        <v>0</v>
      </c>
      <c r="S118" s="189">
        <v>0</v>
      </c>
      <c r="T118" s="190">
        <f t="shared" si="3"/>
        <v>0</v>
      </c>
      <c r="U118" s="35"/>
      <c r="V118" s="35"/>
      <c r="W118" s="35"/>
      <c r="X118" s="35"/>
      <c r="Y118" s="35"/>
      <c r="Z118" s="35"/>
      <c r="AA118" s="35"/>
      <c r="AB118" s="35"/>
      <c r="AC118" s="35"/>
      <c r="AD118" s="35"/>
      <c r="AE118" s="35"/>
      <c r="AR118" s="191" t="s">
        <v>131</v>
      </c>
      <c r="AT118" s="191" t="s">
        <v>247</v>
      </c>
      <c r="AU118" s="191" t="s">
        <v>82</v>
      </c>
      <c r="AY118" s="18" t="s">
        <v>245</v>
      </c>
      <c r="BE118" s="192">
        <f t="shared" si="4"/>
        <v>0</v>
      </c>
      <c r="BF118" s="192">
        <f t="shared" si="5"/>
        <v>0</v>
      </c>
      <c r="BG118" s="192">
        <f t="shared" si="6"/>
        <v>0</v>
      </c>
      <c r="BH118" s="192">
        <f t="shared" si="7"/>
        <v>0</v>
      </c>
      <c r="BI118" s="192">
        <f t="shared" si="8"/>
        <v>0</v>
      </c>
      <c r="BJ118" s="18" t="s">
        <v>82</v>
      </c>
      <c r="BK118" s="192">
        <f t="shared" si="9"/>
        <v>0</v>
      </c>
      <c r="BL118" s="18" t="s">
        <v>131</v>
      </c>
      <c r="BM118" s="191" t="s">
        <v>2271</v>
      </c>
    </row>
    <row r="119" spans="1:65" s="2" customFormat="1" ht="16.5" customHeight="1">
      <c r="A119" s="35"/>
      <c r="B119" s="36"/>
      <c r="C119" s="180" t="s">
        <v>770</v>
      </c>
      <c r="D119" s="180" t="s">
        <v>247</v>
      </c>
      <c r="E119" s="181" t="s">
        <v>2272</v>
      </c>
      <c r="F119" s="182" t="s">
        <v>2267</v>
      </c>
      <c r="G119" s="183" t="s">
        <v>389</v>
      </c>
      <c r="H119" s="184">
        <v>4</v>
      </c>
      <c r="I119" s="185"/>
      <c r="J119" s="186">
        <f t="shared" si="0"/>
        <v>0</v>
      </c>
      <c r="K119" s="182" t="s">
        <v>19</v>
      </c>
      <c r="L119" s="40"/>
      <c r="M119" s="187" t="s">
        <v>19</v>
      </c>
      <c r="N119" s="188" t="s">
        <v>45</v>
      </c>
      <c r="O119" s="65"/>
      <c r="P119" s="189">
        <f t="shared" si="1"/>
        <v>0</v>
      </c>
      <c r="Q119" s="189">
        <v>0</v>
      </c>
      <c r="R119" s="189">
        <f t="shared" si="2"/>
        <v>0</v>
      </c>
      <c r="S119" s="189">
        <v>0</v>
      </c>
      <c r="T119" s="190">
        <f t="shared" si="3"/>
        <v>0</v>
      </c>
      <c r="U119" s="35"/>
      <c r="V119" s="35"/>
      <c r="W119" s="35"/>
      <c r="X119" s="35"/>
      <c r="Y119" s="35"/>
      <c r="Z119" s="35"/>
      <c r="AA119" s="35"/>
      <c r="AB119" s="35"/>
      <c r="AC119" s="35"/>
      <c r="AD119" s="35"/>
      <c r="AE119" s="35"/>
      <c r="AR119" s="191" t="s">
        <v>131</v>
      </c>
      <c r="AT119" s="191" t="s">
        <v>247</v>
      </c>
      <c r="AU119" s="191" t="s">
        <v>82</v>
      </c>
      <c r="AY119" s="18" t="s">
        <v>245</v>
      </c>
      <c r="BE119" s="192">
        <f t="shared" si="4"/>
        <v>0</v>
      </c>
      <c r="BF119" s="192">
        <f t="shared" si="5"/>
        <v>0</v>
      </c>
      <c r="BG119" s="192">
        <f t="shared" si="6"/>
        <v>0</v>
      </c>
      <c r="BH119" s="192">
        <f t="shared" si="7"/>
        <v>0</v>
      </c>
      <c r="BI119" s="192">
        <f t="shared" si="8"/>
        <v>0</v>
      </c>
      <c r="BJ119" s="18" t="s">
        <v>82</v>
      </c>
      <c r="BK119" s="192">
        <f t="shared" si="9"/>
        <v>0</v>
      </c>
      <c r="BL119" s="18" t="s">
        <v>131</v>
      </c>
      <c r="BM119" s="191" t="s">
        <v>2273</v>
      </c>
    </row>
    <row r="120" spans="1:65" s="2" customFormat="1" ht="16.5" customHeight="1">
      <c r="A120" s="35"/>
      <c r="B120" s="36"/>
      <c r="C120" s="180" t="s">
        <v>774</v>
      </c>
      <c r="D120" s="180" t="s">
        <v>247</v>
      </c>
      <c r="E120" s="181" t="s">
        <v>2274</v>
      </c>
      <c r="F120" s="182" t="s">
        <v>2267</v>
      </c>
      <c r="G120" s="183" t="s">
        <v>389</v>
      </c>
      <c r="H120" s="184">
        <v>1</v>
      </c>
      <c r="I120" s="185"/>
      <c r="J120" s="186">
        <f t="shared" si="0"/>
        <v>0</v>
      </c>
      <c r="K120" s="182" t="s">
        <v>19</v>
      </c>
      <c r="L120" s="40"/>
      <c r="M120" s="187" t="s">
        <v>19</v>
      </c>
      <c r="N120" s="188" t="s">
        <v>45</v>
      </c>
      <c r="O120" s="65"/>
      <c r="P120" s="189">
        <f t="shared" si="1"/>
        <v>0</v>
      </c>
      <c r="Q120" s="189">
        <v>0</v>
      </c>
      <c r="R120" s="189">
        <f t="shared" si="2"/>
        <v>0</v>
      </c>
      <c r="S120" s="189">
        <v>0</v>
      </c>
      <c r="T120" s="190">
        <f t="shared" si="3"/>
        <v>0</v>
      </c>
      <c r="U120" s="35"/>
      <c r="V120" s="35"/>
      <c r="W120" s="35"/>
      <c r="X120" s="35"/>
      <c r="Y120" s="35"/>
      <c r="Z120" s="35"/>
      <c r="AA120" s="35"/>
      <c r="AB120" s="35"/>
      <c r="AC120" s="35"/>
      <c r="AD120" s="35"/>
      <c r="AE120" s="35"/>
      <c r="AR120" s="191" t="s">
        <v>131</v>
      </c>
      <c r="AT120" s="191" t="s">
        <v>247</v>
      </c>
      <c r="AU120" s="191" t="s">
        <v>82</v>
      </c>
      <c r="AY120" s="18" t="s">
        <v>245</v>
      </c>
      <c r="BE120" s="192">
        <f t="shared" si="4"/>
        <v>0</v>
      </c>
      <c r="BF120" s="192">
        <f t="shared" si="5"/>
        <v>0</v>
      </c>
      <c r="BG120" s="192">
        <f t="shared" si="6"/>
        <v>0</v>
      </c>
      <c r="BH120" s="192">
        <f t="shared" si="7"/>
        <v>0</v>
      </c>
      <c r="BI120" s="192">
        <f t="shared" si="8"/>
        <v>0</v>
      </c>
      <c r="BJ120" s="18" t="s">
        <v>82</v>
      </c>
      <c r="BK120" s="192">
        <f t="shared" si="9"/>
        <v>0</v>
      </c>
      <c r="BL120" s="18" t="s">
        <v>131</v>
      </c>
      <c r="BM120" s="191" t="s">
        <v>2275</v>
      </c>
    </row>
    <row r="121" spans="1:65" s="2" customFormat="1" ht="16.5" customHeight="1">
      <c r="A121" s="35"/>
      <c r="B121" s="36"/>
      <c r="C121" s="180" t="s">
        <v>778</v>
      </c>
      <c r="D121" s="180" t="s">
        <v>247</v>
      </c>
      <c r="E121" s="181" t="s">
        <v>2276</v>
      </c>
      <c r="F121" s="182" t="s">
        <v>2277</v>
      </c>
      <c r="G121" s="183" t="s">
        <v>389</v>
      </c>
      <c r="H121" s="184">
        <v>7</v>
      </c>
      <c r="I121" s="185"/>
      <c r="J121" s="186">
        <f t="shared" si="0"/>
        <v>0</v>
      </c>
      <c r="K121" s="182" t="s">
        <v>19</v>
      </c>
      <c r="L121" s="40"/>
      <c r="M121" s="187" t="s">
        <v>19</v>
      </c>
      <c r="N121" s="188" t="s">
        <v>45</v>
      </c>
      <c r="O121" s="65"/>
      <c r="P121" s="189">
        <f t="shared" si="1"/>
        <v>0</v>
      </c>
      <c r="Q121" s="189">
        <v>0</v>
      </c>
      <c r="R121" s="189">
        <f t="shared" si="2"/>
        <v>0</v>
      </c>
      <c r="S121" s="189">
        <v>0</v>
      </c>
      <c r="T121" s="190">
        <f t="shared" si="3"/>
        <v>0</v>
      </c>
      <c r="U121" s="35"/>
      <c r="V121" s="35"/>
      <c r="W121" s="35"/>
      <c r="X121" s="35"/>
      <c r="Y121" s="35"/>
      <c r="Z121" s="35"/>
      <c r="AA121" s="35"/>
      <c r="AB121" s="35"/>
      <c r="AC121" s="35"/>
      <c r="AD121" s="35"/>
      <c r="AE121" s="35"/>
      <c r="AR121" s="191" t="s">
        <v>131</v>
      </c>
      <c r="AT121" s="191" t="s">
        <v>247</v>
      </c>
      <c r="AU121" s="191" t="s">
        <v>82</v>
      </c>
      <c r="AY121" s="18" t="s">
        <v>245</v>
      </c>
      <c r="BE121" s="192">
        <f t="shared" si="4"/>
        <v>0</v>
      </c>
      <c r="BF121" s="192">
        <f t="shared" si="5"/>
        <v>0</v>
      </c>
      <c r="BG121" s="192">
        <f t="shared" si="6"/>
        <v>0</v>
      </c>
      <c r="BH121" s="192">
        <f t="shared" si="7"/>
        <v>0</v>
      </c>
      <c r="BI121" s="192">
        <f t="shared" si="8"/>
        <v>0</v>
      </c>
      <c r="BJ121" s="18" t="s">
        <v>82</v>
      </c>
      <c r="BK121" s="192">
        <f t="shared" si="9"/>
        <v>0</v>
      </c>
      <c r="BL121" s="18" t="s">
        <v>131</v>
      </c>
      <c r="BM121" s="191" t="s">
        <v>2278</v>
      </c>
    </row>
    <row r="122" spans="1:65" s="2" customFormat="1" ht="16.5" customHeight="1">
      <c r="A122" s="35"/>
      <c r="B122" s="36"/>
      <c r="C122" s="180" t="s">
        <v>797</v>
      </c>
      <c r="D122" s="180" t="s">
        <v>247</v>
      </c>
      <c r="E122" s="181" t="s">
        <v>2279</v>
      </c>
      <c r="F122" s="182" t="s">
        <v>2267</v>
      </c>
      <c r="G122" s="183" t="s">
        <v>389</v>
      </c>
      <c r="H122" s="184">
        <v>14</v>
      </c>
      <c r="I122" s="185"/>
      <c r="J122" s="186">
        <f t="shared" si="0"/>
        <v>0</v>
      </c>
      <c r="K122" s="182" t="s">
        <v>19</v>
      </c>
      <c r="L122" s="40"/>
      <c r="M122" s="187" t="s">
        <v>19</v>
      </c>
      <c r="N122" s="188" t="s">
        <v>45</v>
      </c>
      <c r="O122" s="65"/>
      <c r="P122" s="189">
        <f t="shared" si="1"/>
        <v>0</v>
      </c>
      <c r="Q122" s="189">
        <v>0</v>
      </c>
      <c r="R122" s="189">
        <f t="shared" si="2"/>
        <v>0</v>
      </c>
      <c r="S122" s="189">
        <v>0</v>
      </c>
      <c r="T122" s="190">
        <f t="shared" si="3"/>
        <v>0</v>
      </c>
      <c r="U122" s="35"/>
      <c r="V122" s="35"/>
      <c r="W122" s="35"/>
      <c r="X122" s="35"/>
      <c r="Y122" s="35"/>
      <c r="Z122" s="35"/>
      <c r="AA122" s="35"/>
      <c r="AB122" s="35"/>
      <c r="AC122" s="35"/>
      <c r="AD122" s="35"/>
      <c r="AE122" s="35"/>
      <c r="AR122" s="191" t="s">
        <v>131</v>
      </c>
      <c r="AT122" s="191" t="s">
        <v>247</v>
      </c>
      <c r="AU122" s="191" t="s">
        <v>82</v>
      </c>
      <c r="AY122" s="18" t="s">
        <v>245</v>
      </c>
      <c r="BE122" s="192">
        <f t="shared" si="4"/>
        <v>0</v>
      </c>
      <c r="BF122" s="192">
        <f t="shared" si="5"/>
        <v>0</v>
      </c>
      <c r="BG122" s="192">
        <f t="shared" si="6"/>
        <v>0</v>
      </c>
      <c r="BH122" s="192">
        <f t="shared" si="7"/>
        <v>0</v>
      </c>
      <c r="BI122" s="192">
        <f t="shared" si="8"/>
        <v>0</v>
      </c>
      <c r="BJ122" s="18" t="s">
        <v>82</v>
      </c>
      <c r="BK122" s="192">
        <f t="shared" si="9"/>
        <v>0</v>
      </c>
      <c r="BL122" s="18" t="s">
        <v>131</v>
      </c>
      <c r="BM122" s="191" t="s">
        <v>2280</v>
      </c>
    </row>
    <row r="123" spans="1:65" s="2" customFormat="1" ht="16.5" customHeight="1">
      <c r="A123" s="35"/>
      <c r="B123" s="36"/>
      <c r="C123" s="180" t="s">
        <v>802</v>
      </c>
      <c r="D123" s="180" t="s">
        <v>247</v>
      </c>
      <c r="E123" s="181" t="s">
        <v>2281</v>
      </c>
      <c r="F123" s="182" t="s">
        <v>2282</v>
      </c>
      <c r="G123" s="183" t="s">
        <v>389</v>
      </c>
      <c r="H123" s="184">
        <v>4</v>
      </c>
      <c r="I123" s="185"/>
      <c r="J123" s="186">
        <f t="shared" si="0"/>
        <v>0</v>
      </c>
      <c r="K123" s="182" t="s">
        <v>19</v>
      </c>
      <c r="L123" s="40"/>
      <c r="M123" s="187" t="s">
        <v>19</v>
      </c>
      <c r="N123" s="188" t="s">
        <v>45</v>
      </c>
      <c r="O123" s="65"/>
      <c r="P123" s="189">
        <f t="shared" si="1"/>
        <v>0</v>
      </c>
      <c r="Q123" s="189">
        <v>0</v>
      </c>
      <c r="R123" s="189">
        <f t="shared" si="2"/>
        <v>0</v>
      </c>
      <c r="S123" s="189">
        <v>0</v>
      </c>
      <c r="T123" s="190">
        <f t="shared" si="3"/>
        <v>0</v>
      </c>
      <c r="U123" s="35"/>
      <c r="V123" s="35"/>
      <c r="W123" s="35"/>
      <c r="X123" s="35"/>
      <c r="Y123" s="35"/>
      <c r="Z123" s="35"/>
      <c r="AA123" s="35"/>
      <c r="AB123" s="35"/>
      <c r="AC123" s="35"/>
      <c r="AD123" s="35"/>
      <c r="AE123" s="35"/>
      <c r="AR123" s="191" t="s">
        <v>131</v>
      </c>
      <c r="AT123" s="191" t="s">
        <v>247</v>
      </c>
      <c r="AU123" s="191" t="s">
        <v>82</v>
      </c>
      <c r="AY123" s="18" t="s">
        <v>245</v>
      </c>
      <c r="BE123" s="192">
        <f t="shared" si="4"/>
        <v>0</v>
      </c>
      <c r="BF123" s="192">
        <f t="shared" si="5"/>
        <v>0</v>
      </c>
      <c r="BG123" s="192">
        <f t="shared" si="6"/>
        <v>0</v>
      </c>
      <c r="BH123" s="192">
        <f t="shared" si="7"/>
        <v>0</v>
      </c>
      <c r="BI123" s="192">
        <f t="shared" si="8"/>
        <v>0</v>
      </c>
      <c r="BJ123" s="18" t="s">
        <v>82</v>
      </c>
      <c r="BK123" s="192">
        <f t="shared" si="9"/>
        <v>0</v>
      </c>
      <c r="BL123" s="18" t="s">
        <v>131</v>
      </c>
      <c r="BM123" s="191" t="s">
        <v>2283</v>
      </c>
    </row>
    <row r="124" spans="1:65" s="2" customFormat="1" ht="16.5" customHeight="1">
      <c r="A124" s="35"/>
      <c r="B124" s="36"/>
      <c r="C124" s="180" t="s">
        <v>1456</v>
      </c>
      <c r="D124" s="180" t="s">
        <v>247</v>
      </c>
      <c r="E124" s="181" t="s">
        <v>2284</v>
      </c>
      <c r="F124" s="182" t="s">
        <v>2285</v>
      </c>
      <c r="G124" s="183" t="s">
        <v>389</v>
      </c>
      <c r="H124" s="184">
        <v>16</v>
      </c>
      <c r="I124" s="185"/>
      <c r="J124" s="186">
        <f t="shared" si="0"/>
        <v>0</v>
      </c>
      <c r="K124" s="182" t="s">
        <v>19</v>
      </c>
      <c r="L124" s="40"/>
      <c r="M124" s="187" t="s">
        <v>19</v>
      </c>
      <c r="N124" s="188" t="s">
        <v>45</v>
      </c>
      <c r="O124" s="65"/>
      <c r="P124" s="189">
        <f t="shared" si="1"/>
        <v>0</v>
      </c>
      <c r="Q124" s="189">
        <v>0</v>
      </c>
      <c r="R124" s="189">
        <f t="shared" si="2"/>
        <v>0</v>
      </c>
      <c r="S124" s="189">
        <v>0</v>
      </c>
      <c r="T124" s="190">
        <f t="shared" si="3"/>
        <v>0</v>
      </c>
      <c r="U124" s="35"/>
      <c r="V124" s="35"/>
      <c r="W124" s="35"/>
      <c r="X124" s="35"/>
      <c r="Y124" s="35"/>
      <c r="Z124" s="35"/>
      <c r="AA124" s="35"/>
      <c r="AB124" s="35"/>
      <c r="AC124" s="35"/>
      <c r="AD124" s="35"/>
      <c r="AE124" s="35"/>
      <c r="AR124" s="191" t="s">
        <v>131</v>
      </c>
      <c r="AT124" s="191" t="s">
        <v>247</v>
      </c>
      <c r="AU124" s="191" t="s">
        <v>82</v>
      </c>
      <c r="AY124" s="18" t="s">
        <v>245</v>
      </c>
      <c r="BE124" s="192">
        <f t="shared" si="4"/>
        <v>0</v>
      </c>
      <c r="BF124" s="192">
        <f t="shared" si="5"/>
        <v>0</v>
      </c>
      <c r="BG124" s="192">
        <f t="shared" si="6"/>
        <v>0</v>
      </c>
      <c r="BH124" s="192">
        <f t="shared" si="7"/>
        <v>0</v>
      </c>
      <c r="BI124" s="192">
        <f t="shared" si="8"/>
        <v>0</v>
      </c>
      <c r="BJ124" s="18" t="s">
        <v>82</v>
      </c>
      <c r="BK124" s="192">
        <f t="shared" si="9"/>
        <v>0</v>
      </c>
      <c r="BL124" s="18" t="s">
        <v>131</v>
      </c>
      <c r="BM124" s="191" t="s">
        <v>2286</v>
      </c>
    </row>
    <row r="125" spans="1:65" s="2" customFormat="1" ht="16.5" customHeight="1">
      <c r="A125" s="35"/>
      <c r="B125" s="36"/>
      <c r="C125" s="180" t="s">
        <v>1311</v>
      </c>
      <c r="D125" s="180" t="s">
        <v>247</v>
      </c>
      <c r="E125" s="181" t="s">
        <v>2287</v>
      </c>
      <c r="F125" s="182" t="s">
        <v>2288</v>
      </c>
      <c r="G125" s="183" t="s">
        <v>389</v>
      </c>
      <c r="H125" s="184">
        <v>4</v>
      </c>
      <c r="I125" s="185"/>
      <c r="J125" s="186">
        <f t="shared" si="0"/>
        <v>0</v>
      </c>
      <c r="K125" s="182" t="s">
        <v>19</v>
      </c>
      <c r="L125" s="40"/>
      <c r="M125" s="187" t="s">
        <v>19</v>
      </c>
      <c r="N125" s="188" t="s">
        <v>45</v>
      </c>
      <c r="O125" s="65"/>
      <c r="P125" s="189">
        <f t="shared" si="1"/>
        <v>0</v>
      </c>
      <c r="Q125" s="189">
        <v>0</v>
      </c>
      <c r="R125" s="189">
        <f t="shared" si="2"/>
        <v>0</v>
      </c>
      <c r="S125" s="189">
        <v>0</v>
      </c>
      <c r="T125" s="190">
        <f t="shared" si="3"/>
        <v>0</v>
      </c>
      <c r="U125" s="35"/>
      <c r="V125" s="35"/>
      <c r="W125" s="35"/>
      <c r="X125" s="35"/>
      <c r="Y125" s="35"/>
      <c r="Z125" s="35"/>
      <c r="AA125" s="35"/>
      <c r="AB125" s="35"/>
      <c r="AC125" s="35"/>
      <c r="AD125" s="35"/>
      <c r="AE125" s="35"/>
      <c r="AR125" s="191" t="s">
        <v>131</v>
      </c>
      <c r="AT125" s="191" t="s">
        <v>247</v>
      </c>
      <c r="AU125" s="191" t="s">
        <v>82</v>
      </c>
      <c r="AY125" s="18" t="s">
        <v>245</v>
      </c>
      <c r="BE125" s="192">
        <f t="shared" si="4"/>
        <v>0</v>
      </c>
      <c r="BF125" s="192">
        <f t="shared" si="5"/>
        <v>0</v>
      </c>
      <c r="BG125" s="192">
        <f t="shared" si="6"/>
        <v>0</v>
      </c>
      <c r="BH125" s="192">
        <f t="shared" si="7"/>
        <v>0</v>
      </c>
      <c r="BI125" s="192">
        <f t="shared" si="8"/>
        <v>0</v>
      </c>
      <c r="BJ125" s="18" t="s">
        <v>82</v>
      </c>
      <c r="BK125" s="192">
        <f t="shared" si="9"/>
        <v>0</v>
      </c>
      <c r="BL125" s="18" t="s">
        <v>131</v>
      </c>
      <c r="BM125" s="191" t="s">
        <v>2289</v>
      </c>
    </row>
    <row r="126" spans="1:65" s="2" customFormat="1" ht="16.5" customHeight="1">
      <c r="A126" s="35"/>
      <c r="B126" s="36"/>
      <c r="C126" s="180" t="s">
        <v>2290</v>
      </c>
      <c r="D126" s="180" t="s">
        <v>247</v>
      </c>
      <c r="E126" s="181" t="s">
        <v>2291</v>
      </c>
      <c r="F126" s="182" t="s">
        <v>2292</v>
      </c>
      <c r="G126" s="183" t="s">
        <v>389</v>
      </c>
      <c r="H126" s="184">
        <v>5</v>
      </c>
      <c r="I126" s="185"/>
      <c r="J126" s="186">
        <f t="shared" si="0"/>
        <v>0</v>
      </c>
      <c r="K126" s="182" t="s">
        <v>19</v>
      </c>
      <c r="L126" s="40"/>
      <c r="M126" s="187" t="s">
        <v>19</v>
      </c>
      <c r="N126" s="188" t="s">
        <v>45</v>
      </c>
      <c r="O126" s="65"/>
      <c r="P126" s="189">
        <f t="shared" si="1"/>
        <v>0</v>
      </c>
      <c r="Q126" s="189">
        <v>0</v>
      </c>
      <c r="R126" s="189">
        <f t="shared" si="2"/>
        <v>0</v>
      </c>
      <c r="S126" s="189">
        <v>0</v>
      </c>
      <c r="T126" s="190">
        <f t="shared" si="3"/>
        <v>0</v>
      </c>
      <c r="U126" s="35"/>
      <c r="V126" s="35"/>
      <c r="W126" s="35"/>
      <c r="X126" s="35"/>
      <c r="Y126" s="35"/>
      <c r="Z126" s="35"/>
      <c r="AA126" s="35"/>
      <c r="AB126" s="35"/>
      <c r="AC126" s="35"/>
      <c r="AD126" s="35"/>
      <c r="AE126" s="35"/>
      <c r="AR126" s="191" t="s">
        <v>131</v>
      </c>
      <c r="AT126" s="191" t="s">
        <v>247</v>
      </c>
      <c r="AU126" s="191" t="s">
        <v>82</v>
      </c>
      <c r="AY126" s="18" t="s">
        <v>245</v>
      </c>
      <c r="BE126" s="192">
        <f t="shared" si="4"/>
        <v>0</v>
      </c>
      <c r="BF126" s="192">
        <f t="shared" si="5"/>
        <v>0</v>
      </c>
      <c r="BG126" s="192">
        <f t="shared" si="6"/>
        <v>0</v>
      </c>
      <c r="BH126" s="192">
        <f t="shared" si="7"/>
        <v>0</v>
      </c>
      <c r="BI126" s="192">
        <f t="shared" si="8"/>
        <v>0</v>
      </c>
      <c r="BJ126" s="18" t="s">
        <v>82</v>
      </c>
      <c r="BK126" s="192">
        <f t="shared" si="9"/>
        <v>0</v>
      </c>
      <c r="BL126" s="18" t="s">
        <v>131</v>
      </c>
      <c r="BM126" s="191" t="s">
        <v>2293</v>
      </c>
    </row>
    <row r="127" spans="1:65" s="2" customFormat="1" ht="16.5" customHeight="1">
      <c r="A127" s="35"/>
      <c r="B127" s="36"/>
      <c r="C127" s="180" t="s">
        <v>1418</v>
      </c>
      <c r="D127" s="180" t="s">
        <v>247</v>
      </c>
      <c r="E127" s="181" t="s">
        <v>2294</v>
      </c>
      <c r="F127" s="182" t="s">
        <v>2295</v>
      </c>
      <c r="G127" s="183" t="s">
        <v>389</v>
      </c>
      <c r="H127" s="184">
        <v>25</v>
      </c>
      <c r="I127" s="185"/>
      <c r="J127" s="186">
        <f t="shared" si="0"/>
        <v>0</v>
      </c>
      <c r="K127" s="182" t="s">
        <v>19</v>
      </c>
      <c r="L127" s="40"/>
      <c r="M127" s="187" t="s">
        <v>19</v>
      </c>
      <c r="N127" s="188" t="s">
        <v>45</v>
      </c>
      <c r="O127" s="65"/>
      <c r="P127" s="189">
        <f t="shared" si="1"/>
        <v>0</v>
      </c>
      <c r="Q127" s="189">
        <v>0</v>
      </c>
      <c r="R127" s="189">
        <f t="shared" si="2"/>
        <v>0</v>
      </c>
      <c r="S127" s="189">
        <v>0</v>
      </c>
      <c r="T127" s="190">
        <f t="shared" si="3"/>
        <v>0</v>
      </c>
      <c r="U127" s="35"/>
      <c r="V127" s="35"/>
      <c r="W127" s="35"/>
      <c r="X127" s="35"/>
      <c r="Y127" s="35"/>
      <c r="Z127" s="35"/>
      <c r="AA127" s="35"/>
      <c r="AB127" s="35"/>
      <c r="AC127" s="35"/>
      <c r="AD127" s="35"/>
      <c r="AE127" s="35"/>
      <c r="AR127" s="191" t="s">
        <v>131</v>
      </c>
      <c r="AT127" s="191" t="s">
        <v>247</v>
      </c>
      <c r="AU127" s="191" t="s">
        <v>82</v>
      </c>
      <c r="AY127" s="18" t="s">
        <v>245</v>
      </c>
      <c r="BE127" s="192">
        <f t="shared" si="4"/>
        <v>0</v>
      </c>
      <c r="BF127" s="192">
        <f t="shared" si="5"/>
        <v>0</v>
      </c>
      <c r="BG127" s="192">
        <f t="shared" si="6"/>
        <v>0</v>
      </c>
      <c r="BH127" s="192">
        <f t="shared" si="7"/>
        <v>0</v>
      </c>
      <c r="BI127" s="192">
        <f t="shared" si="8"/>
        <v>0</v>
      </c>
      <c r="BJ127" s="18" t="s">
        <v>82</v>
      </c>
      <c r="BK127" s="192">
        <f t="shared" si="9"/>
        <v>0</v>
      </c>
      <c r="BL127" s="18" t="s">
        <v>131</v>
      </c>
      <c r="BM127" s="191" t="s">
        <v>2296</v>
      </c>
    </row>
    <row r="128" spans="1:65" s="2" customFormat="1" ht="16.5" customHeight="1">
      <c r="A128" s="35"/>
      <c r="B128" s="36"/>
      <c r="C128" s="180" t="s">
        <v>2297</v>
      </c>
      <c r="D128" s="180" t="s">
        <v>247</v>
      </c>
      <c r="E128" s="181" t="s">
        <v>2298</v>
      </c>
      <c r="F128" s="182" t="s">
        <v>2299</v>
      </c>
      <c r="G128" s="183" t="s">
        <v>389</v>
      </c>
      <c r="H128" s="184">
        <v>12</v>
      </c>
      <c r="I128" s="185"/>
      <c r="J128" s="186">
        <f t="shared" si="0"/>
        <v>0</v>
      </c>
      <c r="K128" s="182" t="s">
        <v>19</v>
      </c>
      <c r="L128" s="40"/>
      <c r="M128" s="187" t="s">
        <v>19</v>
      </c>
      <c r="N128" s="188" t="s">
        <v>45</v>
      </c>
      <c r="O128" s="65"/>
      <c r="P128" s="189">
        <f t="shared" si="1"/>
        <v>0</v>
      </c>
      <c r="Q128" s="189">
        <v>0</v>
      </c>
      <c r="R128" s="189">
        <f t="shared" si="2"/>
        <v>0</v>
      </c>
      <c r="S128" s="189">
        <v>0</v>
      </c>
      <c r="T128" s="190">
        <f t="shared" si="3"/>
        <v>0</v>
      </c>
      <c r="U128" s="35"/>
      <c r="V128" s="35"/>
      <c r="W128" s="35"/>
      <c r="X128" s="35"/>
      <c r="Y128" s="35"/>
      <c r="Z128" s="35"/>
      <c r="AA128" s="35"/>
      <c r="AB128" s="35"/>
      <c r="AC128" s="35"/>
      <c r="AD128" s="35"/>
      <c r="AE128" s="35"/>
      <c r="AR128" s="191" t="s">
        <v>131</v>
      </c>
      <c r="AT128" s="191" t="s">
        <v>247</v>
      </c>
      <c r="AU128" s="191" t="s">
        <v>82</v>
      </c>
      <c r="AY128" s="18" t="s">
        <v>245</v>
      </c>
      <c r="BE128" s="192">
        <f t="shared" si="4"/>
        <v>0</v>
      </c>
      <c r="BF128" s="192">
        <f t="shared" si="5"/>
        <v>0</v>
      </c>
      <c r="BG128" s="192">
        <f t="shared" si="6"/>
        <v>0</v>
      </c>
      <c r="BH128" s="192">
        <f t="shared" si="7"/>
        <v>0</v>
      </c>
      <c r="BI128" s="192">
        <f t="shared" si="8"/>
        <v>0</v>
      </c>
      <c r="BJ128" s="18" t="s">
        <v>82</v>
      </c>
      <c r="BK128" s="192">
        <f t="shared" si="9"/>
        <v>0</v>
      </c>
      <c r="BL128" s="18" t="s">
        <v>131</v>
      </c>
      <c r="BM128" s="191" t="s">
        <v>2300</v>
      </c>
    </row>
    <row r="129" spans="2:63" s="12" customFormat="1" ht="25.95" customHeight="1">
      <c r="B129" s="164"/>
      <c r="C129" s="165"/>
      <c r="D129" s="166" t="s">
        <v>73</v>
      </c>
      <c r="E129" s="167" t="s">
        <v>1977</v>
      </c>
      <c r="F129" s="167" t="s">
        <v>2301</v>
      </c>
      <c r="G129" s="165"/>
      <c r="H129" s="165"/>
      <c r="I129" s="168"/>
      <c r="J129" s="169">
        <f>BK129</f>
        <v>0</v>
      </c>
      <c r="K129" s="165"/>
      <c r="L129" s="170"/>
      <c r="M129" s="171"/>
      <c r="N129" s="172"/>
      <c r="O129" s="172"/>
      <c r="P129" s="173">
        <f>SUM(P130:P139)</f>
        <v>0</v>
      </c>
      <c r="Q129" s="172"/>
      <c r="R129" s="173">
        <f>SUM(R130:R139)</f>
        <v>0</v>
      </c>
      <c r="S129" s="172"/>
      <c r="T129" s="174">
        <f>SUM(T130:T139)</f>
        <v>0</v>
      </c>
      <c r="AR129" s="175" t="s">
        <v>82</v>
      </c>
      <c r="AT129" s="176" t="s">
        <v>73</v>
      </c>
      <c r="AU129" s="176" t="s">
        <v>74</v>
      </c>
      <c r="AY129" s="175" t="s">
        <v>245</v>
      </c>
      <c r="BK129" s="177">
        <f>SUM(BK130:BK139)</f>
        <v>0</v>
      </c>
    </row>
    <row r="130" spans="1:65" s="2" customFormat="1" ht="16.5" customHeight="1">
      <c r="A130" s="35"/>
      <c r="B130" s="36"/>
      <c r="C130" s="180" t="s">
        <v>1420</v>
      </c>
      <c r="D130" s="180" t="s">
        <v>247</v>
      </c>
      <c r="E130" s="181" t="s">
        <v>2302</v>
      </c>
      <c r="F130" s="182" t="s">
        <v>2303</v>
      </c>
      <c r="G130" s="183" t="s">
        <v>389</v>
      </c>
      <c r="H130" s="184">
        <v>2</v>
      </c>
      <c r="I130" s="185"/>
      <c r="J130" s="186">
        <f aca="true" t="shared" si="10" ref="J130:J139">ROUND(I130*H130,2)</f>
        <v>0</v>
      </c>
      <c r="K130" s="182" t="s">
        <v>19</v>
      </c>
      <c r="L130" s="40"/>
      <c r="M130" s="187" t="s">
        <v>19</v>
      </c>
      <c r="N130" s="188" t="s">
        <v>45</v>
      </c>
      <c r="O130" s="65"/>
      <c r="P130" s="189">
        <f aca="true" t="shared" si="11" ref="P130:P139">O130*H130</f>
        <v>0</v>
      </c>
      <c r="Q130" s="189">
        <v>0</v>
      </c>
      <c r="R130" s="189">
        <f aca="true" t="shared" si="12" ref="R130:R139">Q130*H130</f>
        <v>0</v>
      </c>
      <c r="S130" s="189">
        <v>0</v>
      </c>
      <c r="T130" s="190">
        <f aca="true" t="shared" si="13" ref="T130:T139">S130*H130</f>
        <v>0</v>
      </c>
      <c r="U130" s="35"/>
      <c r="V130" s="35"/>
      <c r="W130" s="35"/>
      <c r="X130" s="35"/>
      <c r="Y130" s="35"/>
      <c r="Z130" s="35"/>
      <c r="AA130" s="35"/>
      <c r="AB130" s="35"/>
      <c r="AC130" s="35"/>
      <c r="AD130" s="35"/>
      <c r="AE130" s="35"/>
      <c r="AR130" s="191" t="s">
        <v>355</v>
      </c>
      <c r="AT130" s="191" t="s">
        <v>247</v>
      </c>
      <c r="AU130" s="191" t="s">
        <v>82</v>
      </c>
      <c r="AY130" s="18" t="s">
        <v>245</v>
      </c>
      <c r="BE130" s="192">
        <f aca="true" t="shared" si="14" ref="BE130:BE139">IF(N130="základní",J130,0)</f>
        <v>0</v>
      </c>
      <c r="BF130" s="192">
        <f aca="true" t="shared" si="15" ref="BF130:BF139">IF(N130="snížená",J130,0)</f>
        <v>0</v>
      </c>
      <c r="BG130" s="192">
        <f aca="true" t="shared" si="16" ref="BG130:BG139">IF(N130="zákl. přenesená",J130,0)</f>
        <v>0</v>
      </c>
      <c r="BH130" s="192">
        <f aca="true" t="shared" si="17" ref="BH130:BH139">IF(N130="sníž. přenesená",J130,0)</f>
        <v>0</v>
      </c>
      <c r="BI130" s="192">
        <f aca="true" t="shared" si="18" ref="BI130:BI139">IF(N130="nulová",J130,0)</f>
        <v>0</v>
      </c>
      <c r="BJ130" s="18" t="s">
        <v>82</v>
      </c>
      <c r="BK130" s="192">
        <f aca="true" t="shared" si="19" ref="BK130:BK139">ROUND(I130*H130,2)</f>
        <v>0</v>
      </c>
      <c r="BL130" s="18" t="s">
        <v>355</v>
      </c>
      <c r="BM130" s="191" t="s">
        <v>2304</v>
      </c>
    </row>
    <row r="131" spans="1:65" s="2" customFormat="1" ht="16.5" customHeight="1">
      <c r="A131" s="35"/>
      <c r="B131" s="36"/>
      <c r="C131" s="180" t="s">
        <v>2305</v>
      </c>
      <c r="D131" s="180" t="s">
        <v>247</v>
      </c>
      <c r="E131" s="181" t="s">
        <v>2306</v>
      </c>
      <c r="F131" s="182" t="s">
        <v>2307</v>
      </c>
      <c r="G131" s="183" t="s">
        <v>389</v>
      </c>
      <c r="H131" s="184">
        <v>2</v>
      </c>
      <c r="I131" s="185"/>
      <c r="J131" s="186">
        <f t="shared" si="10"/>
        <v>0</v>
      </c>
      <c r="K131" s="182" t="s">
        <v>19</v>
      </c>
      <c r="L131" s="40"/>
      <c r="M131" s="187" t="s">
        <v>19</v>
      </c>
      <c r="N131" s="188" t="s">
        <v>45</v>
      </c>
      <c r="O131" s="65"/>
      <c r="P131" s="189">
        <f t="shared" si="11"/>
        <v>0</v>
      </c>
      <c r="Q131" s="189">
        <v>0</v>
      </c>
      <c r="R131" s="189">
        <f t="shared" si="12"/>
        <v>0</v>
      </c>
      <c r="S131" s="189">
        <v>0</v>
      </c>
      <c r="T131" s="190">
        <f t="shared" si="13"/>
        <v>0</v>
      </c>
      <c r="U131" s="35"/>
      <c r="V131" s="35"/>
      <c r="W131" s="35"/>
      <c r="X131" s="35"/>
      <c r="Y131" s="35"/>
      <c r="Z131" s="35"/>
      <c r="AA131" s="35"/>
      <c r="AB131" s="35"/>
      <c r="AC131" s="35"/>
      <c r="AD131" s="35"/>
      <c r="AE131" s="35"/>
      <c r="AR131" s="191" t="s">
        <v>355</v>
      </c>
      <c r="AT131" s="191" t="s">
        <v>247</v>
      </c>
      <c r="AU131" s="191" t="s">
        <v>82</v>
      </c>
      <c r="AY131" s="18" t="s">
        <v>245</v>
      </c>
      <c r="BE131" s="192">
        <f t="shared" si="14"/>
        <v>0</v>
      </c>
      <c r="BF131" s="192">
        <f t="shared" si="15"/>
        <v>0</v>
      </c>
      <c r="BG131" s="192">
        <f t="shared" si="16"/>
        <v>0</v>
      </c>
      <c r="BH131" s="192">
        <f t="shared" si="17"/>
        <v>0</v>
      </c>
      <c r="BI131" s="192">
        <f t="shared" si="18"/>
        <v>0</v>
      </c>
      <c r="BJ131" s="18" t="s">
        <v>82</v>
      </c>
      <c r="BK131" s="192">
        <f t="shared" si="19"/>
        <v>0</v>
      </c>
      <c r="BL131" s="18" t="s">
        <v>355</v>
      </c>
      <c r="BM131" s="191" t="s">
        <v>2308</v>
      </c>
    </row>
    <row r="132" spans="1:65" s="2" customFormat="1" ht="16.5" customHeight="1">
      <c r="A132" s="35"/>
      <c r="B132" s="36"/>
      <c r="C132" s="180" t="s">
        <v>1315</v>
      </c>
      <c r="D132" s="180" t="s">
        <v>247</v>
      </c>
      <c r="E132" s="181" t="s">
        <v>2309</v>
      </c>
      <c r="F132" s="182" t="s">
        <v>2310</v>
      </c>
      <c r="G132" s="183" t="s">
        <v>389</v>
      </c>
      <c r="H132" s="184">
        <v>6</v>
      </c>
      <c r="I132" s="185"/>
      <c r="J132" s="186">
        <f t="shared" si="10"/>
        <v>0</v>
      </c>
      <c r="K132" s="182" t="s">
        <v>19</v>
      </c>
      <c r="L132" s="40"/>
      <c r="M132" s="187" t="s">
        <v>19</v>
      </c>
      <c r="N132" s="188" t="s">
        <v>45</v>
      </c>
      <c r="O132" s="65"/>
      <c r="P132" s="189">
        <f t="shared" si="11"/>
        <v>0</v>
      </c>
      <c r="Q132" s="189">
        <v>0</v>
      </c>
      <c r="R132" s="189">
        <f t="shared" si="12"/>
        <v>0</v>
      </c>
      <c r="S132" s="189">
        <v>0</v>
      </c>
      <c r="T132" s="190">
        <f t="shared" si="13"/>
        <v>0</v>
      </c>
      <c r="U132" s="35"/>
      <c r="V132" s="35"/>
      <c r="W132" s="35"/>
      <c r="X132" s="35"/>
      <c r="Y132" s="35"/>
      <c r="Z132" s="35"/>
      <c r="AA132" s="35"/>
      <c r="AB132" s="35"/>
      <c r="AC132" s="35"/>
      <c r="AD132" s="35"/>
      <c r="AE132" s="35"/>
      <c r="AR132" s="191" t="s">
        <v>355</v>
      </c>
      <c r="AT132" s="191" t="s">
        <v>247</v>
      </c>
      <c r="AU132" s="191" t="s">
        <v>82</v>
      </c>
      <c r="AY132" s="18" t="s">
        <v>245</v>
      </c>
      <c r="BE132" s="192">
        <f t="shared" si="14"/>
        <v>0</v>
      </c>
      <c r="BF132" s="192">
        <f t="shared" si="15"/>
        <v>0</v>
      </c>
      <c r="BG132" s="192">
        <f t="shared" si="16"/>
        <v>0</v>
      </c>
      <c r="BH132" s="192">
        <f t="shared" si="17"/>
        <v>0</v>
      </c>
      <c r="BI132" s="192">
        <f t="shared" si="18"/>
        <v>0</v>
      </c>
      <c r="BJ132" s="18" t="s">
        <v>82</v>
      </c>
      <c r="BK132" s="192">
        <f t="shared" si="19"/>
        <v>0</v>
      </c>
      <c r="BL132" s="18" t="s">
        <v>355</v>
      </c>
      <c r="BM132" s="191" t="s">
        <v>2311</v>
      </c>
    </row>
    <row r="133" spans="1:65" s="2" customFormat="1" ht="16.5" customHeight="1">
      <c r="A133" s="35"/>
      <c r="B133" s="36"/>
      <c r="C133" s="180" t="s">
        <v>2312</v>
      </c>
      <c r="D133" s="180" t="s">
        <v>247</v>
      </c>
      <c r="E133" s="181" t="s">
        <v>2313</v>
      </c>
      <c r="F133" s="182" t="s">
        <v>2314</v>
      </c>
      <c r="G133" s="183" t="s">
        <v>389</v>
      </c>
      <c r="H133" s="184">
        <v>14</v>
      </c>
      <c r="I133" s="185"/>
      <c r="J133" s="186">
        <f t="shared" si="10"/>
        <v>0</v>
      </c>
      <c r="K133" s="182" t="s">
        <v>19</v>
      </c>
      <c r="L133" s="40"/>
      <c r="M133" s="187" t="s">
        <v>19</v>
      </c>
      <c r="N133" s="188" t="s">
        <v>45</v>
      </c>
      <c r="O133" s="65"/>
      <c r="P133" s="189">
        <f t="shared" si="11"/>
        <v>0</v>
      </c>
      <c r="Q133" s="189">
        <v>0</v>
      </c>
      <c r="R133" s="189">
        <f t="shared" si="12"/>
        <v>0</v>
      </c>
      <c r="S133" s="189">
        <v>0</v>
      </c>
      <c r="T133" s="190">
        <f t="shared" si="13"/>
        <v>0</v>
      </c>
      <c r="U133" s="35"/>
      <c r="V133" s="35"/>
      <c r="W133" s="35"/>
      <c r="X133" s="35"/>
      <c r="Y133" s="35"/>
      <c r="Z133" s="35"/>
      <c r="AA133" s="35"/>
      <c r="AB133" s="35"/>
      <c r="AC133" s="35"/>
      <c r="AD133" s="35"/>
      <c r="AE133" s="35"/>
      <c r="AR133" s="191" t="s">
        <v>355</v>
      </c>
      <c r="AT133" s="191" t="s">
        <v>247</v>
      </c>
      <c r="AU133" s="191" t="s">
        <v>82</v>
      </c>
      <c r="AY133" s="18" t="s">
        <v>245</v>
      </c>
      <c r="BE133" s="192">
        <f t="shared" si="14"/>
        <v>0</v>
      </c>
      <c r="BF133" s="192">
        <f t="shared" si="15"/>
        <v>0</v>
      </c>
      <c r="BG133" s="192">
        <f t="shared" si="16"/>
        <v>0</v>
      </c>
      <c r="BH133" s="192">
        <f t="shared" si="17"/>
        <v>0</v>
      </c>
      <c r="BI133" s="192">
        <f t="shared" si="18"/>
        <v>0</v>
      </c>
      <c r="BJ133" s="18" t="s">
        <v>82</v>
      </c>
      <c r="BK133" s="192">
        <f t="shared" si="19"/>
        <v>0</v>
      </c>
      <c r="BL133" s="18" t="s">
        <v>355</v>
      </c>
      <c r="BM133" s="191" t="s">
        <v>2315</v>
      </c>
    </row>
    <row r="134" spans="1:65" s="2" customFormat="1" ht="16.5" customHeight="1">
      <c r="A134" s="35"/>
      <c r="B134" s="36"/>
      <c r="C134" s="180" t="s">
        <v>1319</v>
      </c>
      <c r="D134" s="180" t="s">
        <v>247</v>
      </c>
      <c r="E134" s="181" t="s">
        <v>2316</v>
      </c>
      <c r="F134" s="182" t="s">
        <v>2310</v>
      </c>
      <c r="G134" s="183" t="s">
        <v>389</v>
      </c>
      <c r="H134" s="184">
        <v>1</v>
      </c>
      <c r="I134" s="185"/>
      <c r="J134" s="186">
        <f t="shared" si="10"/>
        <v>0</v>
      </c>
      <c r="K134" s="182" t="s">
        <v>19</v>
      </c>
      <c r="L134" s="40"/>
      <c r="M134" s="187" t="s">
        <v>19</v>
      </c>
      <c r="N134" s="188" t="s">
        <v>45</v>
      </c>
      <c r="O134" s="65"/>
      <c r="P134" s="189">
        <f t="shared" si="11"/>
        <v>0</v>
      </c>
      <c r="Q134" s="189">
        <v>0</v>
      </c>
      <c r="R134" s="189">
        <f t="shared" si="12"/>
        <v>0</v>
      </c>
      <c r="S134" s="189">
        <v>0</v>
      </c>
      <c r="T134" s="190">
        <f t="shared" si="13"/>
        <v>0</v>
      </c>
      <c r="U134" s="35"/>
      <c r="V134" s="35"/>
      <c r="W134" s="35"/>
      <c r="X134" s="35"/>
      <c r="Y134" s="35"/>
      <c r="Z134" s="35"/>
      <c r="AA134" s="35"/>
      <c r="AB134" s="35"/>
      <c r="AC134" s="35"/>
      <c r="AD134" s="35"/>
      <c r="AE134" s="35"/>
      <c r="AR134" s="191" t="s">
        <v>355</v>
      </c>
      <c r="AT134" s="191" t="s">
        <v>247</v>
      </c>
      <c r="AU134" s="191" t="s">
        <v>82</v>
      </c>
      <c r="AY134" s="18" t="s">
        <v>245</v>
      </c>
      <c r="BE134" s="192">
        <f t="shared" si="14"/>
        <v>0</v>
      </c>
      <c r="BF134" s="192">
        <f t="shared" si="15"/>
        <v>0</v>
      </c>
      <c r="BG134" s="192">
        <f t="shared" si="16"/>
        <v>0</v>
      </c>
      <c r="BH134" s="192">
        <f t="shared" si="17"/>
        <v>0</v>
      </c>
      <c r="BI134" s="192">
        <f t="shared" si="18"/>
        <v>0</v>
      </c>
      <c r="BJ134" s="18" t="s">
        <v>82</v>
      </c>
      <c r="BK134" s="192">
        <f t="shared" si="19"/>
        <v>0</v>
      </c>
      <c r="BL134" s="18" t="s">
        <v>355</v>
      </c>
      <c r="BM134" s="191" t="s">
        <v>2317</v>
      </c>
    </row>
    <row r="135" spans="1:65" s="2" customFormat="1" ht="16.5" customHeight="1">
      <c r="A135" s="35"/>
      <c r="B135" s="36"/>
      <c r="C135" s="180" t="s">
        <v>2318</v>
      </c>
      <c r="D135" s="180" t="s">
        <v>247</v>
      </c>
      <c r="E135" s="181" t="s">
        <v>2319</v>
      </c>
      <c r="F135" s="182" t="s">
        <v>2320</v>
      </c>
      <c r="G135" s="183" t="s">
        <v>389</v>
      </c>
      <c r="H135" s="184">
        <v>38</v>
      </c>
      <c r="I135" s="185"/>
      <c r="J135" s="186">
        <f t="shared" si="10"/>
        <v>0</v>
      </c>
      <c r="K135" s="182" t="s">
        <v>19</v>
      </c>
      <c r="L135" s="40"/>
      <c r="M135" s="187" t="s">
        <v>19</v>
      </c>
      <c r="N135" s="188" t="s">
        <v>45</v>
      </c>
      <c r="O135" s="65"/>
      <c r="P135" s="189">
        <f t="shared" si="11"/>
        <v>0</v>
      </c>
      <c r="Q135" s="189">
        <v>0</v>
      </c>
      <c r="R135" s="189">
        <f t="shared" si="12"/>
        <v>0</v>
      </c>
      <c r="S135" s="189">
        <v>0</v>
      </c>
      <c r="T135" s="190">
        <f t="shared" si="13"/>
        <v>0</v>
      </c>
      <c r="U135" s="35"/>
      <c r="V135" s="35"/>
      <c r="W135" s="35"/>
      <c r="X135" s="35"/>
      <c r="Y135" s="35"/>
      <c r="Z135" s="35"/>
      <c r="AA135" s="35"/>
      <c r="AB135" s="35"/>
      <c r="AC135" s="35"/>
      <c r="AD135" s="35"/>
      <c r="AE135" s="35"/>
      <c r="AR135" s="191" t="s">
        <v>355</v>
      </c>
      <c r="AT135" s="191" t="s">
        <v>247</v>
      </c>
      <c r="AU135" s="191" t="s">
        <v>82</v>
      </c>
      <c r="AY135" s="18" t="s">
        <v>245</v>
      </c>
      <c r="BE135" s="192">
        <f t="shared" si="14"/>
        <v>0</v>
      </c>
      <c r="BF135" s="192">
        <f t="shared" si="15"/>
        <v>0</v>
      </c>
      <c r="BG135" s="192">
        <f t="shared" si="16"/>
        <v>0</v>
      </c>
      <c r="BH135" s="192">
        <f t="shared" si="17"/>
        <v>0</v>
      </c>
      <c r="BI135" s="192">
        <f t="shared" si="18"/>
        <v>0</v>
      </c>
      <c r="BJ135" s="18" t="s">
        <v>82</v>
      </c>
      <c r="BK135" s="192">
        <f t="shared" si="19"/>
        <v>0</v>
      </c>
      <c r="BL135" s="18" t="s">
        <v>355</v>
      </c>
      <c r="BM135" s="191" t="s">
        <v>2321</v>
      </c>
    </row>
    <row r="136" spans="1:65" s="2" customFormat="1" ht="16.5" customHeight="1">
      <c r="A136" s="35"/>
      <c r="B136" s="36"/>
      <c r="C136" s="180" t="s">
        <v>1426</v>
      </c>
      <c r="D136" s="180" t="s">
        <v>247</v>
      </c>
      <c r="E136" s="181" t="s">
        <v>2322</v>
      </c>
      <c r="F136" s="182" t="s">
        <v>2323</v>
      </c>
      <c r="G136" s="183" t="s">
        <v>389</v>
      </c>
      <c r="H136" s="184">
        <v>4</v>
      </c>
      <c r="I136" s="185"/>
      <c r="J136" s="186">
        <f t="shared" si="10"/>
        <v>0</v>
      </c>
      <c r="K136" s="182" t="s">
        <v>19</v>
      </c>
      <c r="L136" s="40"/>
      <c r="M136" s="187" t="s">
        <v>19</v>
      </c>
      <c r="N136" s="188" t="s">
        <v>45</v>
      </c>
      <c r="O136" s="65"/>
      <c r="P136" s="189">
        <f t="shared" si="11"/>
        <v>0</v>
      </c>
      <c r="Q136" s="189">
        <v>0</v>
      </c>
      <c r="R136" s="189">
        <f t="shared" si="12"/>
        <v>0</v>
      </c>
      <c r="S136" s="189">
        <v>0</v>
      </c>
      <c r="T136" s="190">
        <f t="shared" si="13"/>
        <v>0</v>
      </c>
      <c r="U136" s="35"/>
      <c r="V136" s="35"/>
      <c r="W136" s="35"/>
      <c r="X136" s="35"/>
      <c r="Y136" s="35"/>
      <c r="Z136" s="35"/>
      <c r="AA136" s="35"/>
      <c r="AB136" s="35"/>
      <c r="AC136" s="35"/>
      <c r="AD136" s="35"/>
      <c r="AE136" s="35"/>
      <c r="AR136" s="191" t="s">
        <v>355</v>
      </c>
      <c r="AT136" s="191" t="s">
        <v>247</v>
      </c>
      <c r="AU136" s="191" t="s">
        <v>82</v>
      </c>
      <c r="AY136" s="18" t="s">
        <v>245</v>
      </c>
      <c r="BE136" s="192">
        <f t="shared" si="14"/>
        <v>0</v>
      </c>
      <c r="BF136" s="192">
        <f t="shared" si="15"/>
        <v>0</v>
      </c>
      <c r="BG136" s="192">
        <f t="shared" si="16"/>
        <v>0</v>
      </c>
      <c r="BH136" s="192">
        <f t="shared" si="17"/>
        <v>0</v>
      </c>
      <c r="BI136" s="192">
        <f t="shared" si="18"/>
        <v>0</v>
      </c>
      <c r="BJ136" s="18" t="s">
        <v>82</v>
      </c>
      <c r="BK136" s="192">
        <f t="shared" si="19"/>
        <v>0</v>
      </c>
      <c r="BL136" s="18" t="s">
        <v>355</v>
      </c>
      <c r="BM136" s="191" t="s">
        <v>2324</v>
      </c>
    </row>
    <row r="137" spans="1:65" s="2" customFormat="1" ht="16.5" customHeight="1">
      <c r="A137" s="35"/>
      <c r="B137" s="36"/>
      <c r="C137" s="180" t="s">
        <v>2325</v>
      </c>
      <c r="D137" s="180" t="s">
        <v>247</v>
      </c>
      <c r="E137" s="181" t="s">
        <v>2326</v>
      </c>
      <c r="F137" s="182" t="s">
        <v>2327</v>
      </c>
      <c r="G137" s="183" t="s">
        <v>389</v>
      </c>
      <c r="H137" s="184">
        <v>4</v>
      </c>
      <c r="I137" s="185"/>
      <c r="J137" s="186">
        <f t="shared" si="10"/>
        <v>0</v>
      </c>
      <c r="K137" s="182" t="s">
        <v>19</v>
      </c>
      <c r="L137" s="40"/>
      <c r="M137" s="187" t="s">
        <v>19</v>
      </c>
      <c r="N137" s="188" t="s">
        <v>45</v>
      </c>
      <c r="O137" s="65"/>
      <c r="P137" s="189">
        <f t="shared" si="11"/>
        <v>0</v>
      </c>
      <c r="Q137" s="189">
        <v>0</v>
      </c>
      <c r="R137" s="189">
        <f t="shared" si="12"/>
        <v>0</v>
      </c>
      <c r="S137" s="189">
        <v>0</v>
      </c>
      <c r="T137" s="190">
        <f t="shared" si="13"/>
        <v>0</v>
      </c>
      <c r="U137" s="35"/>
      <c r="V137" s="35"/>
      <c r="W137" s="35"/>
      <c r="X137" s="35"/>
      <c r="Y137" s="35"/>
      <c r="Z137" s="35"/>
      <c r="AA137" s="35"/>
      <c r="AB137" s="35"/>
      <c r="AC137" s="35"/>
      <c r="AD137" s="35"/>
      <c r="AE137" s="35"/>
      <c r="AR137" s="191" t="s">
        <v>355</v>
      </c>
      <c r="AT137" s="191" t="s">
        <v>247</v>
      </c>
      <c r="AU137" s="191" t="s">
        <v>82</v>
      </c>
      <c r="AY137" s="18" t="s">
        <v>245</v>
      </c>
      <c r="BE137" s="192">
        <f t="shared" si="14"/>
        <v>0</v>
      </c>
      <c r="BF137" s="192">
        <f t="shared" si="15"/>
        <v>0</v>
      </c>
      <c r="BG137" s="192">
        <f t="shared" si="16"/>
        <v>0</v>
      </c>
      <c r="BH137" s="192">
        <f t="shared" si="17"/>
        <v>0</v>
      </c>
      <c r="BI137" s="192">
        <f t="shared" si="18"/>
        <v>0</v>
      </c>
      <c r="BJ137" s="18" t="s">
        <v>82</v>
      </c>
      <c r="BK137" s="192">
        <f t="shared" si="19"/>
        <v>0</v>
      </c>
      <c r="BL137" s="18" t="s">
        <v>355</v>
      </c>
      <c r="BM137" s="191" t="s">
        <v>2328</v>
      </c>
    </row>
    <row r="138" spans="1:65" s="2" customFormat="1" ht="16.5" customHeight="1">
      <c r="A138" s="35"/>
      <c r="B138" s="36"/>
      <c r="C138" s="180" t="s">
        <v>1428</v>
      </c>
      <c r="D138" s="180" t="s">
        <v>247</v>
      </c>
      <c r="E138" s="181" t="s">
        <v>2329</v>
      </c>
      <c r="F138" s="182" t="s">
        <v>2330</v>
      </c>
      <c r="G138" s="183" t="s">
        <v>389</v>
      </c>
      <c r="H138" s="184">
        <v>1</v>
      </c>
      <c r="I138" s="185"/>
      <c r="J138" s="186">
        <f t="shared" si="10"/>
        <v>0</v>
      </c>
      <c r="K138" s="182" t="s">
        <v>19</v>
      </c>
      <c r="L138" s="40"/>
      <c r="M138" s="187" t="s">
        <v>19</v>
      </c>
      <c r="N138" s="188" t="s">
        <v>45</v>
      </c>
      <c r="O138" s="65"/>
      <c r="P138" s="189">
        <f t="shared" si="11"/>
        <v>0</v>
      </c>
      <c r="Q138" s="189">
        <v>0</v>
      </c>
      <c r="R138" s="189">
        <f t="shared" si="12"/>
        <v>0</v>
      </c>
      <c r="S138" s="189">
        <v>0</v>
      </c>
      <c r="T138" s="190">
        <f t="shared" si="13"/>
        <v>0</v>
      </c>
      <c r="U138" s="35"/>
      <c r="V138" s="35"/>
      <c r="W138" s="35"/>
      <c r="X138" s="35"/>
      <c r="Y138" s="35"/>
      <c r="Z138" s="35"/>
      <c r="AA138" s="35"/>
      <c r="AB138" s="35"/>
      <c r="AC138" s="35"/>
      <c r="AD138" s="35"/>
      <c r="AE138" s="35"/>
      <c r="AR138" s="191" t="s">
        <v>355</v>
      </c>
      <c r="AT138" s="191" t="s">
        <v>247</v>
      </c>
      <c r="AU138" s="191" t="s">
        <v>82</v>
      </c>
      <c r="AY138" s="18" t="s">
        <v>245</v>
      </c>
      <c r="BE138" s="192">
        <f t="shared" si="14"/>
        <v>0</v>
      </c>
      <c r="BF138" s="192">
        <f t="shared" si="15"/>
        <v>0</v>
      </c>
      <c r="BG138" s="192">
        <f t="shared" si="16"/>
        <v>0</v>
      </c>
      <c r="BH138" s="192">
        <f t="shared" si="17"/>
        <v>0</v>
      </c>
      <c r="BI138" s="192">
        <f t="shared" si="18"/>
        <v>0</v>
      </c>
      <c r="BJ138" s="18" t="s">
        <v>82</v>
      </c>
      <c r="BK138" s="192">
        <f t="shared" si="19"/>
        <v>0</v>
      </c>
      <c r="BL138" s="18" t="s">
        <v>355</v>
      </c>
      <c r="BM138" s="191" t="s">
        <v>2331</v>
      </c>
    </row>
    <row r="139" spans="1:65" s="2" customFormat="1" ht="16.5" customHeight="1">
      <c r="A139" s="35"/>
      <c r="B139" s="36"/>
      <c r="C139" s="180" t="s">
        <v>2332</v>
      </c>
      <c r="D139" s="180" t="s">
        <v>247</v>
      </c>
      <c r="E139" s="181" t="s">
        <v>2333</v>
      </c>
      <c r="F139" s="182" t="s">
        <v>2334</v>
      </c>
      <c r="G139" s="183" t="s">
        <v>389</v>
      </c>
      <c r="H139" s="184">
        <v>1</v>
      </c>
      <c r="I139" s="185"/>
      <c r="J139" s="186">
        <f t="shared" si="10"/>
        <v>0</v>
      </c>
      <c r="K139" s="182" t="s">
        <v>19</v>
      </c>
      <c r="L139" s="40"/>
      <c r="M139" s="187" t="s">
        <v>19</v>
      </c>
      <c r="N139" s="188" t="s">
        <v>45</v>
      </c>
      <c r="O139" s="65"/>
      <c r="P139" s="189">
        <f t="shared" si="11"/>
        <v>0</v>
      </c>
      <c r="Q139" s="189">
        <v>0</v>
      </c>
      <c r="R139" s="189">
        <f t="shared" si="12"/>
        <v>0</v>
      </c>
      <c r="S139" s="189">
        <v>0</v>
      </c>
      <c r="T139" s="190">
        <f t="shared" si="13"/>
        <v>0</v>
      </c>
      <c r="U139" s="35"/>
      <c r="V139" s="35"/>
      <c r="W139" s="35"/>
      <c r="X139" s="35"/>
      <c r="Y139" s="35"/>
      <c r="Z139" s="35"/>
      <c r="AA139" s="35"/>
      <c r="AB139" s="35"/>
      <c r="AC139" s="35"/>
      <c r="AD139" s="35"/>
      <c r="AE139" s="35"/>
      <c r="AR139" s="191" t="s">
        <v>355</v>
      </c>
      <c r="AT139" s="191" t="s">
        <v>247</v>
      </c>
      <c r="AU139" s="191" t="s">
        <v>82</v>
      </c>
      <c r="AY139" s="18" t="s">
        <v>245</v>
      </c>
      <c r="BE139" s="192">
        <f t="shared" si="14"/>
        <v>0</v>
      </c>
      <c r="BF139" s="192">
        <f t="shared" si="15"/>
        <v>0</v>
      </c>
      <c r="BG139" s="192">
        <f t="shared" si="16"/>
        <v>0</v>
      </c>
      <c r="BH139" s="192">
        <f t="shared" si="17"/>
        <v>0</v>
      </c>
      <c r="BI139" s="192">
        <f t="shared" si="18"/>
        <v>0</v>
      </c>
      <c r="BJ139" s="18" t="s">
        <v>82</v>
      </c>
      <c r="BK139" s="192">
        <f t="shared" si="19"/>
        <v>0</v>
      </c>
      <c r="BL139" s="18" t="s">
        <v>355</v>
      </c>
      <c r="BM139" s="191" t="s">
        <v>2335</v>
      </c>
    </row>
    <row r="140" spans="2:63" s="12" customFormat="1" ht="25.95" customHeight="1">
      <c r="B140" s="164"/>
      <c r="C140" s="165"/>
      <c r="D140" s="166" t="s">
        <v>73</v>
      </c>
      <c r="E140" s="167" t="s">
        <v>2336</v>
      </c>
      <c r="F140" s="167" t="s">
        <v>2337</v>
      </c>
      <c r="G140" s="165"/>
      <c r="H140" s="165"/>
      <c r="I140" s="168"/>
      <c r="J140" s="169">
        <f>BK140</f>
        <v>0</v>
      </c>
      <c r="K140" s="165"/>
      <c r="L140" s="170"/>
      <c r="M140" s="171"/>
      <c r="N140" s="172"/>
      <c r="O140" s="172"/>
      <c r="P140" s="173">
        <f>SUM(P141:P201)</f>
        <v>0</v>
      </c>
      <c r="Q140" s="172"/>
      <c r="R140" s="173">
        <f>SUM(R141:R201)</f>
        <v>0</v>
      </c>
      <c r="S140" s="172"/>
      <c r="T140" s="174">
        <f>SUM(T141:T201)</f>
        <v>0</v>
      </c>
      <c r="AR140" s="175" t="s">
        <v>131</v>
      </c>
      <c r="AT140" s="176" t="s">
        <v>73</v>
      </c>
      <c r="AU140" s="176" t="s">
        <v>74</v>
      </c>
      <c r="AY140" s="175" t="s">
        <v>245</v>
      </c>
      <c r="BK140" s="177">
        <f>SUM(BK141:BK201)</f>
        <v>0</v>
      </c>
    </row>
    <row r="141" spans="1:65" s="2" customFormat="1" ht="16.5" customHeight="1">
      <c r="A141" s="35"/>
      <c r="B141" s="36"/>
      <c r="C141" s="180" t="s">
        <v>1430</v>
      </c>
      <c r="D141" s="180" t="s">
        <v>247</v>
      </c>
      <c r="E141" s="181" t="s">
        <v>2338</v>
      </c>
      <c r="F141" s="182" t="s">
        <v>2339</v>
      </c>
      <c r="G141" s="183" t="s">
        <v>389</v>
      </c>
      <c r="H141" s="184">
        <v>54</v>
      </c>
      <c r="I141" s="185"/>
      <c r="J141" s="186">
        <f aca="true" t="shared" si="20" ref="J141:J172">ROUND(I141*H141,2)</f>
        <v>0</v>
      </c>
      <c r="K141" s="182" t="s">
        <v>19</v>
      </c>
      <c r="L141" s="40"/>
      <c r="M141" s="187" t="s">
        <v>19</v>
      </c>
      <c r="N141" s="188" t="s">
        <v>45</v>
      </c>
      <c r="O141" s="65"/>
      <c r="P141" s="189">
        <f aca="true" t="shared" si="21" ref="P141:P172">O141*H141</f>
        <v>0</v>
      </c>
      <c r="Q141" s="189">
        <v>0</v>
      </c>
      <c r="R141" s="189">
        <f aca="true" t="shared" si="22" ref="R141:R172">Q141*H141</f>
        <v>0</v>
      </c>
      <c r="S141" s="189">
        <v>0</v>
      </c>
      <c r="T141" s="190">
        <f aca="true" t="shared" si="23" ref="T141:T172">S141*H141</f>
        <v>0</v>
      </c>
      <c r="U141" s="35"/>
      <c r="V141" s="35"/>
      <c r="W141" s="35"/>
      <c r="X141" s="35"/>
      <c r="Y141" s="35"/>
      <c r="Z141" s="35"/>
      <c r="AA141" s="35"/>
      <c r="AB141" s="35"/>
      <c r="AC141" s="35"/>
      <c r="AD141" s="35"/>
      <c r="AE141" s="35"/>
      <c r="AR141" s="191" t="s">
        <v>390</v>
      </c>
      <c r="AT141" s="191" t="s">
        <v>247</v>
      </c>
      <c r="AU141" s="191" t="s">
        <v>82</v>
      </c>
      <c r="AY141" s="18" t="s">
        <v>245</v>
      </c>
      <c r="BE141" s="192">
        <f aca="true" t="shared" si="24" ref="BE141:BE172">IF(N141="základní",J141,0)</f>
        <v>0</v>
      </c>
      <c r="BF141" s="192">
        <f aca="true" t="shared" si="25" ref="BF141:BF172">IF(N141="snížená",J141,0)</f>
        <v>0</v>
      </c>
      <c r="BG141" s="192">
        <f aca="true" t="shared" si="26" ref="BG141:BG172">IF(N141="zákl. přenesená",J141,0)</f>
        <v>0</v>
      </c>
      <c r="BH141" s="192">
        <f aca="true" t="shared" si="27" ref="BH141:BH172">IF(N141="sníž. přenesená",J141,0)</f>
        <v>0</v>
      </c>
      <c r="BI141" s="192">
        <f aca="true" t="shared" si="28" ref="BI141:BI172">IF(N141="nulová",J141,0)</f>
        <v>0</v>
      </c>
      <c r="BJ141" s="18" t="s">
        <v>82</v>
      </c>
      <c r="BK141" s="192">
        <f aca="true" t="shared" si="29" ref="BK141:BK172">ROUND(I141*H141,2)</f>
        <v>0</v>
      </c>
      <c r="BL141" s="18" t="s">
        <v>390</v>
      </c>
      <c r="BM141" s="191" t="s">
        <v>2340</v>
      </c>
    </row>
    <row r="142" spans="1:65" s="2" customFormat="1" ht="16.5" customHeight="1">
      <c r="A142" s="35"/>
      <c r="B142" s="36"/>
      <c r="C142" s="180" t="s">
        <v>2341</v>
      </c>
      <c r="D142" s="180" t="s">
        <v>247</v>
      </c>
      <c r="E142" s="181" t="s">
        <v>2342</v>
      </c>
      <c r="F142" s="182" t="s">
        <v>2343</v>
      </c>
      <c r="G142" s="183" t="s">
        <v>389</v>
      </c>
      <c r="H142" s="184">
        <v>6</v>
      </c>
      <c r="I142" s="185"/>
      <c r="J142" s="186">
        <f t="shared" si="20"/>
        <v>0</v>
      </c>
      <c r="K142" s="182" t="s">
        <v>19</v>
      </c>
      <c r="L142" s="40"/>
      <c r="M142" s="187" t="s">
        <v>19</v>
      </c>
      <c r="N142" s="188" t="s">
        <v>45</v>
      </c>
      <c r="O142" s="65"/>
      <c r="P142" s="189">
        <f t="shared" si="21"/>
        <v>0</v>
      </c>
      <c r="Q142" s="189">
        <v>0</v>
      </c>
      <c r="R142" s="189">
        <f t="shared" si="22"/>
        <v>0</v>
      </c>
      <c r="S142" s="189">
        <v>0</v>
      </c>
      <c r="T142" s="190">
        <f t="shared" si="23"/>
        <v>0</v>
      </c>
      <c r="U142" s="35"/>
      <c r="V142" s="35"/>
      <c r="W142" s="35"/>
      <c r="X142" s="35"/>
      <c r="Y142" s="35"/>
      <c r="Z142" s="35"/>
      <c r="AA142" s="35"/>
      <c r="AB142" s="35"/>
      <c r="AC142" s="35"/>
      <c r="AD142" s="35"/>
      <c r="AE142" s="35"/>
      <c r="AR142" s="191" t="s">
        <v>390</v>
      </c>
      <c r="AT142" s="191" t="s">
        <v>247</v>
      </c>
      <c r="AU142" s="191" t="s">
        <v>82</v>
      </c>
      <c r="AY142" s="18" t="s">
        <v>245</v>
      </c>
      <c r="BE142" s="192">
        <f t="shared" si="24"/>
        <v>0</v>
      </c>
      <c r="BF142" s="192">
        <f t="shared" si="25"/>
        <v>0</v>
      </c>
      <c r="BG142" s="192">
        <f t="shared" si="26"/>
        <v>0</v>
      </c>
      <c r="BH142" s="192">
        <f t="shared" si="27"/>
        <v>0</v>
      </c>
      <c r="BI142" s="192">
        <f t="shared" si="28"/>
        <v>0</v>
      </c>
      <c r="BJ142" s="18" t="s">
        <v>82</v>
      </c>
      <c r="BK142" s="192">
        <f t="shared" si="29"/>
        <v>0</v>
      </c>
      <c r="BL142" s="18" t="s">
        <v>390</v>
      </c>
      <c r="BM142" s="191" t="s">
        <v>2344</v>
      </c>
    </row>
    <row r="143" spans="1:65" s="2" customFormat="1" ht="16.5" customHeight="1">
      <c r="A143" s="35"/>
      <c r="B143" s="36"/>
      <c r="C143" s="180" t="s">
        <v>1432</v>
      </c>
      <c r="D143" s="180" t="s">
        <v>247</v>
      </c>
      <c r="E143" s="181" t="s">
        <v>2345</v>
      </c>
      <c r="F143" s="182" t="s">
        <v>2346</v>
      </c>
      <c r="G143" s="183" t="s">
        <v>389</v>
      </c>
      <c r="H143" s="184">
        <v>70</v>
      </c>
      <c r="I143" s="185"/>
      <c r="J143" s="186">
        <f t="shared" si="20"/>
        <v>0</v>
      </c>
      <c r="K143" s="182" t="s">
        <v>19</v>
      </c>
      <c r="L143" s="40"/>
      <c r="M143" s="187" t="s">
        <v>19</v>
      </c>
      <c r="N143" s="188" t="s">
        <v>45</v>
      </c>
      <c r="O143" s="65"/>
      <c r="P143" s="189">
        <f t="shared" si="21"/>
        <v>0</v>
      </c>
      <c r="Q143" s="189">
        <v>0</v>
      </c>
      <c r="R143" s="189">
        <f t="shared" si="22"/>
        <v>0</v>
      </c>
      <c r="S143" s="189">
        <v>0</v>
      </c>
      <c r="T143" s="190">
        <f t="shared" si="23"/>
        <v>0</v>
      </c>
      <c r="U143" s="35"/>
      <c r="V143" s="35"/>
      <c r="W143" s="35"/>
      <c r="X143" s="35"/>
      <c r="Y143" s="35"/>
      <c r="Z143" s="35"/>
      <c r="AA143" s="35"/>
      <c r="AB143" s="35"/>
      <c r="AC143" s="35"/>
      <c r="AD143" s="35"/>
      <c r="AE143" s="35"/>
      <c r="AR143" s="191" t="s">
        <v>390</v>
      </c>
      <c r="AT143" s="191" t="s">
        <v>247</v>
      </c>
      <c r="AU143" s="191" t="s">
        <v>82</v>
      </c>
      <c r="AY143" s="18" t="s">
        <v>245</v>
      </c>
      <c r="BE143" s="192">
        <f t="shared" si="24"/>
        <v>0</v>
      </c>
      <c r="BF143" s="192">
        <f t="shared" si="25"/>
        <v>0</v>
      </c>
      <c r="BG143" s="192">
        <f t="shared" si="26"/>
        <v>0</v>
      </c>
      <c r="BH143" s="192">
        <f t="shared" si="27"/>
        <v>0</v>
      </c>
      <c r="BI143" s="192">
        <f t="shared" si="28"/>
        <v>0</v>
      </c>
      <c r="BJ143" s="18" t="s">
        <v>82</v>
      </c>
      <c r="BK143" s="192">
        <f t="shared" si="29"/>
        <v>0</v>
      </c>
      <c r="BL143" s="18" t="s">
        <v>390</v>
      </c>
      <c r="BM143" s="191" t="s">
        <v>2347</v>
      </c>
    </row>
    <row r="144" spans="1:65" s="2" customFormat="1" ht="16.5" customHeight="1">
      <c r="A144" s="35"/>
      <c r="B144" s="36"/>
      <c r="C144" s="180" t="s">
        <v>2348</v>
      </c>
      <c r="D144" s="180" t="s">
        <v>247</v>
      </c>
      <c r="E144" s="181" t="s">
        <v>2349</v>
      </c>
      <c r="F144" s="182" t="s">
        <v>2350</v>
      </c>
      <c r="G144" s="183" t="s">
        <v>389</v>
      </c>
      <c r="H144" s="184">
        <v>2</v>
      </c>
      <c r="I144" s="185"/>
      <c r="J144" s="186">
        <f t="shared" si="20"/>
        <v>0</v>
      </c>
      <c r="K144" s="182" t="s">
        <v>19</v>
      </c>
      <c r="L144" s="40"/>
      <c r="M144" s="187" t="s">
        <v>19</v>
      </c>
      <c r="N144" s="188" t="s">
        <v>45</v>
      </c>
      <c r="O144" s="65"/>
      <c r="P144" s="189">
        <f t="shared" si="21"/>
        <v>0</v>
      </c>
      <c r="Q144" s="189">
        <v>0</v>
      </c>
      <c r="R144" s="189">
        <f t="shared" si="22"/>
        <v>0</v>
      </c>
      <c r="S144" s="189">
        <v>0</v>
      </c>
      <c r="T144" s="190">
        <f t="shared" si="23"/>
        <v>0</v>
      </c>
      <c r="U144" s="35"/>
      <c r="V144" s="35"/>
      <c r="W144" s="35"/>
      <c r="X144" s="35"/>
      <c r="Y144" s="35"/>
      <c r="Z144" s="35"/>
      <c r="AA144" s="35"/>
      <c r="AB144" s="35"/>
      <c r="AC144" s="35"/>
      <c r="AD144" s="35"/>
      <c r="AE144" s="35"/>
      <c r="AR144" s="191" t="s">
        <v>390</v>
      </c>
      <c r="AT144" s="191" t="s">
        <v>247</v>
      </c>
      <c r="AU144" s="191" t="s">
        <v>82</v>
      </c>
      <c r="AY144" s="18" t="s">
        <v>245</v>
      </c>
      <c r="BE144" s="192">
        <f t="shared" si="24"/>
        <v>0</v>
      </c>
      <c r="BF144" s="192">
        <f t="shared" si="25"/>
        <v>0</v>
      </c>
      <c r="BG144" s="192">
        <f t="shared" si="26"/>
        <v>0</v>
      </c>
      <c r="BH144" s="192">
        <f t="shared" si="27"/>
        <v>0</v>
      </c>
      <c r="BI144" s="192">
        <f t="shared" si="28"/>
        <v>0</v>
      </c>
      <c r="BJ144" s="18" t="s">
        <v>82</v>
      </c>
      <c r="BK144" s="192">
        <f t="shared" si="29"/>
        <v>0</v>
      </c>
      <c r="BL144" s="18" t="s">
        <v>390</v>
      </c>
      <c r="BM144" s="191" t="s">
        <v>2351</v>
      </c>
    </row>
    <row r="145" spans="1:65" s="2" customFormat="1" ht="16.5" customHeight="1">
      <c r="A145" s="35"/>
      <c r="B145" s="36"/>
      <c r="C145" s="180" t="s">
        <v>1434</v>
      </c>
      <c r="D145" s="180" t="s">
        <v>247</v>
      </c>
      <c r="E145" s="181" t="s">
        <v>2352</v>
      </c>
      <c r="F145" s="182" t="s">
        <v>2353</v>
      </c>
      <c r="G145" s="183" t="s">
        <v>389</v>
      </c>
      <c r="H145" s="184">
        <v>2</v>
      </c>
      <c r="I145" s="185"/>
      <c r="J145" s="186">
        <f t="shared" si="20"/>
        <v>0</v>
      </c>
      <c r="K145" s="182" t="s">
        <v>19</v>
      </c>
      <c r="L145" s="40"/>
      <c r="M145" s="187" t="s">
        <v>19</v>
      </c>
      <c r="N145" s="188" t="s">
        <v>45</v>
      </c>
      <c r="O145" s="65"/>
      <c r="P145" s="189">
        <f t="shared" si="21"/>
        <v>0</v>
      </c>
      <c r="Q145" s="189">
        <v>0</v>
      </c>
      <c r="R145" s="189">
        <f t="shared" si="22"/>
        <v>0</v>
      </c>
      <c r="S145" s="189">
        <v>0</v>
      </c>
      <c r="T145" s="190">
        <f t="shared" si="23"/>
        <v>0</v>
      </c>
      <c r="U145" s="35"/>
      <c r="V145" s="35"/>
      <c r="W145" s="35"/>
      <c r="X145" s="35"/>
      <c r="Y145" s="35"/>
      <c r="Z145" s="35"/>
      <c r="AA145" s="35"/>
      <c r="AB145" s="35"/>
      <c r="AC145" s="35"/>
      <c r="AD145" s="35"/>
      <c r="AE145" s="35"/>
      <c r="AR145" s="191" t="s">
        <v>390</v>
      </c>
      <c r="AT145" s="191" t="s">
        <v>247</v>
      </c>
      <c r="AU145" s="191" t="s">
        <v>82</v>
      </c>
      <c r="AY145" s="18" t="s">
        <v>245</v>
      </c>
      <c r="BE145" s="192">
        <f t="shared" si="24"/>
        <v>0</v>
      </c>
      <c r="BF145" s="192">
        <f t="shared" si="25"/>
        <v>0</v>
      </c>
      <c r="BG145" s="192">
        <f t="shared" si="26"/>
        <v>0</v>
      </c>
      <c r="BH145" s="192">
        <f t="shared" si="27"/>
        <v>0</v>
      </c>
      <c r="BI145" s="192">
        <f t="shared" si="28"/>
        <v>0</v>
      </c>
      <c r="BJ145" s="18" t="s">
        <v>82</v>
      </c>
      <c r="BK145" s="192">
        <f t="shared" si="29"/>
        <v>0</v>
      </c>
      <c r="BL145" s="18" t="s">
        <v>390</v>
      </c>
      <c r="BM145" s="191" t="s">
        <v>2354</v>
      </c>
    </row>
    <row r="146" spans="1:65" s="2" customFormat="1" ht="16.5" customHeight="1">
      <c r="A146" s="35"/>
      <c r="B146" s="36"/>
      <c r="C146" s="180" t="s">
        <v>2355</v>
      </c>
      <c r="D146" s="180" t="s">
        <v>247</v>
      </c>
      <c r="E146" s="181" t="s">
        <v>2356</v>
      </c>
      <c r="F146" s="182" t="s">
        <v>2357</v>
      </c>
      <c r="G146" s="183" t="s">
        <v>389</v>
      </c>
      <c r="H146" s="184">
        <v>30</v>
      </c>
      <c r="I146" s="185"/>
      <c r="J146" s="186">
        <f t="shared" si="20"/>
        <v>0</v>
      </c>
      <c r="K146" s="182" t="s">
        <v>19</v>
      </c>
      <c r="L146" s="40"/>
      <c r="M146" s="187" t="s">
        <v>19</v>
      </c>
      <c r="N146" s="188" t="s">
        <v>45</v>
      </c>
      <c r="O146" s="65"/>
      <c r="P146" s="189">
        <f t="shared" si="21"/>
        <v>0</v>
      </c>
      <c r="Q146" s="189">
        <v>0</v>
      </c>
      <c r="R146" s="189">
        <f t="shared" si="22"/>
        <v>0</v>
      </c>
      <c r="S146" s="189">
        <v>0</v>
      </c>
      <c r="T146" s="190">
        <f t="shared" si="23"/>
        <v>0</v>
      </c>
      <c r="U146" s="35"/>
      <c r="V146" s="35"/>
      <c r="W146" s="35"/>
      <c r="X146" s="35"/>
      <c r="Y146" s="35"/>
      <c r="Z146" s="35"/>
      <c r="AA146" s="35"/>
      <c r="AB146" s="35"/>
      <c r="AC146" s="35"/>
      <c r="AD146" s="35"/>
      <c r="AE146" s="35"/>
      <c r="AR146" s="191" t="s">
        <v>390</v>
      </c>
      <c r="AT146" s="191" t="s">
        <v>247</v>
      </c>
      <c r="AU146" s="191" t="s">
        <v>82</v>
      </c>
      <c r="AY146" s="18" t="s">
        <v>245</v>
      </c>
      <c r="BE146" s="192">
        <f t="shared" si="24"/>
        <v>0</v>
      </c>
      <c r="BF146" s="192">
        <f t="shared" si="25"/>
        <v>0</v>
      </c>
      <c r="BG146" s="192">
        <f t="shared" si="26"/>
        <v>0</v>
      </c>
      <c r="BH146" s="192">
        <f t="shared" si="27"/>
        <v>0</v>
      </c>
      <c r="BI146" s="192">
        <f t="shared" si="28"/>
        <v>0</v>
      </c>
      <c r="BJ146" s="18" t="s">
        <v>82</v>
      </c>
      <c r="BK146" s="192">
        <f t="shared" si="29"/>
        <v>0</v>
      </c>
      <c r="BL146" s="18" t="s">
        <v>390</v>
      </c>
      <c r="BM146" s="191" t="s">
        <v>2358</v>
      </c>
    </row>
    <row r="147" spans="1:65" s="2" customFormat="1" ht="16.5" customHeight="1">
      <c r="A147" s="35"/>
      <c r="B147" s="36"/>
      <c r="C147" s="180" t="s">
        <v>1436</v>
      </c>
      <c r="D147" s="180" t="s">
        <v>247</v>
      </c>
      <c r="E147" s="181" t="s">
        <v>2359</v>
      </c>
      <c r="F147" s="182" t="s">
        <v>2360</v>
      </c>
      <c r="G147" s="183" t="s">
        <v>389</v>
      </c>
      <c r="H147" s="184">
        <v>29</v>
      </c>
      <c r="I147" s="185"/>
      <c r="J147" s="186">
        <f t="shared" si="20"/>
        <v>0</v>
      </c>
      <c r="K147" s="182" t="s">
        <v>19</v>
      </c>
      <c r="L147" s="40"/>
      <c r="M147" s="187" t="s">
        <v>19</v>
      </c>
      <c r="N147" s="188" t="s">
        <v>45</v>
      </c>
      <c r="O147" s="65"/>
      <c r="P147" s="189">
        <f t="shared" si="21"/>
        <v>0</v>
      </c>
      <c r="Q147" s="189">
        <v>0</v>
      </c>
      <c r="R147" s="189">
        <f t="shared" si="22"/>
        <v>0</v>
      </c>
      <c r="S147" s="189">
        <v>0</v>
      </c>
      <c r="T147" s="190">
        <f t="shared" si="23"/>
        <v>0</v>
      </c>
      <c r="U147" s="35"/>
      <c r="V147" s="35"/>
      <c r="W147" s="35"/>
      <c r="X147" s="35"/>
      <c r="Y147" s="35"/>
      <c r="Z147" s="35"/>
      <c r="AA147" s="35"/>
      <c r="AB147" s="35"/>
      <c r="AC147" s="35"/>
      <c r="AD147" s="35"/>
      <c r="AE147" s="35"/>
      <c r="AR147" s="191" t="s">
        <v>390</v>
      </c>
      <c r="AT147" s="191" t="s">
        <v>247</v>
      </c>
      <c r="AU147" s="191" t="s">
        <v>82</v>
      </c>
      <c r="AY147" s="18" t="s">
        <v>245</v>
      </c>
      <c r="BE147" s="192">
        <f t="shared" si="24"/>
        <v>0</v>
      </c>
      <c r="BF147" s="192">
        <f t="shared" si="25"/>
        <v>0</v>
      </c>
      <c r="BG147" s="192">
        <f t="shared" si="26"/>
        <v>0</v>
      </c>
      <c r="BH147" s="192">
        <f t="shared" si="27"/>
        <v>0</v>
      </c>
      <c r="BI147" s="192">
        <f t="shared" si="28"/>
        <v>0</v>
      </c>
      <c r="BJ147" s="18" t="s">
        <v>82</v>
      </c>
      <c r="BK147" s="192">
        <f t="shared" si="29"/>
        <v>0</v>
      </c>
      <c r="BL147" s="18" t="s">
        <v>390</v>
      </c>
      <c r="BM147" s="191" t="s">
        <v>2361</v>
      </c>
    </row>
    <row r="148" spans="1:65" s="2" customFormat="1" ht="16.5" customHeight="1">
      <c r="A148" s="35"/>
      <c r="B148" s="36"/>
      <c r="C148" s="180" t="s">
        <v>2362</v>
      </c>
      <c r="D148" s="180" t="s">
        <v>247</v>
      </c>
      <c r="E148" s="181" t="s">
        <v>2363</v>
      </c>
      <c r="F148" s="182" t="s">
        <v>2364</v>
      </c>
      <c r="G148" s="183" t="s">
        <v>389</v>
      </c>
      <c r="H148" s="184">
        <v>26</v>
      </c>
      <c r="I148" s="185"/>
      <c r="J148" s="186">
        <f t="shared" si="20"/>
        <v>0</v>
      </c>
      <c r="K148" s="182" t="s">
        <v>19</v>
      </c>
      <c r="L148" s="40"/>
      <c r="M148" s="187" t="s">
        <v>19</v>
      </c>
      <c r="N148" s="188" t="s">
        <v>45</v>
      </c>
      <c r="O148" s="65"/>
      <c r="P148" s="189">
        <f t="shared" si="21"/>
        <v>0</v>
      </c>
      <c r="Q148" s="189">
        <v>0</v>
      </c>
      <c r="R148" s="189">
        <f t="shared" si="22"/>
        <v>0</v>
      </c>
      <c r="S148" s="189">
        <v>0</v>
      </c>
      <c r="T148" s="190">
        <f t="shared" si="23"/>
        <v>0</v>
      </c>
      <c r="U148" s="35"/>
      <c r="V148" s="35"/>
      <c r="W148" s="35"/>
      <c r="X148" s="35"/>
      <c r="Y148" s="35"/>
      <c r="Z148" s="35"/>
      <c r="AA148" s="35"/>
      <c r="AB148" s="35"/>
      <c r="AC148" s="35"/>
      <c r="AD148" s="35"/>
      <c r="AE148" s="35"/>
      <c r="AR148" s="191" t="s">
        <v>390</v>
      </c>
      <c r="AT148" s="191" t="s">
        <v>247</v>
      </c>
      <c r="AU148" s="191" t="s">
        <v>82</v>
      </c>
      <c r="AY148" s="18" t="s">
        <v>245</v>
      </c>
      <c r="BE148" s="192">
        <f t="shared" si="24"/>
        <v>0</v>
      </c>
      <c r="BF148" s="192">
        <f t="shared" si="25"/>
        <v>0</v>
      </c>
      <c r="BG148" s="192">
        <f t="shared" si="26"/>
        <v>0</v>
      </c>
      <c r="BH148" s="192">
        <f t="shared" si="27"/>
        <v>0</v>
      </c>
      <c r="BI148" s="192">
        <f t="shared" si="28"/>
        <v>0</v>
      </c>
      <c r="BJ148" s="18" t="s">
        <v>82</v>
      </c>
      <c r="BK148" s="192">
        <f t="shared" si="29"/>
        <v>0</v>
      </c>
      <c r="BL148" s="18" t="s">
        <v>390</v>
      </c>
      <c r="BM148" s="191" t="s">
        <v>2365</v>
      </c>
    </row>
    <row r="149" spans="1:65" s="2" customFormat="1" ht="16.5" customHeight="1">
      <c r="A149" s="35"/>
      <c r="B149" s="36"/>
      <c r="C149" s="180" t="s">
        <v>1438</v>
      </c>
      <c r="D149" s="180" t="s">
        <v>247</v>
      </c>
      <c r="E149" s="181" t="s">
        <v>2366</v>
      </c>
      <c r="F149" s="182" t="s">
        <v>2367</v>
      </c>
      <c r="G149" s="183" t="s">
        <v>389</v>
      </c>
      <c r="H149" s="184">
        <v>26</v>
      </c>
      <c r="I149" s="185"/>
      <c r="J149" s="186">
        <f t="shared" si="20"/>
        <v>0</v>
      </c>
      <c r="K149" s="182" t="s">
        <v>19</v>
      </c>
      <c r="L149" s="40"/>
      <c r="M149" s="187" t="s">
        <v>19</v>
      </c>
      <c r="N149" s="188" t="s">
        <v>45</v>
      </c>
      <c r="O149" s="65"/>
      <c r="P149" s="189">
        <f t="shared" si="21"/>
        <v>0</v>
      </c>
      <c r="Q149" s="189">
        <v>0</v>
      </c>
      <c r="R149" s="189">
        <f t="shared" si="22"/>
        <v>0</v>
      </c>
      <c r="S149" s="189">
        <v>0</v>
      </c>
      <c r="T149" s="190">
        <f t="shared" si="23"/>
        <v>0</v>
      </c>
      <c r="U149" s="35"/>
      <c r="V149" s="35"/>
      <c r="W149" s="35"/>
      <c r="X149" s="35"/>
      <c r="Y149" s="35"/>
      <c r="Z149" s="35"/>
      <c r="AA149" s="35"/>
      <c r="AB149" s="35"/>
      <c r="AC149" s="35"/>
      <c r="AD149" s="35"/>
      <c r="AE149" s="35"/>
      <c r="AR149" s="191" t="s">
        <v>390</v>
      </c>
      <c r="AT149" s="191" t="s">
        <v>247</v>
      </c>
      <c r="AU149" s="191" t="s">
        <v>82</v>
      </c>
      <c r="AY149" s="18" t="s">
        <v>245</v>
      </c>
      <c r="BE149" s="192">
        <f t="shared" si="24"/>
        <v>0</v>
      </c>
      <c r="BF149" s="192">
        <f t="shared" si="25"/>
        <v>0</v>
      </c>
      <c r="BG149" s="192">
        <f t="shared" si="26"/>
        <v>0</v>
      </c>
      <c r="BH149" s="192">
        <f t="shared" si="27"/>
        <v>0</v>
      </c>
      <c r="BI149" s="192">
        <f t="shared" si="28"/>
        <v>0</v>
      </c>
      <c r="BJ149" s="18" t="s">
        <v>82</v>
      </c>
      <c r="BK149" s="192">
        <f t="shared" si="29"/>
        <v>0</v>
      </c>
      <c r="BL149" s="18" t="s">
        <v>390</v>
      </c>
      <c r="BM149" s="191" t="s">
        <v>2368</v>
      </c>
    </row>
    <row r="150" spans="1:65" s="2" customFormat="1" ht="16.5" customHeight="1">
      <c r="A150" s="35"/>
      <c r="B150" s="36"/>
      <c r="C150" s="180" t="s">
        <v>2369</v>
      </c>
      <c r="D150" s="180" t="s">
        <v>247</v>
      </c>
      <c r="E150" s="181" t="s">
        <v>2370</v>
      </c>
      <c r="F150" s="182" t="s">
        <v>2371</v>
      </c>
      <c r="G150" s="183" t="s">
        <v>389</v>
      </c>
      <c r="H150" s="184">
        <v>36</v>
      </c>
      <c r="I150" s="185"/>
      <c r="J150" s="186">
        <f t="shared" si="20"/>
        <v>0</v>
      </c>
      <c r="K150" s="182" t="s">
        <v>19</v>
      </c>
      <c r="L150" s="40"/>
      <c r="M150" s="187" t="s">
        <v>19</v>
      </c>
      <c r="N150" s="188" t="s">
        <v>45</v>
      </c>
      <c r="O150" s="65"/>
      <c r="P150" s="189">
        <f t="shared" si="21"/>
        <v>0</v>
      </c>
      <c r="Q150" s="189">
        <v>0</v>
      </c>
      <c r="R150" s="189">
        <f t="shared" si="22"/>
        <v>0</v>
      </c>
      <c r="S150" s="189">
        <v>0</v>
      </c>
      <c r="T150" s="190">
        <f t="shared" si="23"/>
        <v>0</v>
      </c>
      <c r="U150" s="35"/>
      <c r="V150" s="35"/>
      <c r="W150" s="35"/>
      <c r="X150" s="35"/>
      <c r="Y150" s="35"/>
      <c r="Z150" s="35"/>
      <c r="AA150" s="35"/>
      <c r="AB150" s="35"/>
      <c r="AC150" s="35"/>
      <c r="AD150" s="35"/>
      <c r="AE150" s="35"/>
      <c r="AR150" s="191" t="s">
        <v>390</v>
      </c>
      <c r="AT150" s="191" t="s">
        <v>247</v>
      </c>
      <c r="AU150" s="191" t="s">
        <v>82</v>
      </c>
      <c r="AY150" s="18" t="s">
        <v>245</v>
      </c>
      <c r="BE150" s="192">
        <f t="shared" si="24"/>
        <v>0</v>
      </c>
      <c r="BF150" s="192">
        <f t="shared" si="25"/>
        <v>0</v>
      </c>
      <c r="BG150" s="192">
        <f t="shared" si="26"/>
        <v>0</v>
      </c>
      <c r="BH150" s="192">
        <f t="shared" si="27"/>
        <v>0</v>
      </c>
      <c r="BI150" s="192">
        <f t="shared" si="28"/>
        <v>0</v>
      </c>
      <c r="BJ150" s="18" t="s">
        <v>82</v>
      </c>
      <c r="BK150" s="192">
        <f t="shared" si="29"/>
        <v>0</v>
      </c>
      <c r="BL150" s="18" t="s">
        <v>390</v>
      </c>
      <c r="BM150" s="191" t="s">
        <v>2372</v>
      </c>
    </row>
    <row r="151" spans="1:65" s="2" customFormat="1" ht="16.5" customHeight="1">
      <c r="A151" s="35"/>
      <c r="B151" s="36"/>
      <c r="C151" s="180" t="s">
        <v>1440</v>
      </c>
      <c r="D151" s="180" t="s">
        <v>247</v>
      </c>
      <c r="E151" s="181" t="s">
        <v>2373</v>
      </c>
      <c r="F151" s="182" t="s">
        <v>2374</v>
      </c>
      <c r="G151" s="183" t="s">
        <v>389</v>
      </c>
      <c r="H151" s="184">
        <v>21</v>
      </c>
      <c r="I151" s="185"/>
      <c r="J151" s="186">
        <f t="shared" si="20"/>
        <v>0</v>
      </c>
      <c r="K151" s="182" t="s">
        <v>19</v>
      </c>
      <c r="L151" s="40"/>
      <c r="M151" s="187" t="s">
        <v>19</v>
      </c>
      <c r="N151" s="188" t="s">
        <v>45</v>
      </c>
      <c r="O151" s="65"/>
      <c r="P151" s="189">
        <f t="shared" si="21"/>
        <v>0</v>
      </c>
      <c r="Q151" s="189">
        <v>0</v>
      </c>
      <c r="R151" s="189">
        <f t="shared" si="22"/>
        <v>0</v>
      </c>
      <c r="S151" s="189">
        <v>0</v>
      </c>
      <c r="T151" s="190">
        <f t="shared" si="23"/>
        <v>0</v>
      </c>
      <c r="U151" s="35"/>
      <c r="V151" s="35"/>
      <c r="W151" s="35"/>
      <c r="X151" s="35"/>
      <c r="Y151" s="35"/>
      <c r="Z151" s="35"/>
      <c r="AA151" s="35"/>
      <c r="AB151" s="35"/>
      <c r="AC151" s="35"/>
      <c r="AD151" s="35"/>
      <c r="AE151" s="35"/>
      <c r="AR151" s="191" t="s">
        <v>390</v>
      </c>
      <c r="AT151" s="191" t="s">
        <v>247</v>
      </c>
      <c r="AU151" s="191" t="s">
        <v>82</v>
      </c>
      <c r="AY151" s="18" t="s">
        <v>245</v>
      </c>
      <c r="BE151" s="192">
        <f t="shared" si="24"/>
        <v>0</v>
      </c>
      <c r="BF151" s="192">
        <f t="shared" si="25"/>
        <v>0</v>
      </c>
      <c r="BG151" s="192">
        <f t="shared" si="26"/>
        <v>0</v>
      </c>
      <c r="BH151" s="192">
        <f t="shared" si="27"/>
        <v>0</v>
      </c>
      <c r="BI151" s="192">
        <f t="shared" si="28"/>
        <v>0</v>
      </c>
      <c r="BJ151" s="18" t="s">
        <v>82</v>
      </c>
      <c r="BK151" s="192">
        <f t="shared" si="29"/>
        <v>0</v>
      </c>
      <c r="BL151" s="18" t="s">
        <v>390</v>
      </c>
      <c r="BM151" s="191" t="s">
        <v>2375</v>
      </c>
    </row>
    <row r="152" spans="1:65" s="2" customFormat="1" ht="16.5" customHeight="1">
      <c r="A152" s="35"/>
      <c r="B152" s="36"/>
      <c r="C152" s="180" t="s">
        <v>2376</v>
      </c>
      <c r="D152" s="180" t="s">
        <v>247</v>
      </c>
      <c r="E152" s="181" t="s">
        <v>2377</v>
      </c>
      <c r="F152" s="182" t="s">
        <v>2378</v>
      </c>
      <c r="G152" s="183" t="s">
        <v>389</v>
      </c>
      <c r="H152" s="184">
        <v>35</v>
      </c>
      <c r="I152" s="185"/>
      <c r="J152" s="186">
        <f t="shared" si="20"/>
        <v>0</v>
      </c>
      <c r="K152" s="182" t="s">
        <v>19</v>
      </c>
      <c r="L152" s="40"/>
      <c r="M152" s="187" t="s">
        <v>19</v>
      </c>
      <c r="N152" s="188" t="s">
        <v>45</v>
      </c>
      <c r="O152" s="65"/>
      <c r="P152" s="189">
        <f t="shared" si="21"/>
        <v>0</v>
      </c>
      <c r="Q152" s="189">
        <v>0</v>
      </c>
      <c r="R152" s="189">
        <f t="shared" si="22"/>
        <v>0</v>
      </c>
      <c r="S152" s="189">
        <v>0</v>
      </c>
      <c r="T152" s="190">
        <f t="shared" si="23"/>
        <v>0</v>
      </c>
      <c r="U152" s="35"/>
      <c r="V152" s="35"/>
      <c r="W152" s="35"/>
      <c r="X152" s="35"/>
      <c r="Y152" s="35"/>
      <c r="Z152" s="35"/>
      <c r="AA152" s="35"/>
      <c r="AB152" s="35"/>
      <c r="AC152" s="35"/>
      <c r="AD152" s="35"/>
      <c r="AE152" s="35"/>
      <c r="AR152" s="191" t="s">
        <v>390</v>
      </c>
      <c r="AT152" s="191" t="s">
        <v>247</v>
      </c>
      <c r="AU152" s="191" t="s">
        <v>82</v>
      </c>
      <c r="AY152" s="18" t="s">
        <v>245</v>
      </c>
      <c r="BE152" s="192">
        <f t="shared" si="24"/>
        <v>0</v>
      </c>
      <c r="BF152" s="192">
        <f t="shared" si="25"/>
        <v>0</v>
      </c>
      <c r="BG152" s="192">
        <f t="shared" si="26"/>
        <v>0</v>
      </c>
      <c r="BH152" s="192">
        <f t="shared" si="27"/>
        <v>0</v>
      </c>
      <c r="BI152" s="192">
        <f t="shared" si="28"/>
        <v>0</v>
      </c>
      <c r="BJ152" s="18" t="s">
        <v>82</v>
      </c>
      <c r="BK152" s="192">
        <f t="shared" si="29"/>
        <v>0</v>
      </c>
      <c r="BL152" s="18" t="s">
        <v>390</v>
      </c>
      <c r="BM152" s="191" t="s">
        <v>2379</v>
      </c>
    </row>
    <row r="153" spans="1:65" s="2" customFormat="1" ht="16.5" customHeight="1">
      <c r="A153" s="35"/>
      <c r="B153" s="36"/>
      <c r="C153" s="180" t="s">
        <v>1442</v>
      </c>
      <c r="D153" s="180" t="s">
        <v>247</v>
      </c>
      <c r="E153" s="181" t="s">
        <v>2380</v>
      </c>
      <c r="F153" s="182" t="s">
        <v>2381</v>
      </c>
      <c r="G153" s="183" t="s">
        <v>389</v>
      </c>
      <c r="H153" s="184">
        <v>1</v>
      </c>
      <c r="I153" s="185"/>
      <c r="J153" s="186">
        <f t="shared" si="20"/>
        <v>0</v>
      </c>
      <c r="K153" s="182" t="s">
        <v>19</v>
      </c>
      <c r="L153" s="40"/>
      <c r="M153" s="187" t="s">
        <v>19</v>
      </c>
      <c r="N153" s="188" t="s">
        <v>45</v>
      </c>
      <c r="O153" s="65"/>
      <c r="P153" s="189">
        <f t="shared" si="21"/>
        <v>0</v>
      </c>
      <c r="Q153" s="189">
        <v>0</v>
      </c>
      <c r="R153" s="189">
        <f t="shared" si="22"/>
        <v>0</v>
      </c>
      <c r="S153" s="189">
        <v>0</v>
      </c>
      <c r="T153" s="190">
        <f t="shared" si="23"/>
        <v>0</v>
      </c>
      <c r="U153" s="35"/>
      <c r="V153" s="35"/>
      <c r="W153" s="35"/>
      <c r="X153" s="35"/>
      <c r="Y153" s="35"/>
      <c r="Z153" s="35"/>
      <c r="AA153" s="35"/>
      <c r="AB153" s="35"/>
      <c r="AC153" s="35"/>
      <c r="AD153" s="35"/>
      <c r="AE153" s="35"/>
      <c r="AR153" s="191" t="s">
        <v>390</v>
      </c>
      <c r="AT153" s="191" t="s">
        <v>247</v>
      </c>
      <c r="AU153" s="191" t="s">
        <v>82</v>
      </c>
      <c r="AY153" s="18" t="s">
        <v>245</v>
      </c>
      <c r="BE153" s="192">
        <f t="shared" si="24"/>
        <v>0</v>
      </c>
      <c r="BF153" s="192">
        <f t="shared" si="25"/>
        <v>0</v>
      </c>
      <c r="BG153" s="192">
        <f t="shared" si="26"/>
        <v>0</v>
      </c>
      <c r="BH153" s="192">
        <f t="shared" si="27"/>
        <v>0</v>
      </c>
      <c r="BI153" s="192">
        <f t="shared" si="28"/>
        <v>0</v>
      </c>
      <c r="BJ153" s="18" t="s">
        <v>82</v>
      </c>
      <c r="BK153" s="192">
        <f t="shared" si="29"/>
        <v>0</v>
      </c>
      <c r="BL153" s="18" t="s">
        <v>390</v>
      </c>
      <c r="BM153" s="191" t="s">
        <v>2382</v>
      </c>
    </row>
    <row r="154" spans="1:65" s="2" customFormat="1" ht="16.5" customHeight="1">
      <c r="A154" s="35"/>
      <c r="B154" s="36"/>
      <c r="C154" s="180" t="s">
        <v>2383</v>
      </c>
      <c r="D154" s="180" t="s">
        <v>247</v>
      </c>
      <c r="E154" s="181" t="s">
        <v>2384</v>
      </c>
      <c r="F154" s="182" t="s">
        <v>2385</v>
      </c>
      <c r="G154" s="183" t="s">
        <v>389</v>
      </c>
      <c r="H154" s="184">
        <v>1</v>
      </c>
      <c r="I154" s="185"/>
      <c r="J154" s="186">
        <f t="shared" si="20"/>
        <v>0</v>
      </c>
      <c r="K154" s="182" t="s">
        <v>19</v>
      </c>
      <c r="L154" s="40"/>
      <c r="M154" s="187" t="s">
        <v>19</v>
      </c>
      <c r="N154" s="188" t="s">
        <v>45</v>
      </c>
      <c r="O154" s="65"/>
      <c r="P154" s="189">
        <f t="shared" si="21"/>
        <v>0</v>
      </c>
      <c r="Q154" s="189">
        <v>0</v>
      </c>
      <c r="R154" s="189">
        <f t="shared" si="22"/>
        <v>0</v>
      </c>
      <c r="S154" s="189">
        <v>0</v>
      </c>
      <c r="T154" s="190">
        <f t="shared" si="23"/>
        <v>0</v>
      </c>
      <c r="U154" s="35"/>
      <c r="V154" s="35"/>
      <c r="W154" s="35"/>
      <c r="X154" s="35"/>
      <c r="Y154" s="35"/>
      <c r="Z154" s="35"/>
      <c r="AA154" s="35"/>
      <c r="AB154" s="35"/>
      <c r="AC154" s="35"/>
      <c r="AD154" s="35"/>
      <c r="AE154" s="35"/>
      <c r="AR154" s="191" t="s">
        <v>390</v>
      </c>
      <c r="AT154" s="191" t="s">
        <v>247</v>
      </c>
      <c r="AU154" s="191" t="s">
        <v>82</v>
      </c>
      <c r="AY154" s="18" t="s">
        <v>245</v>
      </c>
      <c r="BE154" s="192">
        <f t="shared" si="24"/>
        <v>0</v>
      </c>
      <c r="BF154" s="192">
        <f t="shared" si="25"/>
        <v>0</v>
      </c>
      <c r="BG154" s="192">
        <f t="shared" si="26"/>
        <v>0</v>
      </c>
      <c r="BH154" s="192">
        <f t="shared" si="27"/>
        <v>0</v>
      </c>
      <c r="BI154" s="192">
        <f t="shared" si="28"/>
        <v>0</v>
      </c>
      <c r="BJ154" s="18" t="s">
        <v>82</v>
      </c>
      <c r="BK154" s="192">
        <f t="shared" si="29"/>
        <v>0</v>
      </c>
      <c r="BL154" s="18" t="s">
        <v>390</v>
      </c>
      <c r="BM154" s="191" t="s">
        <v>2386</v>
      </c>
    </row>
    <row r="155" spans="1:65" s="2" customFormat="1" ht="16.5" customHeight="1">
      <c r="A155" s="35"/>
      <c r="B155" s="36"/>
      <c r="C155" s="180" t="s">
        <v>1445</v>
      </c>
      <c r="D155" s="180" t="s">
        <v>247</v>
      </c>
      <c r="E155" s="181" t="s">
        <v>2387</v>
      </c>
      <c r="F155" s="182" t="s">
        <v>2388</v>
      </c>
      <c r="G155" s="183" t="s">
        <v>389</v>
      </c>
      <c r="H155" s="184">
        <v>4</v>
      </c>
      <c r="I155" s="185"/>
      <c r="J155" s="186">
        <f t="shared" si="20"/>
        <v>0</v>
      </c>
      <c r="K155" s="182" t="s">
        <v>19</v>
      </c>
      <c r="L155" s="40"/>
      <c r="M155" s="187" t="s">
        <v>19</v>
      </c>
      <c r="N155" s="188" t="s">
        <v>45</v>
      </c>
      <c r="O155" s="65"/>
      <c r="P155" s="189">
        <f t="shared" si="21"/>
        <v>0</v>
      </c>
      <c r="Q155" s="189">
        <v>0</v>
      </c>
      <c r="R155" s="189">
        <f t="shared" si="22"/>
        <v>0</v>
      </c>
      <c r="S155" s="189">
        <v>0</v>
      </c>
      <c r="T155" s="190">
        <f t="shared" si="23"/>
        <v>0</v>
      </c>
      <c r="U155" s="35"/>
      <c r="V155" s="35"/>
      <c r="W155" s="35"/>
      <c r="X155" s="35"/>
      <c r="Y155" s="35"/>
      <c r="Z155" s="35"/>
      <c r="AA155" s="35"/>
      <c r="AB155" s="35"/>
      <c r="AC155" s="35"/>
      <c r="AD155" s="35"/>
      <c r="AE155" s="35"/>
      <c r="AR155" s="191" t="s">
        <v>390</v>
      </c>
      <c r="AT155" s="191" t="s">
        <v>247</v>
      </c>
      <c r="AU155" s="191" t="s">
        <v>82</v>
      </c>
      <c r="AY155" s="18" t="s">
        <v>245</v>
      </c>
      <c r="BE155" s="192">
        <f t="shared" si="24"/>
        <v>0</v>
      </c>
      <c r="BF155" s="192">
        <f t="shared" si="25"/>
        <v>0</v>
      </c>
      <c r="BG155" s="192">
        <f t="shared" si="26"/>
        <v>0</v>
      </c>
      <c r="BH155" s="192">
        <f t="shared" si="27"/>
        <v>0</v>
      </c>
      <c r="BI155" s="192">
        <f t="shared" si="28"/>
        <v>0</v>
      </c>
      <c r="BJ155" s="18" t="s">
        <v>82</v>
      </c>
      <c r="BK155" s="192">
        <f t="shared" si="29"/>
        <v>0</v>
      </c>
      <c r="BL155" s="18" t="s">
        <v>390</v>
      </c>
      <c r="BM155" s="191" t="s">
        <v>2389</v>
      </c>
    </row>
    <row r="156" spans="1:65" s="2" customFormat="1" ht="16.5" customHeight="1">
      <c r="A156" s="35"/>
      <c r="B156" s="36"/>
      <c r="C156" s="180" t="s">
        <v>2390</v>
      </c>
      <c r="D156" s="180" t="s">
        <v>247</v>
      </c>
      <c r="E156" s="181" t="s">
        <v>2391</v>
      </c>
      <c r="F156" s="182" t="s">
        <v>2392</v>
      </c>
      <c r="G156" s="183" t="s">
        <v>389</v>
      </c>
      <c r="H156" s="184">
        <v>1</v>
      </c>
      <c r="I156" s="185"/>
      <c r="J156" s="186">
        <f t="shared" si="20"/>
        <v>0</v>
      </c>
      <c r="K156" s="182" t="s">
        <v>19</v>
      </c>
      <c r="L156" s="40"/>
      <c r="M156" s="187" t="s">
        <v>19</v>
      </c>
      <c r="N156" s="188" t="s">
        <v>45</v>
      </c>
      <c r="O156" s="65"/>
      <c r="P156" s="189">
        <f t="shared" si="21"/>
        <v>0</v>
      </c>
      <c r="Q156" s="189">
        <v>0</v>
      </c>
      <c r="R156" s="189">
        <f t="shared" si="22"/>
        <v>0</v>
      </c>
      <c r="S156" s="189">
        <v>0</v>
      </c>
      <c r="T156" s="190">
        <f t="shared" si="23"/>
        <v>0</v>
      </c>
      <c r="U156" s="35"/>
      <c r="V156" s="35"/>
      <c r="W156" s="35"/>
      <c r="X156" s="35"/>
      <c r="Y156" s="35"/>
      <c r="Z156" s="35"/>
      <c r="AA156" s="35"/>
      <c r="AB156" s="35"/>
      <c r="AC156" s="35"/>
      <c r="AD156" s="35"/>
      <c r="AE156" s="35"/>
      <c r="AR156" s="191" t="s">
        <v>390</v>
      </c>
      <c r="AT156" s="191" t="s">
        <v>247</v>
      </c>
      <c r="AU156" s="191" t="s">
        <v>82</v>
      </c>
      <c r="AY156" s="18" t="s">
        <v>245</v>
      </c>
      <c r="BE156" s="192">
        <f t="shared" si="24"/>
        <v>0</v>
      </c>
      <c r="BF156" s="192">
        <f t="shared" si="25"/>
        <v>0</v>
      </c>
      <c r="BG156" s="192">
        <f t="shared" si="26"/>
        <v>0</v>
      </c>
      <c r="BH156" s="192">
        <f t="shared" si="27"/>
        <v>0</v>
      </c>
      <c r="BI156" s="192">
        <f t="shared" si="28"/>
        <v>0</v>
      </c>
      <c r="BJ156" s="18" t="s">
        <v>82</v>
      </c>
      <c r="BK156" s="192">
        <f t="shared" si="29"/>
        <v>0</v>
      </c>
      <c r="BL156" s="18" t="s">
        <v>390</v>
      </c>
      <c r="BM156" s="191" t="s">
        <v>2393</v>
      </c>
    </row>
    <row r="157" spans="1:65" s="2" customFormat="1" ht="16.5" customHeight="1">
      <c r="A157" s="35"/>
      <c r="B157" s="36"/>
      <c r="C157" s="180" t="s">
        <v>1448</v>
      </c>
      <c r="D157" s="180" t="s">
        <v>247</v>
      </c>
      <c r="E157" s="181" t="s">
        <v>2394</v>
      </c>
      <c r="F157" s="182" t="s">
        <v>2395</v>
      </c>
      <c r="G157" s="183" t="s">
        <v>389</v>
      </c>
      <c r="H157" s="184">
        <v>1</v>
      </c>
      <c r="I157" s="185"/>
      <c r="J157" s="186">
        <f t="shared" si="20"/>
        <v>0</v>
      </c>
      <c r="K157" s="182" t="s">
        <v>19</v>
      </c>
      <c r="L157" s="40"/>
      <c r="M157" s="187" t="s">
        <v>19</v>
      </c>
      <c r="N157" s="188" t="s">
        <v>45</v>
      </c>
      <c r="O157" s="65"/>
      <c r="P157" s="189">
        <f t="shared" si="21"/>
        <v>0</v>
      </c>
      <c r="Q157" s="189">
        <v>0</v>
      </c>
      <c r="R157" s="189">
        <f t="shared" si="22"/>
        <v>0</v>
      </c>
      <c r="S157" s="189">
        <v>0</v>
      </c>
      <c r="T157" s="190">
        <f t="shared" si="23"/>
        <v>0</v>
      </c>
      <c r="U157" s="35"/>
      <c r="V157" s="35"/>
      <c r="W157" s="35"/>
      <c r="X157" s="35"/>
      <c r="Y157" s="35"/>
      <c r="Z157" s="35"/>
      <c r="AA157" s="35"/>
      <c r="AB157" s="35"/>
      <c r="AC157" s="35"/>
      <c r="AD157" s="35"/>
      <c r="AE157" s="35"/>
      <c r="AR157" s="191" t="s">
        <v>390</v>
      </c>
      <c r="AT157" s="191" t="s">
        <v>247</v>
      </c>
      <c r="AU157" s="191" t="s">
        <v>82</v>
      </c>
      <c r="AY157" s="18" t="s">
        <v>245</v>
      </c>
      <c r="BE157" s="192">
        <f t="shared" si="24"/>
        <v>0</v>
      </c>
      <c r="BF157" s="192">
        <f t="shared" si="25"/>
        <v>0</v>
      </c>
      <c r="BG157" s="192">
        <f t="shared" si="26"/>
        <v>0</v>
      </c>
      <c r="BH157" s="192">
        <f t="shared" si="27"/>
        <v>0</v>
      </c>
      <c r="BI157" s="192">
        <f t="shared" si="28"/>
        <v>0</v>
      </c>
      <c r="BJ157" s="18" t="s">
        <v>82</v>
      </c>
      <c r="BK157" s="192">
        <f t="shared" si="29"/>
        <v>0</v>
      </c>
      <c r="BL157" s="18" t="s">
        <v>390</v>
      </c>
      <c r="BM157" s="191" t="s">
        <v>2396</v>
      </c>
    </row>
    <row r="158" spans="1:65" s="2" customFormat="1" ht="16.5" customHeight="1">
      <c r="A158" s="35"/>
      <c r="B158" s="36"/>
      <c r="C158" s="180" t="s">
        <v>2397</v>
      </c>
      <c r="D158" s="180" t="s">
        <v>247</v>
      </c>
      <c r="E158" s="181" t="s">
        <v>2398</v>
      </c>
      <c r="F158" s="182" t="s">
        <v>2399</v>
      </c>
      <c r="G158" s="183" t="s">
        <v>389</v>
      </c>
      <c r="H158" s="184">
        <v>8</v>
      </c>
      <c r="I158" s="185"/>
      <c r="J158" s="186">
        <f t="shared" si="20"/>
        <v>0</v>
      </c>
      <c r="K158" s="182" t="s">
        <v>19</v>
      </c>
      <c r="L158" s="40"/>
      <c r="M158" s="187" t="s">
        <v>19</v>
      </c>
      <c r="N158" s="188" t="s">
        <v>45</v>
      </c>
      <c r="O158" s="65"/>
      <c r="P158" s="189">
        <f t="shared" si="21"/>
        <v>0</v>
      </c>
      <c r="Q158" s="189">
        <v>0</v>
      </c>
      <c r="R158" s="189">
        <f t="shared" si="22"/>
        <v>0</v>
      </c>
      <c r="S158" s="189">
        <v>0</v>
      </c>
      <c r="T158" s="190">
        <f t="shared" si="23"/>
        <v>0</v>
      </c>
      <c r="U158" s="35"/>
      <c r="V158" s="35"/>
      <c r="W158" s="35"/>
      <c r="X158" s="35"/>
      <c r="Y158" s="35"/>
      <c r="Z158" s="35"/>
      <c r="AA158" s="35"/>
      <c r="AB158" s="35"/>
      <c r="AC158" s="35"/>
      <c r="AD158" s="35"/>
      <c r="AE158" s="35"/>
      <c r="AR158" s="191" t="s">
        <v>390</v>
      </c>
      <c r="AT158" s="191" t="s">
        <v>247</v>
      </c>
      <c r="AU158" s="191" t="s">
        <v>82</v>
      </c>
      <c r="AY158" s="18" t="s">
        <v>245</v>
      </c>
      <c r="BE158" s="192">
        <f t="shared" si="24"/>
        <v>0</v>
      </c>
      <c r="BF158" s="192">
        <f t="shared" si="25"/>
        <v>0</v>
      </c>
      <c r="BG158" s="192">
        <f t="shared" si="26"/>
        <v>0</v>
      </c>
      <c r="BH158" s="192">
        <f t="shared" si="27"/>
        <v>0</v>
      </c>
      <c r="BI158" s="192">
        <f t="shared" si="28"/>
        <v>0</v>
      </c>
      <c r="BJ158" s="18" t="s">
        <v>82</v>
      </c>
      <c r="BK158" s="192">
        <f t="shared" si="29"/>
        <v>0</v>
      </c>
      <c r="BL158" s="18" t="s">
        <v>390</v>
      </c>
      <c r="BM158" s="191" t="s">
        <v>2400</v>
      </c>
    </row>
    <row r="159" spans="1:65" s="2" customFormat="1" ht="16.5" customHeight="1">
      <c r="A159" s="35"/>
      <c r="B159" s="36"/>
      <c r="C159" s="180" t="s">
        <v>1451</v>
      </c>
      <c r="D159" s="180" t="s">
        <v>247</v>
      </c>
      <c r="E159" s="181" t="s">
        <v>2401</v>
      </c>
      <c r="F159" s="182" t="s">
        <v>2402</v>
      </c>
      <c r="G159" s="183" t="s">
        <v>389</v>
      </c>
      <c r="H159" s="184">
        <v>3</v>
      </c>
      <c r="I159" s="185"/>
      <c r="J159" s="186">
        <f t="shared" si="20"/>
        <v>0</v>
      </c>
      <c r="K159" s="182" t="s">
        <v>19</v>
      </c>
      <c r="L159" s="40"/>
      <c r="M159" s="187" t="s">
        <v>19</v>
      </c>
      <c r="N159" s="188" t="s">
        <v>45</v>
      </c>
      <c r="O159" s="65"/>
      <c r="P159" s="189">
        <f t="shared" si="21"/>
        <v>0</v>
      </c>
      <c r="Q159" s="189">
        <v>0</v>
      </c>
      <c r="R159" s="189">
        <f t="shared" si="22"/>
        <v>0</v>
      </c>
      <c r="S159" s="189">
        <v>0</v>
      </c>
      <c r="T159" s="190">
        <f t="shared" si="23"/>
        <v>0</v>
      </c>
      <c r="U159" s="35"/>
      <c r="V159" s="35"/>
      <c r="W159" s="35"/>
      <c r="X159" s="35"/>
      <c r="Y159" s="35"/>
      <c r="Z159" s="35"/>
      <c r="AA159" s="35"/>
      <c r="AB159" s="35"/>
      <c r="AC159" s="35"/>
      <c r="AD159" s="35"/>
      <c r="AE159" s="35"/>
      <c r="AR159" s="191" t="s">
        <v>390</v>
      </c>
      <c r="AT159" s="191" t="s">
        <v>247</v>
      </c>
      <c r="AU159" s="191" t="s">
        <v>82</v>
      </c>
      <c r="AY159" s="18" t="s">
        <v>245</v>
      </c>
      <c r="BE159" s="192">
        <f t="shared" si="24"/>
        <v>0</v>
      </c>
      <c r="BF159" s="192">
        <f t="shared" si="25"/>
        <v>0</v>
      </c>
      <c r="BG159" s="192">
        <f t="shared" si="26"/>
        <v>0</v>
      </c>
      <c r="BH159" s="192">
        <f t="shared" si="27"/>
        <v>0</v>
      </c>
      <c r="BI159" s="192">
        <f t="shared" si="28"/>
        <v>0</v>
      </c>
      <c r="BJ159" s="18" t="s">
        <v>82</v>
      </c>
      <c r="BK159" s="192">
        <f t="shared" si="29"/>
        <v>0</v>
      </c>
      <c r="BL159" s="18" t="s">
        <v>390</v>
      </c>
      <c r="BM159" s="191" t="s">
        <v>2403</v>
      </c>
    </row>
    <row r="160" spans="1:65" s="2" customFormat="1" ht="16.5" customHeight="1">
      <c r="A160" s="35"/>
      <c r="B160" s="36"/>
      <c r="C160" s="180" t="s">
        <v>2404</v>
      </c>
      <c r="D160" s="180" t="s">
        <v>247</v>
      </c>
      <c r="E160" s="181" t="s">
        <v>2405</v>
      </c>
      <c r="F160" s="182" t="s">
        <v>2406</v>
      </c>
      <c r="G160" s="183" t="s">
        <v>389</v>
      </c>
      <c r="H160" s="184">
        <v>1</v>
      </c>
      <c r="I160" s="185"/>
      <c r="J160" s="186">
        <f t="shared" si="20"/>
        <v>0</v>
      </c>
      <c r="K160" s="182" t="s">
        <v>19</v>
      </c>
      <c r="L160" s="40"/>
      <c r="M160" s="187" t="s">
        <v>19</v>
      </c>
      <c r="N160" s="188" t="s">
        <v>45</v>
      </c>
      <c r="O160" s="65"/>
      <c r="P160" s="189">
        <f t="shared" si="21"/>
        <v>0</v>
      </c>
      <c r="Q160" s="189">
        <v>0</v>
      </c>
      <c r="R160" s="189">
        <f t="shared" si="22"/>
        <v>0</v>
      </c>
      <c r="S160" s="189">
        <v>0</v>
      </c>
      <c r="T160" s="190">
        <f t="shared" si="23"/>
        <v>0</v>
      </c>
      <c r="U160" s="35"/>
      <c r="V160" s="35"/>
      <c r="W160" s="35"/>
      <c r="X160" s="35"/>
      <c r="Y160" s="35"/>
      <c r="Z160" s="35"/>
      <c r="AA160" s="35"/>
      <c r="AB160" s="35"/>
      <c r="AC160" s="35"/>
      <c r="AD160" s="35"/>
      <c r="AE160" s="35"/>
      <c r="AR160" s="191" t="s">
        <v>390</v>
      </c>
      <c r="AT160" s="191" t="s">
        <v>247</v>
      </c>
      <c r="AU160" s="191" t="s">
        <v>82</v>
      </c>
      <c r="AY160" s="18" t="s">
        <v>245</v>
      </c>
      <c r="BE160" s="192">
        <f t="shared" si="24"/>
        <v>0</v>
      </c>
      <c r="BF160" s="192">
        <f t="shared" si="25"/>
        <v>0</v>
      </c>
      <c r="BG160" s="192">
        <f t="shared" si="26"/>
        <v>0</v>
      </c>
      <c r="BH160" s="192">
        <f t="shared" si="27"/>
        <v>0</v>
      </c>
      <c r="BI160" s="192">
        <f t="shared" si="28"/>
        <v>0</v>
      </c>
      <c r="BJ160" s="18" t="s">
        <v>82</v>
      </c>
      <c r="BK160" s="192">
        <f t="shared" si="29"/>
        <v>0</v>
      </c>
      <c r="BL160" s="18" t="s">
        <v>390</v>
      </c>
      <c r="BM160" s="191" t="s">
        <v>2407</v>
      </c>
    </row>
    <row r="161" spans="1:65" s="2" customFormat="1" ht="16.5" customHeight="1">
      <c r="A161" s="35"/>
      <c r="B161" s="36"/>
      <c r="C161" s="180" t="s">
        <v>1452</v>
      </c>
      <c r="D161" s="180" t="s">
        <v>247</v>
      </c>
      <c r="E161" s="181" t="s">
        <v>2408</v>
      </c>
      <c r="F161" s="182" t="s">
        <v>2409</v>
      </c>
      <c r="G161" s="183" t="s">
        <v>389</v>
      </c>
      <c r="H161" s="184">
        <v>16</v>
      </c>
      <c r="I161" s="185"/>
      <c r="J161" s="186">
        <f t="shared" si="20"/>
        <v>0</v>
      </c>
      <c r="K161" s="182" t="s">
        <v>19</v>
      </c>
      <c r="L161" s="40"/>
      <c r="M161" s="187" t="s">
        <v>19</v>
      </c>
      <c r="N161" s="188" t="s">
        <v>45</v>
      </c>
      <c r="O161" s="65"/>
      <c r="P161" s="189">
        <f t="shared" si="21"/>
        <v>0</v>
      </c>
      <c r="Q161" s="189">
        <v>0</v>
      </c>
      <c r="R161" s="189">
        <f t="shared" si="22"/>
        <v>0</v>
      </c>
      <c r="S161" s="189">
        <v>0</v>
      </c>
      <c r="T161" s="190">
        <f t="shared" si="23"/>
        <v>0</v>
      </c>
      <c r="U161" s="35"/>
      <c r="V161" s="35"/>
      <c r="W161" s="35"/>
      <c r="X161" s="35"/>
      <c r="Y161" s="35"/>
      <c r="Z161" s="35"/>
      <c r="AA161" s="35"/>
      <c r="AB161" s="35"/>
      <c r="AC161" s="35"/>
      <c r="AD161" s="35"/>
      <c r="AE161" s="35"/>
      <c r="AR161" s="191" t="s">
        <v>390</v>
      </c>
      <c r="AT161" s="191" t="s">
        <v>247</v>
      </c>
      <c r="AU161" s="191" t="s">
        <v>82</v>
      </c>
      <c r="AY161" s="18" t="s">
        <v>245</v>
      </c>
      <c r="BE161" s="192">
        <f t="shared" si="24"/>
        <v>0</v>
      </c>
      <c r="BF161" s="192">
        <f t="shared" si="25"/>
        <v>0</v>
      </c>
      <c r="BG161" s="192">
        <f t="shared" si="26"/>
        <v>0</v>
      </c>
      <c r="BH161" s="192">
        <f t="shared" si="27"/>
        <v>0</v>
      </c>
      <c r="BI161" s="192">
        <f t="shared" si="28"/>
        <v>0</v>
      </c>
      <c r="BJ161" s="18" t="s">
        <v>82</v>
      </c>
      <c r="BK161" s="192">
        <f t="shared" si="29"/>
        <v>0</v>
      </c>
      <c r="BL161" s="18" t="s">
        <v>390</v>
      </c>
      <c r="BM161" s="191" t="s">
        <v>2410</v>
      </c>
    </row>
    <row r="162" spans="1:65" s="2" customFormat="1" ht="16.5" customHeight="1">
      <c r="A162" s="35"/>
      <c r="B162" s="36"/>
      <c r="C162" s="180" t="s">
        <v>2411</v>
      </c>
      <c r="D162" s="180" t="s">
        <v>247</v>
      </c>
      <c r="E162" s="181" t="s">
        <v>2412</v>
      </c>
      <c r="F162" s="182" t="s">
        <v>2413</v>
      </c>
      <c r="G162" s="183" t="s">
        <v>389</v>
      </c>
      <c r="H162" s="184">
        <v>1</v>
      </c>
      <c r="I162" s="185"/>
      <c r="J162" s="186">
        <f t="shared" si="20"/>
        <v>0</v>
      </c>
      <c r="K162" s="182" t="s">
        <v>19</v>
      </c>
      <c r="L162" s="40"/>
      <c r="M162" s="187" t="s">
        <v>19</v>
      </c>
      <c r="N162" s="188" t="s">
        <v>45</v>
      </c>
      <c r="O162" s="65"/>
      <c r="P162" s="189">
        <f t="shared" si="21"/>
        <v>0</v>
      </c>
      <c r="Q162" s="189">
        <v>0</v>
      </c>
      <c r="R162" s="189">
        <f t="shared" si="22"/>
        <v>0</v>
      </c>
      <c r="S162" s="189">
        <v>0</v>
      </c>
      <c r="T162" s="190">
        <f t="shared" si="23"/>
        <v>0</v>
      </c>
      <c r="U162" s="35"/>
      <c r="V162" s="35"/>
      <c r="W162" s="35"/>
      <c r="X162" s="35"/>
      <c r="Y162" s="35"/>
      <c r="Z162" s="35"/>
      <c r="AA162" s="35"/>
      <c r="AB162" s="35"/>
      <c r="AC162" s="35"/>
      <c r="AD162" s="35"/>
      <c r="AE162" s="35"/>
      <c r="AR162" s="191" t="s">
        <v>390</v>
      </c>
      <c r="AT162" s="191" t="s">
        <v>247</v>
      </c>
      <c r="AU162" s="191" t="s">
        <v>82</v>
      </c>
      <c r="AY162" s="18" t="s">
        <v>245</v>
      </c>
      <c r="BE162" s="192">
        <f t="shared" si="24"/>
        <v>0</v>
      </c>
      <c r="BF162" s="192">
        <f t="shared" si="25"/>
        <v>0</v>
      </c>
      <c r="BG162" s="192">
        <f t="shared" si="26"/>
        <v>0</v>
      </c>
      <c r="BH162" s="192">
        <f t="shared" si="27"/>
        <v>0</v>
      </c>
      <c r="BI162" s="192">
        <f t="shared" si="28"/>
        <v>0</v>
      </c>
      <c r="BJ162" s="18" t="s">
        <v>82</v>
      </c>
      <c r="BK162" s="192">
        <f t="shared" si="29"/>
        <v>0</v>
      </c>
      <c r="BL162" s="18" t="s">
        <v>390</v>
      </c>
      <c r="BM162" s="191" t="s">
        <v>2414</v>
      </c>
    </row>
    <row r="163" spans="1:65" s="2" customFormat="1" ht="16.5" customHeight="1">
      <c r="A163" s="35"/>
      <c r="B163" s="36"/>
      <c r="C163" s="180" t="s">
        <v>1455</v>
      </c>
      <c r="D163" s="180" t="s">
        <v>247</v>
      </c>
      <c r="E163" s="181" t="s">
        <v>2415</v>
      </c>
      <c r="F163" s="182" t="s">
        <v>2416</v>
      </c>
      <c r="G163" s="183" t="s">
        <v>389</v>
      </c>
      <c r="H163" s="184">
        <v>10</v>
      </c>
      <c r="I163" s="185"/>
      <c r="J163" s="186">
        <f t="shared" si="20"/>
        <v>0</v>
      </c>
      <c r="K163" s="182" t="s">
        <v>19</v>
      </c>
      <c r="L163" s="40"/>
      <c r="M163" s="187" t="s">
        <v>19</v>
      </c>
      <c r="N163" s="188" t="s">
        <v>45</v>
      </c>
      <c r="O163" s="65"/>
      <c r="P163" s="189">
        <f t="shared" si="21"/>
        <v>0</v>
      </c>
      <c r="Q163" s="189">
        <v>0</v>
      </c>
      <c r="R163" s="189">
        <f t="shared" si="22"/>
        <v>0</v>
      </c>
      <c r="S163" s="189">
        <v>0</v>
      </c>
      <c r="T163" s="190">
        <f t="shared" si="23"/>
        <v>0</v>
      </c>
      <c r="U163" s="35"/>
      <c r="V163" s="35"/>
      <c r="W163" s="35"/>
      <c r="X163" s="35"/>
      <c r="Y163" s="35"/>
      <c r="Z163" s="35"/>
      <c r="AA163" s="35"/>
      <c r="AB163" s="35"/>
      <c r="AC163" s="35"/>
      <c r="AD163" s="35"/>
      <c r="AE163" s="35"/>
      <c r="AR163" s="191" t="s">
        <v>390</v>
      </c>
      <c r="AT163" s="191" t="s">
        <v>247</v>
      </c>
      <c r="AU163" s="191" t="s">
        <v>82</v>
      </c>
      <c r="AY163" s="18" t="s">
        <v>245</v>
      </c>
      <c r="BE163" s="192">
        <f t="shared" si="24"/>
        <v>0</v>
      </c>
      <c r="BF163" s="192">
        <f t="shared" si="25"/>
        <v>0</v>
      </c>
      <c r="BG163" s="192">
        <f t="shared" si="26"/>
        <v>0</v>
      </c>
      <c r="BH163" s="192">
        <f t="shared" si="27"/>
        <v>0</v>
      </c>
      <c r="BI163" s="192">
        <f t="shared" si="28"/>
        <v>0</v>
      </c>
      <c r="BJ163" s="18" t="s">
        <v>82</v>
      </c>
      <c r="BK163" s="192">
        <f t="shared" si="29"/>
        <v>0</v>
      </c>
      <c r="BL163" s="18" t="s">
        <v>390</v>
      </c>
      <c r="BM163" s="191" t="s">
        <v>2417</v>
      </c>
    </row>
    <row r="164" spans="1:65" s="2" customFormat="1" ht="16.5" customHeight="1">
      <c r="A164" s="35"/>
      <c r="B164" s="36"/>
      <c r="C164" s="180" t="s">
        <v>2418</v>
      </c>
      <c r="D164" s="180" t="s">
        <v>247</v>
      </c>
      <c r="E164" s="181" t="s">
        <v>2419</v>
      </c>
      <c r="F164" s="182" t="s">
        <v>2420</v>
      </c>
      <c r="G164" s="183" t="s">
        <v>389</v>
      </c>
      <c r="H164" s="184">
        <v>62</v>
      </c>
      <c r="I164" s="185"/>
      <c r="J164" s="186">
        <f t="shared" si="20"/>
        <v>0</v>
      </c>
      <c r="K164" s="182" t="s">
        <v>19</v>
      </c>
      <c r="L164" s="40"/>
      <c r="M164" s="187" t="s">
        <v>19</v>
      </c>
      <c r="N164" s="188" t="s">
        <v>45</v>
      </c>
      <c r="O164" s="65"/>
      <c r="P164" s="189">
        <f t="shared" si="21"/>
        <v>0</v>
      </c>
      <c r="Q164" s="189">
        <v>0</v>
      </c>
      <c r="R164" s="189">
        <f t="shared" si="22"/>
        <v>0</v>
      </c>
      <c r="S164" s="189">
        <v>0</v>
      </c>
      <c r="T164" s="190">
        <f t="shared" si="23"/>
        <v>0</v>
      </c>
      <c r="U164" s="35"/>
      <c r="V164" s="35"/>
      <c r="W164" s="35"/>
      <c r="X164" s="35"/>
      <c r="Y164" s="35"/>
      <c r="Z164" s="35"/>
      <c r="AA164" s="35"/>
      <c r="AB164" s="35"/>
      <c r="AC164" s="35"/>
      <c r="AD164" s="35"/>
      <c r="AE164" s="35"/>
      <c r="AR164" s="191" t="s">
        <v>390</v>
      </c>
      <c r="AT164" s="191" t="s">
        <v>247</v>
      </c>
      <c r="AU164" s="191" t="s">
        <v>82</v>
      </c>
      <c r="AY164" s="18" t="s">
        <v>245</v>
      </c>
      <c r="BE164" s="192">
        <f t="shared" si="24"/>
        <v>0</v>
      </c>
      <c r="BF164" s="192">
        <f t="shared" si="25"/>
        <v>0</v>
      </c>
      <c r="BG164" s="192">
        <f t="shared" si="26"/>
        <v>0</v>
      </c>
      <c r="BH164" s="192">
        <f t="shared" si="27"/>
        <v>0</v>
      </c>
      <c r="BI164" s="192">
        <f t="shared" si="28"/>
        <v>0</v>
      </c>
      <c r="BJ164" s="18" t="s">
        <v>82</v>
      </c>
      <c r="BK164" s="192">
        <f t="shared" si="29"/>
        <v>0</v>
      </c>
      <c r="BL164" s="18" t="s">
        <v>390</v>
      </c>
      <c r="BM164" s="191" t="s">
        <v>2421</v>
      </c>
    </row>
    <row r="165" spans="1:65" s="2" customFormat="1" ht="16.5" customHeight="1">
      <c r="A165" s="35"/>
      <c r="B165" s="36"/>
      <c r="C165" s="180" t="s">
        <v>1459</v>
      </c>
      <c r="D165" s="180" t="s">
        <v>247</v>
      </c>
      <c r="E165" s="181" t="s">
        <v>2422</v>
      </c>
      <c r="F165" s="182" t="s">
        <v>2423</v>
      </c>
      <c r="G165" s="183" t="s">
        <v>389</v>
      </c>
      <c r="H165" s="184">
        <v>12</v>
      </c>
      <c r="I165" s="185"/>
      <c r="J165" s="186">
        <f t="shared" si="20"/>
        <v>0</v>
      </c>
      <c r="K165" s="182" t="s">
        <v>19</v>
      </c>
      <c r="L165" s="40"/>
      <c r="M165" s="187" t="s">
        <v>19</v>
      </c>
      <c r="N165" s="188" t="s">
        <v>45</v>
      </c>
      <c r="O165" s="65"/>
      <c r="P165" s="189">
        <f t="shared" si="21"/>
        <v>0</v>
      </c>
      <c r="Q165" s="189">
        <v>0</v>
      </c>
      <c r="R165" s="189">
        <f t="shared" si="22"/>
        <v>0</v>
      </c>
      <c r="S165" s="189">
        <v>0</v>
      </c>
      <c r="T165" s="190">
        <f t="shared" si="23"/>
        <v>0</v>
      </c>
      <c r="U165" s="35"/>
      <c r="V165" s="35"/>
      <c r="W165" s="35"/>
      <c r="X165" s="35"/>
      <c r="Y165" s="35"/>
      <c r="Z165" s="35"/>
      <c r="AA165" s="35"/>
      <c r="AB165" s="35"/>
      <c r="AC165" s="35"/>
      <c r="AD165" s="35"/>
      <c r="AE165" s="35"/>
      <c r="AR165" s="191" t="s">
        <v>390</v>
      </c>
      <c r="AT165" s="191" t="s">
        <v>247</v>
      </c>
      <c r="AU165" s="191" t="s">
        <v>82</v>
      </c>
      <c r="AY165" s="18" t="s">
        <v>245</v>
      </c>
      <c r="BE165" s="192">
        <f t="shared" si="24"/>
        <v>0</v>
      </c>
      <c r="BF165" s="192">
        <f t="shared" si="25"/>
        <v>0</v>
      </c>
      <c r="BG165" s="192">
        <f t="shared" si="26"/>
        <v>0</v>
      </c>
      <c r="BH165" s="192">
        <f t="shared" si="27"/>
        <v>0</v>
      </c>
      <c r="BI165" s="192">
        <f t="shared" si="28"/>
        <v>0</v>
      </c>
      <c r="BJ165" s="18" t="s">
        <v>82</v>
      </c>
      <c r="BK165" s="192">
        <f t="shared" si="29"/>
        <v>0</v>
      </c>
      <c r="BL165" s="18" t="s">
        <v>390</v>
      </c>
      <c r="BM165" s="191" t="s">
        <v>2424</v>
      </c>
    </row>
    <row r="166" spans="1:65" s="2" customFormat="1" ht="16.5" customHeight="1">
      <c r="A166" s="35"/>
      <c r="B166" s="36"/>
      <c r="C166" s="180" t="s">
        <v>2425</v>
      </c>
      <c r="D166" s="180" t="s">
        <v>247</v>
      </c>
      <c r="E166" s="181" t="s">
        <v>2426</v>
      </c>
      <c r="F166" s="182" t="s">
        <v>2427</v>
      </c>
      <c r="G166" s="183" t="s">
        <v>389</v>
      </c>
      <c r="H166" s="184">
        <v>4</v>
      </c>
      <c r="I166" s="185"/>
      <c r="J166" s="186">
        <f t="shared" si="20"/>
        <v>0</v>
      </c>
      <c r="K166" s="182" t="s">
        <v>19</v>
      </c>
      <c r="L166" s="40"/>
      <c r="M166" s="187" t="s">
        <v>19</v>
      </c>
      <c r="N166" s="188" t="s">
        <v>45</v>
      </c>
      <c r="O166" s="65"/>
      <c r="P166" s="189">
        <f t="shared" si="21"/>
        <v>0</v>
      </c>
      <c r="Q166" s="189">
        <v>0</v>
      </c>
      <c r="R166" s="189">
        <f t="shared" si="22"/>
        <v>0</v>
      </c>
      <c r="S166" s="189">
        <v>0</v>
      </c>
      <c r="T166" s="190">
        <f t="shared" si="23"/>
        <v>0</v>
      </c>
      <c r="U166" s="35"/>
      <c r="V166" s="35"/>
      <c r="W166" s="35"/>
      <c r="X166" s="35"/>
      <c r="Y166" s="35"/>
      <c r="Z166" s="35"/>
      <c r="AA166" s="35"/>
      <c r="AB166" s="35"/>
      <c r="AC166" s="35"/>
      <c r="AD166" s="35"/>
      <c r="AE166" s="35"/>
      <c r="AR166" s="191" t="s">
        <v>390</v>
      </c>
      <c r="AT166" s="191" t="s">
        <v>247</v>
      </c>
      <c r="AU166" s="191" t="s">
        <v>82</v>
      </c>
      <c r="AY166" s="18" t="s">
        <v>245</v>
      </c>
      <c r="BE166" s="192">
        <f t="shared" si="24"/>
        <v>0</v>
      </c>
      <c r="BF166" s="192">
        <f t="shared" si="25"/>
        <v>0</v>
      </c>
      <c r="BG166" s="192">
        <f t="shared" si="26"/>
        <v>0</v>
      </c>
      <c r="BH166" s="192">
        <f t="shared" si="27"/>
        <v>0</v>
      </c>
      <c r="BI166" s="192">
        <f t="shared" si="28"/>
        <v>0</v>
      </c>
      <c r="BJ166" s="18" t="s">
        <v>82</v>
      </c>
      <c r="BK166" s="192">
        <f t="shared" si="29"/>
        <v>0</v>
      </c>
      <c r="BL166" s="18" t="s">
        <v>390</v>
      </c>
      <c r="BM166" s="191" t="s">
        <v>2428</v>
      </c>
    </row>
    <row r="167" spans="1:65" s="2" customFormat="1" ht="16.5" customHeight="1">
      <c r="A167" s="35"/>
      <c r="B167" s="36"/>
      <c r="C167" s="180" t="s">
        <v>2429</v>
      </c>
      <c r="D167" s="180" t="s">
        <v>247</v>
      </c>
      <c r="E167" s="181" t="s">
        <v>2430</v>
      </c>
      <c r="F167" s="182" t="s">
        <v>2431</v>
      </c>
      <c r="G167" s="183" t="s">
        <v>389</v>
      </c>
      <c r="H167" s="184">
        <v>1</v>
      </c>
      <c r="I167" s="185"/>
      <c r="J167" s="186">
        <f t="shared" si="20"/>
        <v>0</v>
      </c>
      <c r="K167" s="182" t="s">
        <v>19</v>
      </c>
      <c r="L167" s="40"/>
      <c r="M167" s="187" t="s">
        <v>19</v>
      </c>
      <c r="N167" s="188" t="s">
        <v>45</v>
      </c>
      <c r="O167" s="65"/>
      <c r="P167" s="189">
        <f t="shared" si="21"/>
        <v>0</v>
      </c>
      <c r="Q167" s="189">
        <v>0</v>
      </c>
      <c r="R167" s="189">
        <f t="shared" si="22"/>
        <v>0</v>
      </c>
      <c r="S167" s="189">
        <v>0</v>
      </c>
      <c r="T167" s="190">
        <f t="shared" si="23"/>
        <v>0</v>
      </c>
      <c r="U167" s="35"/>
      <c r="V167" s="35"/>
      <c r="W167" s="35"/>
      <c r="X167" s="35"/>
      <c r="Y167" s="35"/>
      <c r="Z167" s="35"/>
      <c r="AA167" s="35"/>
      <c r="AB167" s="35"/>
      <c r="AC167" s="35"/>
      <c r="AD167" s="35"/>
      <c r="AE167" s="35"/>
      <c r="AR167" s="191" t="s">
        <v>390</v>
      </c>
      <c r="AT167" s="191" t="s">
        <v>247</v>
      </c>
      <c r="AU167" s="191" t="s">
        <v>82</v>
      </c>
      <c r="AY167" s="18" t="s">
        <v>245</v>
      </c>
      <c r="BE167" s="192">
        <f t="shared" si="24"/>
        <v>0</v>
      </c>
      <c r="BF167" s="192">
        <f t="shared" si="25"/>
        <v>0</v>
      </c>
      <c r="BG167" s="192">
        <f t="shared" si="26"/>
        <v>0</v>
      </c>
      <c r="BH167" s="192">
        <f t="shared" si="27"/>
        <v>0</v>
      </c>
      <c r="BI167" s="192">
        <f t="shared" si="28"/>
        <v>0</v>
      </c>
      <c r="BJ167" s="18" t="s">
        <v>82</v>
      </c>
      <c r="BK167" s="192">
        <f t="shared" si="29"/>
        <v>0</v>
      </c>
      <c r="BL167" s="18" t="s">
        <v>390</v>
      </c>
      <c r="BM167" s="191" t="s">
        <v>2432</v>
      </c>
    </row>
    <row r="168" spans="1:65" s="2" customFormat="1" ht="16.5" customHeight="1">
      <c r="A168" s="35"/>
      <c r="B168" s="36"/>
      <c r="C168" s="180" t="s">
        <v>2433</v>
      </c>
      <c r="D168" s="180" t="s">
        <v>247</v>
      </c>
      <c r="E168" s="181" t="s">
        <v>2434</v>
      </c>
      <c r="F168" s="182" t="s">
        <v>2381</v>
      </c>
      <c r="G168" s="183" t="s">
        <v>389</v>
      </c>
      <c r="H168" s="184">
        <v>2</v>
      </c>
      <c r="I168" s="185"/>
      <c r="J168" s="186">
        <f t="shared" si="20"/>
        <v>0</v>
      </c>
      <c r="K168" s="182" t="s">
        <v>19</v>
      </c>
      <c r="L168" s="40"/>
      <c r="M168" s="187" t="s">
        <v>19</v>
      </c>
      <c r="N168" s="188" t="s">
        <v>45</v>
      </c>
      <c r="O168" s="65"/>
      <c r="P168" s="189">
        <f t="shared" si="21"/>
        <v>0</v>
      </c>
      <c r="Q168" s="189">
        <v>0</v>
      </c>
      <c r="R168" s="189">
        <f t="shared" si="22"/>
        <v>0</v>
      </c>
      <c r="S168" s="189">
        <v>0</v>
      </c>
      <c r="T168" s="190">
        <f t="shared" si="23"/>
        <v>0</v>
      </c>
      <c r="U168" s="35"/>
      <c r="V168" s="35"/>
      <c r="W168" s="35"/>
      <c r="X168" s="35"/>
      <c r="Y168" s="35"/>
      <c r="Z168" s="35"/>
      <c r="AA168" s="35"/>
      <c r="AB168" s="35"/>
      <c r="AC168" s="35"/>
      <c r="AD168" s="35"/>
      <c r="AE168" s="35"/>
      <c r="AR168" s="191" t="s">
        <v>390</v>
      </c>
      <c r="AT168" s="191" t="s">
        <v>247</v>
      </c>
      <c r="AU168" s="191" t="s">
        <v>82</v>
      </c>
      <c r="AY168" s="18" t="s">
        <v>245</v>
      </c>
      <c r="BE168" s="192">
        <f t="shared" si="24"/>
        <v>0</v>
      </c>
      <c r="BF168" s="192">
        <f t="shared" si="25"/>
        <v>0</v>
      </c>
      <c r="BG168" s="192">
        <f t="shared" si="26"/>
        <v>0</v>
      </c>
      <c r="BH168" s="192">
        <f t="shared" si="27"/>
        <v>0</v>
      </c>
      <c r="BI168" s="192">
        <f t="shared" si="28"/>
        <v>0</v>
      </c>
      <c r="BJ168" s="18" t="s">
        <v>82</v>
      </c>
      <c r="BK168" s="192">
        <f t="shared" si="29"/>
        <v>0</v>
      </c>
      <c r="BL168" s="18" t="s">
        <v>390</v>
      </c>
      <c r="BM168" s="191" t="s">
        <v>2435</v>
      </c>
    </row>
    <row r="169" spans="1:65" s="2" customFormat="1" ht="16.5" customHeight="1">
      <c r="A169" s="35"/>
      <c r="B169" s="36"/>
      <c r="C169" s="180" t="s">
        <v>2436</v>
      </c>
      <c r="D169" s="180" t="s">
        <v>247</v>
      </c>
      <c r="E169" s="181" t="s">
        <v>2437</v>
      </c>
      <c r="F169" s="182" t="s">
        <v>2381</v>
      </c>
      <c r="G169" s="183" t="s">
        <v>389</v>
      </c>
      <c r="H169" s="184">
        <v>1</v>
      </c>
      <c r="I169" s="185"/>
      <c r="J169" s="186">
        <f t="shared" si="20"/>
        <v>0</v>
      </c>
      <c r="K169" s="182" t="s">
        <v>19</v>
      </c>
      <c r="L169" s="40"/>
      <c r="M169" s="187" t="s">
        <v>19</v>
      </c>
      <c r="N169" s="188" t="s">
        <v>45</v>
      </c>
      <c r="O169" s="65"/>
      <c r="P169" s="189">
        <f t="shared" si="21"/>
        <v>0</v>
      </c>
      <c r="Q169" s="189">
        <v>0</v>
      </c>
      <c r="R169" s="189">
        <f t="shared" si="22"/>
        <v>0</v>
      </c>
      <c r="S169" s="189">
        <v>0</v>
      </c>
      <c r="T169" s="190">
        <f t="shared" si="23"/>
        <v>0</v>
      </c>
      <c r="U169" s="35"/>
      <c r="V169" s="35"/>
      <c r="W169" s="35"/>
      <c r="X169" s="35"/>
      <c r="Y169" s="35"/>
      <c r="Z169" s="35"/>
      <c r="AA169" s="35"/>
      <c r="AB169" s="35"/>
      <c r="AC169" s="35"/>
      <c r="AD169" s="35"/>
      <c r="AE169" s="35"/>
      <c r="AR169" s="191" t="s">
        <v>390</v>
      </c>
      <c r="AT169" s="191" t="s">
        <v>247</v>
      </c>
      <c r="AU169" s="191" t="s">
        <v>82</v>
      </c>
      <c r="AY169" s="18" t="s">
        <v>245</v>
      </c>
      <c r="BE169" s="192">
        <f t="shared" si="24"/>
        <v>0</v>
      </c>
      <c r="BF169" s="192">
        <f t="shared" si="25"/>
        <v>0</v>
      </c>
      <c r="BG169" s="192">
        <f t="shared" si="26"/>
        <v>0</v>
      </c>
      <c r="BH169" s="192">
        <f t="shared" si="27"/>
        <v>0</v>
      </c>
      <c r="BI169" s="192">
        <f t="shared" si="28"/>
        <v>0</v>
      </c>
      <c r="BJ169" s="18" t="s">
        <v>82</v>
      </c>
      <c r="BK169" s="192">
        <f t="shared" si="29"/>
        <v>0</v>
      </c>
      <c r="BL169" s="18" t="s">
        <v>390</v>
      </c>
      <c r="BM169" s="191" t="s">
        <v>2438</v>
      </c>
    </row>
    <row r="170" spans="1:65" s="2" customFormat="1" ht="16.5" customHeight="1">
      <c r="A170" s="35"/>
      <c r="B170" s="36"/>
      <c r="C170" s="180" t="s">
        <v>2439</v>
      </c>
      <c r="D170" s="180" t="s">
        <v>247</v>
      </c>
      <c r="E170" s="181" t="s">
        <v>2440</v>
      </c>
      <c r="F170" s="182" t="s">
        <v>2441</v>
      </c>
      <c r="G170" s="183" t="s">
        <v>389</v>
      </c>
      <c r="H170" s="184">
        <v>33</v>
      </c>
      <c r="I170" s="185"/>
      <c r="J170" s="186">
        <f t="shared" si="20"/>
        <v>0</v>
      </c>
      <c r="K170" s="182" t="s">
        <v>19</v>
      </c>
      <c r="L170" s="40"/>
      <c r="M170" s="187" t="s">
        <v>19</v>
      </c>
      <c r="N170" s="188" t="s">
        <v>45</v>
      </c>
      <c r="O170" s="65"/>
      <c r="P170" s="189">
        <f t="shared" si="21"/>
        <v>0</v>
      </c>
      <c r="Q170" s="189">
        <v>0</v>
      </c>
      <c r="R170" s="189">
        <f t="shared" si="22"/>
        <v>0</v>
      </c>
      <c r="S170" s="189">
        <v>0</v>
      </c>
      <c r="T170" s="190">
        <f t="shared" si="23"/>
        <v>0</v>
      </c>
      <c r="U170" s="35"/>
      <c r="V170" s="35"/>
      <c r="W170" s="35"/>
      <c r="X170" s="35"/>
      <c r="Y170" s="35"/>
      <c r="Z170" s="35"/>
      <c r="AA170" s="35"/>
      <c r="AB170" s="35"/>
      <c r="AC170" s="35"/>
      <c r="AD170" s="35"/>
      <c r="AE170" s="35"/>
      <c r="AR170" s="191" t="s">
        <v>390</v>
      </c>
      <c r="AT170" s="191" t="s">
        <v>247</v>
      </c>
      <c r="AU170" s="191" t="s">
        <v>82</v>
      </c>
      <c r="AY170" s="18" t="s">
        <v>245</v>
      </c>
      <c r="BE170" s="192">
        <f t="shared" si="24"/>
        <v>0</v>
      </c>
      <c r="BF170" s="192">
        <f t="shared" si="25"/>
        <v>0</v>
      </c>
      <c r="BG170" s="192">
        <f t="shared" si="26"/>
        <v>0</v>
      </c>
      <c r="BH170" s="192">
        <f t="shared" si="27"/>
        <v>0</v>
      </c>
      <c r="BI170" s="192">
        <f t="shared" si="28"/>
        <v>0</v>
      </c>
      <c r="BJ170" s="18" t="s">
        <v>82</v>
      </c>
      <c r="BK170" s="192">
        <f t="shared" si="29"/>
        <v>0</v>
      </c>
      <c r="BL170" s="18" t="s">
        <v>390</v>
      </c>
      <c r="BM170" s="191" t="s">
        <v>2442</v>
      </c>
    </row>
    <row r="171" spans="1:65" s="2" customFormat="1" ht="16.5" customHeight="1">
      <c r="A171" s="35"/>
      <c r="B171" s="36"/>
      <c r="C171" s="180" t="s">
        <v>2443</v>
      </c>
      <c r="D171" s="180" t="s">
        <v>247</v>
      </c>
      <c r="E171" s="181" t="s">
        <v>2444</v>
      </c>
      <c r="F171" s="182" t="s">
        <v>2374</v>
      </c>
      <c r="G171" s="183" t="s">
        <v>389</v>
      </c>
      <c r="H171" s="184">
        <v>9</v>
      </c>
      <c r="I171" s="185"/>
      <c r="J171" s="186">
        <f t="shared" si="20"/>
        <v>0</v>
      </c>
      <c r="K171" s="182" t="s">
        <v>19</v>
      </c>
      <c r="L171" s="40"/>
      <c r="M171" s="187" t="s">
        <v>19</v>
      </c>
      <c r="N171" s="188" t="s">
        <v>45</v>
      </c>
      <c r="O171" s="65"/>
      <c r="P171" s="189">
        <f t="shared" si="21"/>
        <v>0</v>
      </c>
      <c r="Q171" s="189">
        <v>0</v>
      </c>
      <c r="R171" s="189">
        <f t="shared" si="22"/>
        <v>0</v>
      </c>
      <c r="S171" s="189">
        <v>0</v>
      </c>
      <c r="T171" s="190">
        <f t="shared" si="23"/>
        <v>0</v>
      </c>
      <c r="U171" s="35"/>
      <c r="V171" s="35"/>
      <c r="W171" s="35"/>
      <c r="X171" s="35"/>
      <c r="Y171" s="35"/>
      <c r="Z171" s="35"/>
      <c r="AA171" s="35"/>
      <c r="AB171" s="35"/>
      <c r="AC171" s="35"/>
      <c r="AD171" s="35"/>
      <c r="AE171" s="35"/>
      <c r="AR171" s="191" t="s">
        <v>390</v>
      </c>
      <c r="AT171" s="191" t="s">
        <v>247</v>
      </c>
      <c r="AU171" s="191" t="s">
        <v>82</v>
      </c>
      <c r="AY171" s="18" t="s">
        <v>245</v>
      </c>
      <c r="BE171" s="192">
        <f t="shared" si="24"/>
        <v>0</v>
      </c>
      <c r="BF171" s="192">
        <f t="shared" si="25"/>
        <v>0</v>
      </c>
      <c r="BG171" s="192">
        <f t="shared" si="26"/>
        <v>0</v>
      </c>
      <c r="BH171" s="192">
        <f t="shared" si="27"/>
        <v>0</v>
      </c>
      <c r="BI171" s="192">
        <f t="shared" si="28"/>
        <v>0</v>
      </c>
      <c r="BJ171" s="18" t="s">
        <v>82</v>
      </c>
      <c r="BK171" s="192">
        <f t="shared" si="29"/>
        <v>0</v>
      </c>
      <c r="BL171" s="18" t="s">
        <v>390</v>
      </c>
      <c r="BM171" s="191" t="s">
        <v>2445</v>
      </c>
    </row>
    <row r="172" spans="1:65" s="2" customFormat="1" ht="16.5" customHeight="1">
      <c r="A172" s="35"/>
      <c r="B172" s="36"/>
      <c r="C172" s="180" t="s">
        <v>2446</v>
      </c>
      <c r="D172" s="180" t="s">
        <v>247</v>
      </c>
      <c r="E172" s="181" t="s">
        <v>2447</v>
      </c>
      <c r="F172" s="182" t="s">
        <v>2367</v>
      </c>
      <c r="G172" s="183" t="s">
        <v>389</v>
      </c>
      <c r="H172" s="184">
        <v>4</v>
      </c>
      <c r="I172" s="185"/>
      <c r="J172" s="186">
        <f t="shared" si="20"/>
        <v>0</v>
      </c>
      <c r="K172" s="182" t="s">
        <v>19</v>
      </c>
      <c r="L172" s="40"/>
      <c r="M172" s="187" t="s">
        <v>19</v>
      </c>
      <c r="N172" s="188" t="s">
        <v>45</v>
      </c>
      <c r="O172" s="65"/>
      <c r="P172" s="189">
        <f t="shared" si="21"/>
        <v>0</v>
      </c>
      <c r="Q172" s="189">
        <v>0</v>
      </c>
      <c r="R172" s="189">
        <f t="shared" si="22"/>
        <v>0</v>
      </c>
      <c r="S172" s="189">
        <v>0</v>
      </c>
      <c r="T172" s="190">
        <f t="shared" si="23"/>
        <v>0</v>
      </c>
      <c r="U172" s="35"/>
      <c r="V172" s="35"/>
      <c r="W172" s="35"/>
      <c r="X172" s="35"/>
      <c r="Y172" s="35"/>
      <c r="Z172" s="35"/>
      <c r="AA172" s="35"/>
      <c r="AB172" s="35"/>
      <c r="AC172" s="35"/>
      <c r="AD172" s="35"/>
      <c r="AE172" s="35"/>
      <c r="AR172" s="191" t="s">
        <v>390</v>
      </c>
      <c r="AT172" s="191" t="s">
        <v>247</v>
      </c>
      <c r="AU172" s="191" t="s">
        <v>82</v>
      </c>
      <c r="AY172" s="18" t="s">
        <v>245</v>
      </c>
      <c r="BE172" s="192">
        <f t="shared" si="24"/>
        <v>0</v>
      </c>
      <c r="BF172" s="192">
        <f t="shared" si="25"/>
        <v>0</v>
      </c>
      <c r="BG172" s="192">
        <f t="shared" si="26"/>
        <v>0</v>
      </c>
      <c r="BH172" s="192">
        <f t="shared" si="27"/>
        <v>0</v>
      </c>
      <c r="BI172" s="192">
        <f t="shared" si="28"/>
        <v>0</v>
      </c>
      <c r="BJ172" s="18" t="s">
        <v>82</v>
      </c>
      <c r="BK172" s="192">
        <f t="shared" si="29"/>
        <v>0</v>
      </c>
      <c r="BL172" s="18" t="s">
        <v>390</v>
      </c>
      <c r="BM172" s="191" t="s">
        <v>2448</v>
      </c>
    </row>
    <row r="173" spans="1:65" s="2" customFormat="1" ht="16.5" customHeight="1">
      <c r="A173" s="35"/>
      <c r="B173" s="36"/>
      <c r="C173" s="180" t="s">
        <v>2449</v>
      </c>
      <c r="D173" s="180" t="s">
        <v>247</v>
      </c>
      <c r="E173" s="181" t="s">
        <v>2450</v>
      </c>
      <c r="F173" s="182" t="s">
        <v>2451</v>
      </c>
      <c r="G173" s="183" t="s">
        <v>389</v>
      </c>
      <c r="H173" s="184">
        <v>6</v>
      </c>
      <c r="I173" s="185"/>
      <c r="J173" s="186">
        <f aca="true" t="shared" si="30" ref="J173:J204">ROUND(I173*H173,2)</f>
        <v>0</v>
      </c>
      <c r="K173" s="182" t="s">
        <v>19</v>
      </c>
      <c r="L173" s="40"/>
      <c r="M173" s="187" t="s">
        <v>19</v>
      </c>
      <c r="N173" s="188" t="s">
        <v>45</v>
      </c>
      <c r="O173" s="65"/>
      <c r="P173" s="189">
        <f aca="true" t="shared" si="31" ref="P173:P204">O173*H173</f>
        <v>0</v>
      </c>
      <c r="Q173" s="189">
        <v>0</v>
      </c>
      <c r="R173" s="189">
        <f aca="true" t="shared" si="32" ref="R173:R204">Q173*H173</f>
        <v>0</v>
      </c>
      <c r="S173" s="189">
        <v>0</v>
      </c>
      <c r="T173" s="190">
        <f aca="true" t="shared" si="33" ref="T173:T204">S173*H173</f>
        <v>0</v>
      </c>
      <c r="U173" s="35"/>
      <c r="V173" s="35"/>
      <c r="W173" s="35"/>
      <c r="X173" s="35"/>
      <c r="Y173" s="35"/>
      <c r="Z173" s="35"/>
      <c r="AA173" s="35"/>
      <c r="AB173" s="35"/>
      <c r="AC173" s="35"/>
      <c r="AD173" s="35"/>
      <c r="AE173" s="35"/>
      <c r="AR173" s="191" t="s">
        <v>390</v>
      </c>
      <c r="AT173" s="191" t="s">
        <v>247</v>
      </c>
      <c r="AU173" s="191" t="s">
        <v>82</v>
      </c>
      <c r="AY173" s="18" t="s">
        <v>245</v>
      </c>
      <c r="BE173" s="192">
        <f aca="true" t="shared" si="34" ref="BE173:BE201">IF(N173="základní",J173,0)</f>
        <v>0</v>
      </c>
      <c r="BF173" s="192">
        <f aca="true" t="shared" si="35" ref="BF173:BF201">IF(N173="snížená",J173,0)</f>
        <v>0</v>
      </c>
      <c r="BG173" s="192">
        <f aca="true" t="shared" si="36" ref="BG173:BG201">IF(N173="zákl. přenesená",J173,0)</f>
        <v>0</v>
      </c>
      <c r="BH173" s="192">
        <f aca="true" t="shared" si="37" ref="BH173:BH201">IF(N173="sníž. přenesená",J173,0)</f>
        <v>0</v>
      </c>
      <c r="BI173" s="192">
        <f aca="true" t="shared" si="38" ref="BI173:BI201">IF(N173="nulová",J173,0)</f>
        <v>0</v>
      </c>
      <c r="BJ173" s="18" t="s">
        <v>82</v>
      </c>
      <c r="BK173" s="192">
        <f aca="true" t="shared" si="39" ref="BK173:BK201">ROUND(I173*H173,2)</f>
        <v>0</v>
      </c>
      <c r="BL173" s="18" t="s">
        <v>390</v>
      </c>
      <c r="BM173" s="191" t="s">
        <v>2452</v>
      </c>
    </row>
    <row r="174" spans="1:65" s="2" customFormat="1" ht="16.5" customHeight="1">
      <c r="A174" s="35"/>
      <c r="B174" s="36"/>
      <c r="C174" s="180" t="s">
        <v>2453</v>
      </c>
      <c r="D174" s="180" t="s">
        <v>247</v>
      </c>
      <c r="E174" s="181" t="s">
        <v>2454</v>
      </c>
      <c r="F174" s="182" t="s">
        <v>2367</v>
      </c>
      <c r="G174" s="183" t="s">
        <v>389</v>
      </c>
      <c r="H174" s="184">
        <v>8</v>
      </c>
      <c r="I174" s="185"/>
      <c r="J174" s="186">
        <f t="shared" si="30"/>
        <v>0</v>
      </c>
      <c r="K174" s="182" t="s">
        <v>19</v>
      </c>
      <c r="L174" s="40"/>
      <c r="M174" s="187" t="s">
        <v>19</v>
      </c>
      <c r="N174" s="188" t="s">
        <v>45</v>
      </c>
      <c r="O174" s="65"/>
      <c r="P174" s="189">
        <f t="shared" si="31"/>
        <v>0</v>
      </c>
      <c r="Q174" s="189">
        <v>0</v>
      </c>
      <c r="R174" s="189">
        <f t="shared" si="32"/>
        <v>0</v>
      </c>
      <c r="S174" s="189">
        <v>0</v>
      </c>
      <c r="T174" s="190">
        <f t="shared" si="33"/>
        <v>0</v>
      </c>
      <c r="U174" s="35"/>
      <c r="V174" s="35"/>
      <c r="W174" s="35"/>
      <c r="X174" s="35"/>
      <c r="Y174" s="35"/>
      <c r="Z174" s="35"/>
      <c r="AA174" s="35"/>
      <c r="AB174" s="35"/>
      <c r="AC174" s="35"/>
      <c r="AD174" s="35"/>
      <c r="AE174" s="35"/>
      <c r="AR174" s="191" t="s">
        <v>390</v>
      </c>
      <c r="AT174" s="191" t="s">
        <v>247</v>
      </c>
      <c r="AU174" s="191" t="s">
        <v>82</v>
      </c>
      <c r="AY174" s="18" t="s">
        <v>245</v>
      </c>
      <c r="BE174" s="192">
        <f t="shared" si="34"/>
        <v>0</v>
      </c>
      <c r="BF174" s="192">
        <f t="shared" si="35"/>
        <v>0</v>
      </c>
      <c r="BG174" s="192">
        <f t="shared" si="36"/>
        <v>0</v>
      </c>
      <c r="BH174" s="192">
        <f t="shared" si="37"/>
        <v>0</v>
      </c>
      <c r="BI174" s="192">
        <f t="shared" si="38"/>
        <v>0</v>
      </c>
      <c r="BJ174" s="18" t="s">
        <v>82</v>
      </c>
      <c r="BK174" s="192">
        <f t="shared" si="39"/>
        <v>0</v>
      </c>
      <c r="BL174" s="18" t="s">
        <v>390</v>
      </c>
      <c r="BM174" s="191" t="s">
        <v>2455</v>
      </c>
    </row>
    <row r="175" spans="1:65" s="2" customFormat="1" ht="16.5" customHeight="1">
      <c r="A175" s="35"/>
      <c r="B175" s="36"/>
      <c r="C175" s="180" t="s">
        <v>2456</v>
      </c>
      <c r="D175" s="180" t="s">
        <v>247</v>
      </c>
      <c r="E175" s="181" t="s">
        <v>2457</v>
      </c>
      <c r="F175" s="182" t="s">
        <v>2367</v>
      </c>
      <c r="G175" s="183" t="s">
        <v>389</v>
      </c>
      <c r="H175" s="184">
        <v>2</v>
      </c>
      <c r="I175" s="185"/>
      <c r="J175" s="186">
        <f t="shared" si="30"/>
        <v>0</v>
      </c>
      <c r="K175" s="182" t="s">
        <v>19</v>
      </c>
      <c r="L175" s="40"/>
      <c r="M175" s="187" t="s">
        <v>19</v>
      </c>
      <c r="N175" s="188" t="s">
        <v>45</v>
      </c>
      <c r="O175" s="65"/>
      <c r="P175" s="189">
        <f t="shared" si="31"/>
        <v>0</v>
      </c>
      <c r="Q175" s="189">
        <v>0</v>
      </c>
      <c r="R175" s="189">
        <f t="shared" si="32"/>
        <v>0</v>
      </c>
      <c r="S175" s="189">
        <v>0</v>
      </c>
      <c r="T175" s="190">
        <f t="shared" si="33"/>
        <v>0</v>
      </c>
      <c r="U175" s="35"/>
      <c r="V175" s="35"/>
      <c r="W175" s="35"/>
      <c r="X175" s="35"/>
      <c r="Y175" s="35"/>
      <c r="Z175" s="35"/>
      <c r="AA175" s="35"/>
      <c r="AB175" s="35"/>
      <c r="AC175" s="35"/>
      <c r="AD175" s="35"/>
      <c r="AE175" s="35"/>
      <c r="AR175" s="191" t="s">
        <v>390</v>
      </c>
      <c r="AT175" s="191" t="s">
        <v>247</v>
      </c>
      <c r="AU175" s="191" t="s">
        <v>82</v>
      </c>
      <c r="AY175" s="18" t="s">
        <v>245</v>
      </c>
      <c r="BE175" s="192">
        <f t="shared" si="34"/>
        <v>0</v>
      </c>
      <c r="BF175" s="192">
        <f t="shared" si="35"/>
        <v>0</v>
      </c>
      <c r="BG175" s="192">
        <f t="shared" si="36"/>
        <v>0</v>
      </c>
      <c r="BH175" s="192">
        <f t="shared" si="37"/>
        <v>0</v>
      </c>
      <c r="BI175" s="192">
        <f t="shared" si="38"/>
        <v>0</v>
      </c>
      <c r="BJ175" s="18" t="s">
        <v>82</v>
      </c>
      <c r="BK175" s="192">
        <f t="shared" si="39"/>
        <v>0</v>
      </c>
      <c r="BL175" s="18" t="s">
        <v>390</v>
      </c>
      <c r="BM175" s="191" t="s">
        <v>2458</v>
      </c>
    </row>
    <row r="176" spans="1:65" s="2" customFormat="1" ht="16.5" customHeight="1">
      <c r="A176" s="35"/>
      <c r="B176" s="36"/>
      <c r="C176" s="180" t="s">
        <v>2459</v>
      </c>
      <c r="D176" s="180" t="s">
        <v>247</v>
      </c>
      <c r="E176" s="181" t="s">
        <v>2460</v>
      </c>
      <c r="F176" s="182" t="s">
        <v>2367</v>
      </c>
      <c r="G176" s="183" t="s">
        <v>389</v>
      </c>
      <c r="H176" s="184">
        <v>3</v>
      </c>
      <c r="I176" s="185"/>
      <c r="J176" s="186">
        <f t="shared" si="30"/>
        <v>0</v>
      </c>
      <c r="K176" s="182" t="s">
        <v>19</v>
      </c>
      <c r="L176" s="40"/>
      <c r="M176" s="187" t="s">
        <v>19</v>
      </c>
      <c r="N176" s="188" t="s">
        <v>45</v>
      </c>
      <c r="O176" s="65"/>
      <c r="P176" s="189">
        <f t="shared" si="31"/>
        <v>0</v>
      </c>
      <c r="Q176" s="189">
        <v>0</v>
      </c>
      <c r="R176" s="189">
        <f t="shared" si="32"/>
        <v>0</v>
      </c>
      <c r="S176" s="189">
        <v>0</v>
      </c>
      <c r="T176" s="190">
        <f t="shared" si="33"/>
        <v>0</v>
      </c>
      <c r="U176" s="35"/>
      <c r="V176" s="35"/>
      <c r="W176" s="35"/>
      <c r="X176" s="35"/>
      <c r="Y176" s="35"/>
      <c r="Z176" s="35"/>
      <c r="AA176" s="35"/>
      <c r="AB176" s="35"/>
      <c r="AC176" s="35"/>
      <c r="AD176" s="35"/>
      <c r="AE176" s="35"/>
      <c r="AR176" s="191" t="s">
        <v>390</v>
      </c>
      <c r="AT176" s="191" t="s">
        <v>247</v>
      </c>
      <c r="AU176" s="191" t="s">
        <v>82</v>
      </c>
      <c r="AY176" s="18" t="s">
        <v>245</v>
      </c>
      <c r="BE176" s="192">
        <f t="shared" si="34"/>
        <v>0</v>
      </c>
      <c r="BF176" s="192">
        <f t="shared" si="35"/>
        <v>0</v>
      </c>
      <c r="BG176" s="192">
        <f t="shared" si="36"/>
        <v>0</v>
      </c>
      <c r="BH176" s="192">
        <f t="shared" si="37"/>
        <v>0</v>
      </c>
      <c r="BI176" s="192">
        <f t="shared" si="38"/>
        <v>0</v>
      </c>
      <c r="BJ176" s="18" t="s">
        <v>82</v>
      </c>
      <c r="BK176" s="192">
        <f t="shared" si="39"/>
        <v>0</v>
      </c>
      <c r="BL176" s="18" t="s">
        <v>390</v>
      </c>
      <c r="BM176" s="191" t="s">
        <v>2461</v>
      </c>
    </row>
    <row r="177" spans="1:65" s="2" customFormat="1" ht="16.5" customHeight="1">
      <c r="A177" s="35"/>
      <c r="B177" s="36"/>
      <c r="C177" s="180" t="s">
        <v>2462</v>
      </c>
      <c r="D177" s="180" t="s">
        <v>247</v>
      </c>
      <c r="E177" s="181" t="s">
        <v>2463</v>
      </c>
      <c r="F177" s="182" t="s">
        <v>2451</v>
      </c>
      <c r="G177" s="183" t="s">
        <v>389</v>
      </c>
      <c r="H177" s="184">
        <v>2</v>
      </c>
      <c r="I177" s="185"/>
      <c r="J177" s="186">
        <f t="shared" si="30"/>
        <v>0</v>
      </c>
      <c r="K177" s="182" t="s">
        <v>19</v>
      </c>
      <c r="L177" s="40"/>
      <c r="M177" s="187" t="s">
        <v>19</v>
      </c>
      <c r="N177" s="188" t="s">
        <v>45</v>
      </c>
      <c r="O177" s="65"/>
      <c r="P177" s="189">
        <f t="shared" si="31"/>
        <v>0</v>
      </c>
      <c r="Q177" s="189">
        <v>0</v>
      </c>
      <c r="R177" s="189">
        <f t="shared" si="32"/>
        <v>0</v>
      </c>
      <c r="S177" s="189">
        <v>0</v>
      </c>
      <c r="T177" s="190">
        <f t="shared" si="33"/>
        <v>0</v>
      </c>
      <c r="U177" s="35"/>
      <c r="V177" s="35"/>
      <c r="W177" s="35"/>
      <c r="X177" s="35"/>
      <c r="Y177" s="35"/>
      <c r="Z177" s="35"/>
      <c r="AA177" s="35"/>
      <c r="AB177" s="35"/>
      <c r="AC177" s="35"/>
      <c r="AD177" s="35"/>
      <c r="AE177" s="35"/>
      <c r="AR177" s="191" t="s">
        <v>390</v>
      </c>
      <c r="AT177" s="191" t="s">
        <v>247</v>
      </c>
      <c r="AU177" s="191" t="s">
        <v>82</v>
      </c>
      <c r="AY177" s="18" t="s">
        <v>245</v>
      </c>
      <c r="BE177" s="192">
        <f t="shared" si="34"/>
        <v>0</v>
      </c>
      <c r="BF177" s="192">
        <f t="shared" si="35"/>
        <v>0</v>
      </c>
      <c r="BG177" s="192">
        <f t="shared" si="36"/>
        <v>0</v>
      </c>
      <c r="BH177" s="192">
        <f t="shared" si="37"/>
        <v>0</v>
      </c>
      <c r="BI177" s="192">
        <f t="shared" si="38"/>
        <v>0</v>
      </c>
      <c r="BJ177" s="18" t="s">
        <v>82</v>
      </c>
      <c r="BK177" s="192">
        <f t="shared" si="39"/>
        <v>0</v>
      </c>
      <c r="BL177" s="18" t="s">
        <v>390</v>
      </c>
      <c r="BM177" s="191" t="s">
        <v>2464</v>
      </c>
    </row>
    <row r="178" spans="1:65" s="2" customFormat="1" ht="16.5" customHeight="1">
      <c r="A178" s="35"/>
      <c r="B178" s="36"/>
      <c r="C178" s="180" t="s">
        <v>2465</v>
      </c>
      <c r="D178" s="180" t="s">
        <v>247</v>
      </c>
      <c r="E178" s="181" t="s">
        <v>2466</v>
      </c>
      <c r="F178" s="182" t="s">
        <v>2467</v>
      </c>
      <c r="G178" s="183" t="s">
        <v>389</v>
      </c>
      <c r="H178" s="184">
        <v>3</v>
      </c>
      <c r="I178" s="185"/>
      <c r="J178" s="186">
        <f t="shared" si="30"/>
        <v>0</v>
      </c>
      <c r="K178" s="182" t="s">
        <v>19</v>
      </c>
      <c r="L178" s="40"/>
      <c r="M178" s="187" t="s">
        <v>19</v>
      </c>
      <c r="N178" s="188" t="s">
        <v>45</v>
      </c>
      <c r="O178" s="65"/>
      <c r="P178" s="189">
        <f t="shared" si="31"/>
        <v>0</v>
      </c>
      <c r="Q178" s="189">
        <v>0</v>
      </c>
      <c r="R178" s="189">
        <f t="shared" si="32"/>
        <v>0</v>
      </c>
      <c r="S178" s="189">
        <v>0</v>
      </c>
      <c r="T178" s="190">
        <f t="shared" si="33"/>
        <v>0</v>
      </c>
      <c r="U178" s="35"/>
      <c r="V178" s="35"/>
      <c r="W178" s="35"/>
      <c r="X178" s="35"/>
      <c r="Y178" s="35"/>
      <c r="Z178" s="35"/>
      <c r="AA178" s="35"/>
      <c r="AB178" s="35"/>
      <c r="AC178" s="35"/>
      <c r="AD178" s="35"/>
      <c r="AE178" s="35"/>
      <c r="AR178" s="191" t="s">
        <v>390</v>
      </c>
      <c r="AT178" s="191" t="s">
        <v>247</v>
      </c>
      <c r="AU178" s="191" t="s">
        <v>82</v>
      </c>
      <c r="AY178" s="18" t="s">
        <v>245</v>
      </c>
      <c r="BE178" s="192">
        <f t="shared" si="34"/>
        <v>0</v>
      </c>
      <c r="BF178" s="192">
        <f t="shared" si="35"/>
        <v>0</v>
      </c>
      <c r="BG178" s="192">
        <f t="shared" si="36"/>
        <v>0</v>
      </c>
      <c r="BH178" s="192">
        <f t="shared" si="37"/>
        <v>0</v>
      </c>
      <c r="BI178" s="192">
        <f t="shared" si="38"/>
        <v>0</v>
      </c>
      <c r="BJ178" s="18" t="s">
        <v>82</v>
      </c>
      <c r="BK178" s="192">
        <f t="shared" si="39"/>
        <v>0</v>
      </c>
      <c r="BL178" s="18" t="s">
        <v>390</v>
      </c>
      <c r="BM178" s="191" t="s">
        <v>2468</v>
      </c>
    </row>
    <row r="179" spans="1:65" s="2" customFormat="1" ht="16.5" customHeight="1">
      <c r="A179" s="35"/>
      <c r="B179" s="36"/>
      <c r="C179" s="180" t="s">
        <v>2469</v>
      </c>
      <c r="D179" s="180" t="s">
        <v>247</v>
      </c>
      <c r="E179" s="181" t="s">
        <v>2470</v>
      </c>
      <c r="F179" s="182" t="s">
        <v>2471</v>
      </c>
      <c r="G179" s="183" t="s">
        <v>389</v>
      </c>
      <c r="H179" s="184">
        <v>3</v>
      </c>
      <c r="I179" s="185"/>
      <c r="J179" s="186">
        <f t="shared" si="30"/>
        <v>0</v>
      </c>
      <c r="K179" s="182" t="s">
        <v>19</v>
      </c>
      <c r="L179" s="40"/>
      <c r="M179" s="187" t="s">
        <v>19</v>
      </c>
      <c r="N179" s="188" t="s">
        <v>45</v>
      </c>
      <c r="O179" s="65"/>
      <c r="P179" s="189">
        <f t="shared" si="31"/>
        <v>0</v>
      </c>
      <c r="Q179" s="189">
        <v>0</v>
      </c>
      <c r="R179" s="189">
        <f t="shared" si="32"/>
        <v>0</v>
      </c>
      <c r="S179" s="189">
        <v>0</v>
      </c>
      <c r="T179" s="190">
        <f t="shared" si="33"/>
        <v>0</v>
      </c>
      <c r="U179" s="35"/>
      <c r="V179" s="35"/>
      <c r="W179" s="35"/>
      <c r="X179" s="35"/>
      <c r="Y179" s="35"/>
      <c r="Z179" s="35"/>
      <c r="AA179" s="35"/>
      <c r="AB179" s="35"/>
      <c r="AC179" s="35"/>
      <c r="AD179" s="35"/>
      <c r="AE179" s="35"/>
      <c r="AR179" s="191" t="s">
        <v>390</v>
      </c>
      <c r="AT179" s="191" t="s">
        <v>247</v>
      </c>
      <c r="AU179" s="191" t="s">
        <v>82</v>
      </c>
      <c r="AY179" s="18" t="s">
        <v>245</v>
      </c>
      <c r="BE179" s="192">
        <f t="shared" si="34"/>
        <v>0</v>
      </c>
      <c r="BF179" s="192">
        <f t="shared" si="35"/>
        <v>0</v>
      </c>
      <c r="BG179" s="192">
        <f t="shared" si="36"/>
        <v>0</v>
      </c>
      <c r="BH179" s="192">
        <f t="shared" si="37"/>
        <v>0</v>
      </c>
      <c r="BI179" s="192">
        <f t="shared" si="38"/>
        <v>0</v>
      </c>
      <c r="BJ179" s="18" t="s">
        <v>82</v>
      </c>
      <c r="BK179" s="192">
        <f t="shared" si="39"/>
        <v>0</v>
      </c>
      <c r="BL179" s="18" t="s">
        <v>390</v>
      </c>
      <c r="BM179" s="191" t="s">
        <v>2472</v>
      </c>
    </row>
    <row r="180" spans="1:65" s="2" customFormat="1" ht="16.5" customHeight="1">
      <c r="A180" s="35"/>
      <c r="B180" s="36"/>
      <c r="C180" s="180" t="s">
        <v>2473</v>
      </c>
      <c r="D180" s="180" t="s">
        <v>247</v>
      </c>
      <c r="E180" s="181" t="s">
        <v>2474</v>
      </c>
      <c r="F180" s="182" t="s">
        <v>2475</v>
      </c>
      <c r="G180" s="183" t="s">
        <v>389</v>
      </c>
      <c r="H180" s="184">
        <v>4</v>
      </c>
      <c r="I180" s="185"/>
      <c r="J180" s="186">
        <f t="shared" si="30"/>
        <v>0</v>
      </c>
      <c r="K180" s="182" t="s">
        <v>19</v>
      </c>
      <c r="L180" s="40"/>
      <c r="M180" s="187" t="s">
        <v>19</v>
      </c>
      <c r="N180" s="188" t="s">
        <v>45</v>
      </c>
      <c r="O180" s="65"/>
      <c r="P180" s="189">
        <f t="shared" si="31"/>
        <v>0</v>
      </c>
      <c r="Q180" s="189">
        <v>0</v>
      </c>
      <c r="R180" s="189">
        <f t="shared" si="32"/>
        <v>0</v>
      </c>
      <c r="S180" s="189">
        <v>0</v>
      </c>
      <c r="T180" s="190">
        <f t="shared" si="33"/>
        <v>0</v>
      </c>
      <c r="U180" s="35"/>
      <c r="V180" s="35"/>
      <c r="W180" s="35"/>
      <c r="X180" s="35"/>
      <c r="Y180" s="35"/>
      <c r="Z180" s="35"/>
      <c r="AA180" s="35"/>
      <c r="AB180" s="35"/>
      <c r="AC180" s="35"/>
      <c r="AD180" s="35"/>
      <c r="AE180" s="35"/>
      <c r="AR180" s="191" t="s">
        <v>390</v>
      </c>
      <c r="AT180" s="191" t="s">
        <v>247</v>
      </c>
      <c r="AU180" s="191" t="s">
        <v>82</v>
      </c>
      <c r="AY180" s="18" t="s">
        <v>245</v>
      </c>
      <c r="BE180" s="192">
        <f t="shared" si="34"/>
        <v>0</v>
      </c>
      <c r="BF180" s="192">
        <f t="shared" si="35"/>
        <v>0</v>
      </c>
      <c r="BG180" s="192">
        <f t="shared" si="36"/>
        <v>0</v>
      </c>
      <c r="BH180" s="192">
        <f t="shared" si="37"/>
        <v>0</v>
      </c>
      <c r="BI180" s="192">
        <f t="shared" si="38"/>
        <v>0</v>
      </c>
      <c r="BJ180" s="18" t="s">
        <v>82</v>
      </c>
      <c r="BK180" s="192">
        <f t="shared" si="39"/>
        <v>0</v>
      </c>
      <c r="BL180" s="18" t="s">
        <v>390</v>
      </c>
      <c r="BM180" s="191" t="s">
        <v>2476</v>
      </c>
    </row>
    <row r="181" spans="1:65" s="2" customFormat="1" ht="16.5" customHeight="1">
      <c r="A181" s="35"/>
      <c r="B181" s="36"/>
      <c r="C181" s="180" t="s">
        <v>2477</v>
      </c>
      <c r="D181" s="180" t="s">
        <v>247</v>
      </c>
      <c r="E181" s="181" t="s">
        <v>2478</v>
      </c>
      <c r="F181" s="182" t="s">
        <v>2479</v>
      </c>
      <c r="G181" s="183" t="s">
        <v>389</v>
      </c>
      <c r="H181" s="184">
        <v>3</v>
      </c>
      <c r="I181" s="185"/>
      <c r="J181" s="186">
        <f t="shared" si="30"/>
        <v>0</v>
      </c>
      <c r="K181" s="182" t="s">
        <v>19</v>
      </c>
      <c r="L181" s="40"/>
      <c r="M181" s="187" t="s">
        <v>19</v>
      </c>
      <c r="N181" s="188" t="s">
        <v>45</v>
      </c>
      <c r="O181" s="65"/>
      <c r="P181" s="189">
        <f t="shared" si="31"/>
        <v>0</v>
      </c>
      <c r="Q181" s="189">
        <v>0</v>
      </c>
      <c r="R181" s="189">
        <f t="shared" si="32"/>
        <v>0</v>
      </c>
      <c r="S181" s="189">
        <v>0</v>
      </c>
      <c r="T181" s="190">
        <f t="shared" si="33"/>
        <v>0</v>
      </c>
      <c r="U181" s="35"/>
      <c r="V181" s="35"/>
      <c r="W181" s="35"/>
      <c r="X181" s="35"/>
      <c r="Y181" s="35"/>
      <c r="Z181" s="35"/>
      <c r="AA181" s="35"/>
      <c r="AB181" s="35"/>
      <c r="AC181" s="35"/>
      <c r="AD181" s="35"/>
      <c r="AE181" s="35"/>
      <c r="AR181" s="191" t="s">
        <v>390</v>
      </c>
      <c r="AT181" s="191" t="s">
        <v>247</v>
      </c>
      <c r="AU181" s="191" t="s">
        <v>82</v>
      </c>
      <c r="AY181" s="18" t="s">
        <v>245</v>
      </c>
      <c r="BE181" s="192">
        <f t="shared" si="34"/>
        <v>0</v>
      </c>
      <c r="BF181" s="192">
        <f t="shared" si="35"/>
        <v>0</v>
      </c>
      <c r="BG181" s="192">
        <f t="shared" si="36"/>
        <v>0</v>
      </c>
      <c r="BH181" s="192">
        <f t="shared" si="37"/>
        <v>0</v>
      </c>
      <c r="BI181" s="192">
        <f t="shared" si="38"/>
        <v>0</v>
      </c>
      <c r="BJ181" s="18" t="s">
        <v>82</v>
      </c>
      <c r="BK181" s="192">
        <f t="shared" si="39"/>
        <v>0</v>
      </c>
      <c r="BL181" s="18" t="s">
        <v>390</v>
      </c>
      <c r="BM181" s="191" t="s">
        <v>2480</v>
      </c>
    </row>
    <row r="182" spans="1:65" s="2" customFormat="1" ht="16.5" customHeight="1">
      <c r="A182" s="35"/>
      <c r="B182" s="36"/>
      <c r="C182" s="180" t="s">
        <v>2481</v>
      </c>
      <c r="D182" s="180" t="s">
        <v>247</v>
      </c>
      <c r="E182" s="181" t="s">
        <v>2482</v>
      </c>
      <c r="F182" s="182" t="s">
        <v>2479</v>
      </c>
      <c r="G182" s="183" t="s">
        <v>389</v>
      </c>
      <c r="H182" s="184">
        <v>2</v>
      </c>
      <c r="I182" s="185"/>
      <c r="J182" s="186">
        <f t="shared" si="30"/>
        <v>0</v>
      </c>
      <c r="K182" s="182" t="s">
        <v>19</v>
      </c>
      <c r="L182" s="40"/>
      <c r="M182" s="187" t="s">
        <v>19</v>
      </c>
      <c r="N182" s="188" t="s">
        <v>45</v>
      </c>
      <c r="O182" s="65"/>
      <c r="P182" s="189">
        <f t="shared" si="31"/>
        <v>0</v>
      </c>
      <c r="Q182" s="189">
        <v>0</v>
      </c>
      <c r="R182" s="189">
        <f t="shared" si="32"/>
        <v>0</v>
      </c>
      <c r="S182" s="189">
        <v>0</v>
      </c>
      <c r="T182" s="190">
        <f t="shared" si="33"/>
        <v>0</v>
      </c>
      <c r="U182" s="35"/>
      <c r="V182" s="35"/>
      <c r="W182" s="35"/>
      <c r="X182" s="35"/>
      <c r="Y182" s="35"/>
      <c r="Z182" s="35"/>
      <c r="AA182" s="35"/>
      <c r="AB182" s="35"/>
      <c r="AC182" s="35"/>
      <c r="AD182" s="35"/>
      <c r="AE182" s="35"/>
      <c r="AR182" s="191" t="s">
        <v>390</v>
      </c>
      <c r="AT182" s="191" t="s">
        <v>247</v>
      </c>
      <c r="AU182" s="191" t="s">
        <v>82</v>
      </c>
      <c r="AY182" s="18" t="s">
        <v>245</v>
      </c>
      <c r="BE182" s="192">
        <f t="shared" si="34"/>
        <v>0</v>
      </c>
      <c r="BF182" s="192">
        <f t="shared" si="35"/>
        <v>0</v>
      </c>
      <c r="BG182" s="192">
        <f t="shared" si="36"/>
        <v>0</v>
      </c>
      <c r="BH182" s="192">
        <f t="shared" si="37"/>
        <v>0</v>
      </c>
      <c r="BI182" s="192">
        <f t="shared" si="38"/>
        <v>0</v>
      </c>
      <c r="BJ182" s="18" t="s">
        <v>82</v>
      </c>
      <c r="BK182" s="192">
        <f t="shared" si="39"/>
        <v>0</v>
      </c>
      <c r="BL182" s="18" t="s">
        <v>390</v>
      </c>
      <c r="BM182" s="191" t="s">
        <v>2483</v>
      </c>
    </row>
    <row r="183" spans="1:65" s="2" customFormat="1" ht="16.5" customHeight="1">
      <c r="A183" s="35"/>
      <c r="B183" s="36"/>
      <c r="C183" s="180" t="s">
        <v>2484</v>
      </c>
      <c r="D183" s="180" t="s">
        <v>247</v>
      </c>
      <c r="E183" s="181" t="s">
        <v>2485</v>
      </c>
      <c r="F183" s="182" t="s">
        <v>2441</v>
      </c>
      <c r="G183" s="183" t="s">
        <v>389</v>
      </c>
      <c r="H183" s="184">
        <v>6</v>
      </c>
      <c r="I183" s="185"/>
      <c r="J183" s="186">
        <f t="shared" si="30"/>
        <v>0</v>
      </c>
      <c r="K183" s="182" t="s">
        <v>19</v>
      </c>
      <c r="L183" s="40"/>
      <c r="M183" s="187" t="s">
        <v>19</v>
      </c>
      <c r="N183" s="188" t="s">
        <v>45</v>
      </c>
      <c r="O183" s="65"/>
      <c r="P183" s="189">
        <f t="shared" si="31"/>
        <v>0</v>
      </c>
      <c r="Q183" s="189">
        <v>0</v>
      </c>
      <c r="R183" s="189">
        <f t="shared" si="32"/>
        <v>0</v>
      </c>
      <c r="S183" s="189">
        <v>0</v>
      </c>
      <c r="T183" s="190">
        <f t="shared" si="33"/>
        <v>0</v>
      </c>
      <c r="U183" s="35"/>
      <c r="V183" s="35"/>
      <c r="W183" s="35"/>
      <c r="X183" s="35"/>
      <c r="Y183" s="35"/>
      <c r="Z183" s="35"/>
      <c r="AA183" s="35"/>
      <c r="AB183" s="35"/>
      <c r="AC183" s="35"/>
      <c r="AD183" s="35"/>
      <c r="AE183" s="35"/>
      <c r="AR183" s="191" t="s">
        <v>390</v>
      </c>
      <c r="AT183" s="191" t="s">
        <v>247</v>
      </c>
      <c r="AU183" s="191" t="s">
        <v>82</v>
      </c>
      <c r="AY183" s="18" t="s">
        <v>245</v>
      </c>
      <c r="BE183" s="192">
        <f t="shared" si="34"/>
        <v>0</v>
      </c>
      <c r="BF183" s="192">
        <f t="shared" si="35"/>
        <v>0</v>
      </c>
      <c r="BG183" s="192">
        <f t="shared" si="36"/>
        <v>0</v>
      </c>
      <c r="BH183" s="192">
        <f t="shared" si="37"/>
        <v>0</v>
      </c>
      <c r="BI183" s="192">
        <f t="shared" si="38"/>
        <v>0</v>
      </c>
      <c r="BJ183" s="18" t="s">
        <v>82</v>
      </c>
      <c r="BK183" s="192">
        <f t="shared" si="39"/>
        <v>0</v>
      </c>
      <c r="BL183" s="18" t="s">
        <v>390</v>
      </c>
      <c r="BM183" s="191" t="s">
        <v>2486</v>
      </c>
    </row>
    <row r="184" spans="1:65" s="2" customFormat="1" ht="16.5" customHeight="1">
      <c r="A184" s="35"/>
      <c r="B184" s="36"/>
      <c r="C184" s="180" t="s">
        <v>2487</v>
      </c>
      <c r="D184" s="180" t="s">
        <v>247</v>
      </c>
      <c r="E184" s="181" t="s">
        <v>2488</v>
      </c>
      <c r="F184" s="182" t="s">
        <v>2471</v>
      </c>
      <c r="G184" s="183" t="s">
        <v>389</v>
      </c>
      <c r="H184" s="184">
        <v>4</v>
      </c>
      <c r="I184" s="185"/>
      <c r="J184" s="186">
        <f t="shared" si="30"/>
        <v>0</v>
      </c>
      <c r="K184" s="182" t="s">
        <v>19</v>
      </c>
      <c r="L184" s="40"/>
      <c r="M184" s="187" t="s">
        <v>19</v>
      </c>
      <c r="N184" s="188" t="s">
        <v>45</v>
      </c>
      <c r="O184" s="65"/>
      <c r="P184" s="189">
        <f t="shared" si="31"/>
        <v>0</v>
      </c>
      <c r="Q184" s="189">
        <v>0</v>
      </c>
      <c r="R184" s="189">
        <f t="shared" si="32"/>
        <v>0</v>
      </c>
      <c r="S184" s="189">
        <v>0</v>
      </c>
      <c r="T184" s="190">
        <f t="shared" si="33"/>
        <v>0</v>
      </c>
      <c r="U184" s="35"/>
      <c r="V184" s="35"/>
      <c r="W184" s="35"/>
      <c r="X184" s="35"/>
      <c r="Y184" s="35"/>
      <c r="Z184" s="35"/>
      <c r="AA184" s="35"/>
      <c r="AB184" s="35"/>
      <c r="AC184" s="35"/>
      <c r="AD184" s="35"/>
      <c r="AE184" s="35"/>
      <c r="AR184" s="191" t="s">
        <v>390</v>
      </c>
      <c r="AT184" s="191" t="s">
        <v>247</v>
      </c>
      <c r="AU184" s="191" t="s">
        <v>82</v>
      </c>
      <c r="AY184" s="18" t="s">
        <v>245</v>
      </c>
      <c r="BE184" s="192">
        <f t="shared" si="34"/>
        <v>0</v>
      </c>
      <c r="BF184" s="192">
        <f t="shared" si="35"/>
        <v>0</v>
      </c>
      <c r="BG184" s="192">
        <f t="shared" si="36"/>
        <v>0</v>
      </c>
      <c r="BH184" s="192">
        <f t="shared" si="37"/>
        <v>0</v>
      </c>
      <c r="BI184" s="192">
        <f t="shared" si="38"/>
        <v>0</v>
      </c>
      <c r="BJ184" s="18" t="s">
        <v>82</v>
      </c>
      <c r="BK184" s="192">
        <f t="shared" si="39"/>
        <v>0</v>
      </c>
      <c r="BL184" s="18" t="s">
        <v>390</v>
      </c>
      <c r="BM184" s="191" t="s">
        <v>2489</v>
      </c>
    </row>
    <row r="185" spans="1:65" s="2" customFormat="1" ht="16.5" customHeight="1">
      <c r="A185" s="35"/>
      <c r="B185" s="36"/>
      <c r="C185" s="180" t="s">
        <v>2490</v>
      </c>
      <c r="D185" s="180" t="s">
        <v>247</v>
      </c>
      <c r="E185" s="181" t="s">
        <v>2491</v>
      </c>
      <c r="F185" s="182" t="s">
        <v>2492</v>
      </c>
      <c r="G185" s="183" t="s">
        <v>389</v>
      </c>
      <c r="H185" s="184">
        <v>2</v>
      </c>
      <c r="I185" s="185"/>
      <c r="J185" s="186">
        <f t="shared" si="30"/>
        <v>0</v>
      </c>
      <c r="K185" s="182" t="s">
        <v>19</v>
      </c>
      <c r="L185" s="40"/>
      <c r="M185" s="187" t="s">
        <v>19</v>
      </c>
      <c r="N185" s="188" t="s">
        <v>45</v>
      </c>
      <c r="O185" s="65"/>
      <c r="P185" s="189">
        <f t="shared" si="31"/>
        <v>0</v>
      </c>
      <c r="Q185" s="189">
        <v>0</v>
      </c>
      <c r="R185" s="189">
        <f t="shared" si="32"/>
        <v>0</v>
      </c>
      <c r="S185" s="189">
        <v>0</v>
      </c>
      <c r="T185" s="190">
        <f t="shared" si="33"/>
        <v>0</v>
      </c>
      <c r="U185" s="35"/>
      <c r="V185" s="35"/>
      <c r="W185" s="35"/>
      <c r="X185" s="35"/>
      <c r="Y185" s="35"/>
      <c r="Z185" s="35"/>
      <c r="AA185" s="35"/>
      <c r="AB185" s="35"/>
      <c r="AC185" s="35"/>
      <c r="AD185" s="35"/>
      <c r="AE185" s="35"/>
      <c r="AR185" s="191" t="s">
        <v>390</v>
      </c>
      <c r="AT185" s="191" t="s">
        <v>247</v>
      </c>
      <c r="AU185" s="191" t="s">
        <v>82</v>
      </c>
      <c r="AY185" s="18" t="s">
        <v>245</v>
      </c>
      <c r="BE185" s="192">
        <f t="shared" si="34"/>
        <v>0</v>
      </c>
      <c r="BF185" s="192">
        <f t="shared" si="35"/>
        <v>0</v>
      </c>
      <c r="BG185" s="192">
        <f t="shared" si="36"/>
        <v>0</v>
      </c>
      <c r="BH185" s="192">
        <f t="shared" si="37"/>
        <v>0</v>
      </c>
      <c r="BI185" s="192">
        <f t="shared" si="38"/>
        <v>0</v>
      </c>
      <c r="BJ185" s="18" t="s">
        <v>82</v>
      </c>
      <c r="BK185" s="192">
        <f t="shared" si="39"/>
        <v>0</v>
      </c>
      <c r="BL185" s="18" t="s">
        <v>390</v>
      </c>
      <c r="BM185" s="191" t="s">
        <v>2493</v>
      </c>
    </row>
    <row r="186" spans="1:65" s="2" customFormat="1" ht="16.5" customHeight="1">
      <c r="A186" s="35"/>
      <c r="B186" s="36"/>
      <c r="C186" s="180" t="s">
        <v>2494</v>
      </c>
      <c r="D186" s="180" t="s">
        <v>247</v>
      </c>
      <c r="E186" s="181" t="s">
        <v>2495</v>
      </c>
      <c r="F186" s="182" t="s">
        <v>2496</v>
      </c>
      <c r="G186" s="183" t="s">
        <v>389</v>
      </c>
      <c r="H186" s="184">
        <v>3</v>
      </c>
      <c r="I186" s="185"/>
      <c r="J186" s="186">
        <f t="shared" si="30"/>
        <v>0</v>
      </c>
      <c r="K186" s="182" t="s">
        <v>19</v>
      </c>
      <c r="L186" s="40"/>
      <c r="M186" s="187" t="s">
        <v>19</v>
      </c>
      <c r="N186" s="188" t="s">
        <v>45</v>
      </c>
      <c r="O186" s="65"/>
      <c r="P186" s="189">
        <f t="shared" si="31"/>
        <v>0</v>
      </c>
      <c r="Q186" s="189">
        <v>0</v>
      </c>
      <c r="R186" s="189">
        <f t="shared" si="32"/>
        <v>0</v>
      </c>
      <c r="S186" s="189">
        <v>0</v>
      </c>
      <c r="T186" s="190">
        <f t="shared" si="33"/>
        <v>0</v>
      </c>
      <c r="U186" s="35"/>
      <c r="V186" s="35"/>
      <c r="W186" s="35"/>
      <c r="X186" s="35"/>
      <c r="Y186" s="35"/>
      <c r="Z186" s="35"/>
      <c r="AA186" s="35"/>
      <c r="AB186" s="35"/>
      <c r="AC186" s="35"/>
      <c r="AD186" s="35"/>
      <c r="AE186" s="35"/>
      <c r="AR186" s="191" t="s">
        <v>390</v>
      </c>
      <c r="AT186" s="191" t="s">
        <v>247</v>
      </c>
      <c r="AU186" s="191" t="s">
        <v>82</v>
      </c>
      <c r="AY186" s="18" t="s">
        <v>245</v>
      </c>
      <c r="BE186" s="192">
        <f t="shared" si="34"/>
        <v>0</v>
      </c>
      <c r="BF186" s="192">
        <f t="shared" si="35"/>
        <v>0</v>
      </c>
      <c r="BG186" s="192">
        <f t="shared" si="36"/>
        <v>0</v>
      </c>
      <c r="BH186" s="192">
        <f t="shared" si="37"/>
        <v>0</v>
      </c>
      <c r="BI186" s="192">
        <f t="shared" si="38"/>
        <v>0</v>
      </c>
      <c r="BJ186" s="18" t="s">
        <v>82</v>
      </c>
      <c r="BK186" s="192">
        <f t="shared" si="39"/>
        <v>0</v>
      </c>
      <c r="BL186" s="18" t="s">
        <v>390</v>
      </c>
      <c r="BM186" s="191" t="s">
        <v>2497</v>
      </c>
    </row>
    <row r="187" spans="1:65" s="2" customFormat="1" ht="16.5" customHeight="1">
      <c r="A187" s="35"/>
      <c r="B187" s="36"/>
      <c r="C187" s="180" t="s">
        <v>2498</v>
      </c>
      <c r="D187" s="180" t="s">
        <v>247</v>
      </c>
      <c r="E187" s="181" t="s">
        <v>2499</v>
      </c>
      <c r="F187" s="182" t="s">
        <v>2500</v>
      </c>
      <c r="G187" s="183" t="s">
        <v>389</v>
      </c>
      <c r="H187" s="184">
        <v>2</v>
      </c>
      <c r="I187" s="185"/>
      <c r="J187" s="186">
        <f t="shared" si="30"/>
        <v>0</v>
      </c>
      <c r="K187" s="182" t="s">
        <v>19</v>
      </c>
      <c r="L187" s="40"/>
      <c r="M187" s="187" t="s">
        <v>19</v>
      </c>
      <c r="N187" s="188" t="s">
        <v>45</v>
      </c>
      <c r="O187" s="65"/>
      <c r="P187" s="189">
        <f t="shared" si="31"/>
        <v>0</v>
      </c>
      <c r="Q187" s="189">
        <v>0</v>
      </c>
      <c r="R187" s="189">
        <f t="shared" si="32"/>
        <v>0</v>
      </c>
      <c r="S187" s="189">
        <v>0</v>
      </c>
      <c r="T187" s="190">
        <f t="shared" si="33"/>
        <v>0</v>
      </c>
      <c r="U187" s="35"/>
      <c r="V187" s="35"/>
      <c r="W187" s="35"/>
      <c r="X187" s="35"/>
      <c r="Y187" s="35"/>
      <c r="Z187" s="35"/>
      <c r="AA187" s="35"/>
      <c r="AB187" s="35"/>
      <c r="AC187" s="35"/>
      <c r="AD187" s="35"/>
      <c r="AE187" s="35"/>
      <c r="AR187" s="191" t="s">
        <v>390</v>
      </c>
      <c r="AT187" s="191" t="s">
        <v>247</v>
      </c>
      <c r="AU187" s="191" t="s">
        <v>82</v>
      </c>
      <c r="AY187" s="18" t="s">
        <v>245</v>
      </c>
      <c r="BE187" s="192">
        <f t="shared" si="34"/>
        <v>0</v>
      </c>
      <c r="BF187" s="192">
        <f t="shared" si="35"/>
        <v>0</v>
      </c>
      <c r="BG187" s="192">
        <f t="shared" si="36"/>
        <v>0</v>
      </c>
      <c r="BH187" s="192">
        <f t="shared" si="37"/>
        <v>0</v>
      </c>
      <c r="BI187" s="192">
        <f t="shared" si="38"/>
        <v>0</v>
      </c>
      <c r="BJ187" s="18" t="s">
        <v>82</v>
      </c>
      <c r="BK187" s="192">
        <f t="shared" si="39"/>
        <v>0</v>
      </c>
      <c r="BL187" s="18" t="s">
        <v>390</v>
      </c>
      <c r="BM187" s="191" t="s">
        <v>2501</v>
      </c>
    </row>
    <row r="188" spans="1:65" s="2" customFormat="1" ht="16.5" customHeight="1">
      <c r="A188" s="35"/>
      <c r="B188" s="36"/>
      <c r="C188" s="180" t="s">
        <v>2502</v>
      </c>
      <c r="D188" s="180" t="s">
        <v>247</v>
      </c>
      <c r="E188" s="181" t="s">
        <v>2503</v>
      </c>
      <c r="F188" s="182" t="s">
        <v>2504</v>
      </c>
      <c r="G188" s="183" t="s">
        <v>389</v>
      </c>
      <c r="H188" s="184">
        <v>4</v>
      </c>
      <c r="I188" s="185"/>
      <c r="J188" s="186">
        <f t="shared" si="30"/>
        <v>0</v>
      </c>
      <c r="K188" s="182" t="s">
        <v>19</v>
      </c>
      <c r="L188" s="40"/>
      <c r="M188" s="187" t="s">
        <v>19</v>
      </c>
      <c r="N188" s="188" t="s">
        <v>45</v>
      </c>
      <c r="O188" s="65"/>
      <c r="P188" s="189">
        <f t="shared" si="31"/>
        <v>0</v>
      </c>
      <c r="Q188" s="189">
        <v>0</v>
      </c>
      <c r="R188" s="189">
        <f t="shared" si="32"/>
        <v>0</v>
      </c>
      <c r="S188" s="189">
        <v>0</v>
      </c>
      <c r="T188" s="190">
        <f t="shared" si="33"/>
        <v>0</v>
      </c>
      <c r="U188" s="35"/>
      <c r="V188" s="35"/>
      <c r="W188" s="35"/>
      <c r="X188" s="35"/>
      <c r="Y188" s="35"/>
      <c r="Z188" s="35"/>
      <c r="AA188" s="35"/>
      <c r="AB188" s="35"/>
      <c r="AC188" s="35"/>
      <c r="AD188" s="35"/>
      <c r="AE188" s="35"/>
      <c r="AR188" s="191" t="s">
        <v>390</v>
      </c>
      <c r="AT188" s="191" t="s">
        <v>247</v>
      </c>
      <c r="AU188" s="191" t="s">
        <v>82</v>
      </c>
      <c r="AY188" s="18" t="s">
        <v>245</v>
      </c>
      <c r="BE188" s="192">
        <f t="shared" si="34"/>
        <v>0</v>
      </c>
      <c r="BF188" s="192">
        <f t="shared" si="35"/>
        <v>0</v>
      </c>
      <c r="BG188" s="192">
        <f t="shared" si="36"/>
        <v>0</v>
      </c>
      <c r="BH188" s="192">
        <f t="shared" si="37"/>
        <v>0</v>
      </c>
      <c r="BI188" s="192">
        <f t="shared" si="38"/>
        <v>0</v>
      </c>
      <c r="BJ188" s="18" t="s">
        <v>82</v>
      </c>
      <c r="BK188" s="192">
        <f t="shared" si="39"/>
        <v>0</v>
      </c>
      <c r="BL188" s="18" t="s">
        <v>390</v>
      </c>
      <c r="BM188" s="191" t="s">
        <v>2505</v>
      </c>
    </row>
    <row r="189" spans="1:65" s="2" customFormat="1" ht="16.5" customHeight="1">
      <c r="A189" s="35"/>
      <c r="B189" s="36"/>
      <c r="C189" s="180" t="s">
        <v>2506</v>
      </c>
      <c r="D189" s="180" t="s">
        <v>247</v>
      </c>
      <c r="E189" s="181" t="s">
        <v>2507</v>
      </c>
      <c r="F189" s="182" t="s">
        <v>2508</v>
      </c>
      <c r="G189" s="183" t="s">
        <v>389</v>
      </c>
      <c r="H189" s="184">
        <v>1</v>
      </c>
      <c r="I189" s="185"/>
      <c r="J189" s="186">
        <f t="shared" si="30"/>
        <v>0</v>
      </c>
      <c r="K189" s="182" t="s">
        <v>19</v>
      </c>
      <c r="L189" s="40"/>
      <c r="M189" s="187" t="s">
        <v>19</v>
      </c>
      <c r="N189" s="188" t="s">
        <v>45</v>
      </c>
      <c r="O189" s="65"/>
      <c r="P189" s="189">
        <f t="shared" si="31"/>
        <v>0</v>
      </c>
      <c r="Q189" s="189">
        <v>0</v>
      </c>
      <c r="R189" s="189">
        <f t="shared" si="32"/>
        <v>0</v>
      </c>
      <c r="S189" s="189">
        <v>0</v>
      </c>
      <c r="T189" s="190">
        <f t="shared" si="33"/>
        <v>0</v>
      </c>
      <c r="U189" s="35"/>
      <c r="V189" s="35"/>
      <c r="W189" s="35"/>
      <c r="X189" s="35"/>
      <c r="Y189" s="35"/>
      <c r="Z189" s="35"/>
      <c r="AA189" s="35"/>
      <c r="AB189" s="35"/>
      <c r="AC189" s="35"/>
      <c r="AD189" s="35"/>
      <c r="AE189" s="35"/>
      <c r="AR189" s="191" t="s">
        <v>390</v>
      </c>
      <c r="AT189" s="191" t="s">
        <v>247</v>
      </c>
      <c r="AU189" s="191" t="s">
        <v>82</v>
      </c>
      <c r="AY189" s="18" t="s">
        <v>245</v>
      </c>
      <c r="BE189" s="192">
        <f t="shared" si="34"/>
        <v>0</v>
      </c>
      <c r="BF189" s="192">
        <f t="shared" si="35"/>
        <v>0</v>
      </c>
      <c r="BG189" s="192">
        <f t="shared" si="36"/>
        <v>0</v>
      </c>
      <c r="BH189" s="192">
        <f t="shared" si="37"/>
        <v>0</v>
      </c>
      <c r="BI189" s="192">
        <f t="shared" si="38"/>
        <v>0</v>
      </c>
      <c r="BJ189" s="18" t="s">
        <v>82</v>
      </c>
      <c r="BK189" s="192">
        <f t="shared" si="39"/>
        <v>0</v>
      </c>
      <c r="BL189" s="18" t="s">
        <v>390</v>
      </c>
      <c r="BM189" s="191" t="s">
        <v>2509</v>
      </c>
    </row>
    <row r="190" spans="1:65" s="2" customFormat="1" ht="16.5" customHeight="1">
      <c r="A190" s="35"/>
      <c r="B190" s="36"/>
      <c r="C190" s="180" t="s">
        <v>2510</v>
      </c>
      <c r="D190" s="180" t="s">
        <v>247</v>
      </c>
      <c r="E190" s="181" t="s">
        <v>2511</v>
      </c>
      <c r="F190" s="182" t="s">
        <v>2512</v>
      </c>
      <c r="G190" s="183" t="s">
        <v>389</v>
      </c>
      <c r="H190" s="184">
        <v>10</v>
      </c>
      <c r="I190" s="185"/>
      <c r="J190" s="186">
        <f t="shared" si="30"/>
        <v>0</v>
      </c>
      <c r="K190" s="182" t="s">
        <v>19</v>
      </c>
      <c r="L190" s="40"/>
      <c r="M190" s="187" t="s">
        <v>19</v>
      </c>
      <c r="N190" s="188" t="s">
        <v>45</v>
      </c>
      <c r="O190" s="65"/>
      <c r="P190" s="189">
        <f t="shared" si="31"/>
        <v>0</v>
      </c>
      <c r="Q190" s="189">
        <v>0</v>
      </c>
      <c r="R190" s="189">
        <f t="shared" si="32"/>
        <v>0</v>
      </c>
      <c r="S190" s="189">
        <v>0</v>
      </c>
      <c r="T190" s="190">
        <f t="shared" si="33"/>
        <v>0</v>
      </c>
      <c r="U190" s="35"/>
      <c r="V190" s="35"/>
      <c r="W190" s="35"/>
      <c r="X190" s="35"/>
      <c r="Y190" s="35"/>
      <c r="Z190" s="35"/>
      <c r="AA190" s="35"/>
      <c r="AB190" s="35"/>
      <c r="AC190" s="35"/>
      <c r="AD190" s="35"/>
      <c r="AE190" s="35"/>
      <c r="AR190" s="191" t="s">
        <v>390</v>
      </c>
      <c r="AT190" s="191" t="s">
        <v>247</v>
      </c>
      <c r="AU190" s="191" t="s">
        <v>82</v>
      </c>
      <c r="AY190" s="18" t="s">
        <v>245</v>
      </c>
      <c r="BE190" s="192">
        <f t="shared" si="34"/>
        <v>0</v>
      </c>
      <c r="BF190" s="192">
        <f t="shared" si="35"/>
        <v>0</v>
      </c>
      <c r="BG190" s="192">
        <f t="shared" si="36"/>
        <v>0</v>
      </c>
      <c r="BH190" s="192">
        <f t="shared" si="37"/>
        <v>0</v>
      </c>
      <c r="BI190" s="192">
        <f t="shared" si="38"/>
        <v>0</v>
      </c>
      <c r="BJ190" s="18" t="s">
        <v>82</v>
      </c>
      <c r="BK190" s="192">
        <f t="shared" si="39"/>
        <v>0</v>
      </c>
      <c r="BL190" s="18" t="s">
        <v>390</v>
      </c>
      <c r="BM190" s="191" t="s">
        <v>2513</v>
      </c>
    </row>
    <row r="191" spans="1:65" s="2" customFormat="1" ht="16.5" customHeight="1">
      <c r="A191" s="35"/>
      <c r="B191" s="36"/>
      <c r="C191" s="180" t="s">
        <v>2514</v>
      </c>
      <c r="D191" s="180" t="s">
        <v>247</v>
      </c>
      <c r="E191" s="181" t="s">
        <v>2515</v>
      </c>
      <c r="F191" s="182" t="s">
        <v>2516</v>
      </c>
      <c r="G191" s="183" t="s">
        <v>389</v>
      </c>
      <c r="H191" s="184">
        <v>159</v>
      </c>
      <c r="I191" s="185"/>
      <c r="J191" s="186">
        <f t="shared" si="30"/>
        <v>0</v>
      </c>
      <c r="K191" s="182" t="s">
        <v>19</v>
      </c>
      <c r="L191" s="40"/>
      <c r="M191" s="187" t="s">
        <v>19</v>
      </c>
      <c r="N191" s="188" t="s">
        <v>45</v>
      </c>
      <c r="O191" s="65"/>
      <c r="P191" s="189">
        <f t="shared" si="31"/>
        <v>0</v>
      </c>
      <c r="Q191" s="189">
        <v>0</v>
      </c>
      <c r="R191" s="189">
        <f t="shared" si="32"/>
        <v>0</v>
      </c>
      <c r="S191" s="189">
        <v>0</v>
      </c>
      <c r="T191" s="190">
        <f t="shared" si="33"/>
        <v>0</v>
      </c>
      <c r="U191" s="35"/>
      <c r="V191" s="35"/>
      <c r="W191" s="35"/>
      <c r="X191" s="35"/>
      <c r="Y191" s="35"/>
      <c r="Z191" s="35"/>
      <c r="AA191" s="35"/>
      <c r="AB191" s="35"/>
      <c r="AC191" s="35"/>
      <c r="AD191" s="35"/>
      <c r="AE191" s="35"/>
      <c r="AR191" s="191" t="s">
        <v>390</v>
      </c>
      <c r="AT191" s="191" t="s">
        <v>247</v>
      </c>
      <c r="AU191" s="191" t="s">
        <v>82</v>
      </c>
      <c r="AY191" s="18" t="s">
        <v>245</v>
      </c>
      <c r="BE191" s="192">
        <f t="shared" si="34"/>
        <v>0</v>
      </c>
      <c r="BF191" s="192">
        <f t="shared" si="35"/>
        <v>0</v>
      </c>
      <c r="BG191" s="192">
        <f t="shared" si="36"/>
        <v>0</v>
      </c>
      <c r="BH191" s="192">
        <f t="shared" si="37"/>
        <v>0</v>
      </c>
      <c r="BI191" s="192">
        <f t="shared" si="38"/>
        <v>0</v>
      </c>
      <c r="BJ191" s="18" t="s">
        <v>82</v>
      </c>
      <c r="BK191" s="192">
        <f t="shared" si="39"/>
        <v>0</v>
      </c>
      <c r="BL191" s="18" t="s">
        <v>390</v>
      </c>
      <c r="BM191" s="191" t="s">
        <v>2517</v>
      </c>
    </row>
    <row r="192" spans="1:65" s="2" customFormat="1" ht="16.5" customHeight="1">
      <c r="A192" s="35"/>
      <c r="B192" s="36"/>
      <c r="C192" s="180" t="s">
        <v>2518</v>
      </c>
      <c r="D192" s="180" t="s">
        <v>247</v>
      </c>
      <c r="E192" s="181" t="s">
        <v>2519</v>
      </c>
      <c r="F192" s="182" t="s">
        <v>2520</v>
      </c>
      <c r="G192" s="183" t="s">
        <v>389</v>
      </c>
      <c r="H192" s="184">
        <v>2</v>
      </c>
      <c r="I192" s="185"/>
      <c r="J192" s="186">
        <f t="shared" si="30"/>
        <v>0</v>
      </c>
      <c r="K192" s="182" t="s">
        <v>19</v>
      </c>
      <c r="L192" s="40"/>
      <c r="M192" s="187" t="s">
        <v>19</v>
      </c>
      <c r="N192" s="188" t="s">
        <v>45</v>
      </c>
      <c r="O192" s="65"/>
      <c r="P192" s="189">
        <f t="shared" si="31"/>
        <v>0</v>
      </c>
      <c r="Q192" s="189">
        <v>0</v>
      </c>
      <c r="R192" s="189">
        <f t="shared" si="32"/>
        <v>0</v>
      </c>
      <c r="S192" s="189">
        <v>0</v>
      </c>
      <c r="T192" s="190">
        <f t="shared" si="33"/>
        <v>0</v>
      </c>
      <c r="U192" s="35"/>
      <c r="V192" s="35"/>
      <c r="W192" s="35"/>
      <c r="X192" s="35"/>
      <c r="Y192" s="35"/>
      <c r="Z192" s="35"/>
      <c r="AA192" s="35"/>
      <c r="AB192" s="35"/>
      <c r="AC192" s="35"/>
      <c r="AD192" s="35"/>
      <c r="AE192" s="35"/>
      <c r="AR192" s="191" t="s">
        <v>390</v>
      </c>
      <c r="AT192" s="191" t="s">
        <v>247</v>
      </c>
      <c r="AU192" s="191" t="s">
        <v>82</v>
      </c>
      <c r="AY192" s="18" t="s">
        <v>245</v>
      </c>
      <c r="BE192" s="192">
        <f t="shared" si="34"/>
        <v>0</v>
      </c>
      <c r="BF192" s="192">
        <f t="shared" si="35"/>
        <v>0</v>
      </c>
      <c r="BG192" s="192">
        <f t="shared" si="36"/>
        <v>0</v>
      </c>
      <c r="BH192" s="192">
        <f t="shared" si="37"/>
        <v>0</v>
      </c>
      <c r="BI192" s="192">
        <f t="shared" si="38"/>
        <v>0</v>
      </c>
      <c r="BJ192" s="18" t="s">
        <v>82</v>
      </c>
      <c r="BK192" s="192">
        <f t="shared" si="39"/>
        <v>0</v>
      </c>
      <c r="BL192" s="18" t="s">
        <v>390</v>
      </c>
      <c r="BM192" s="191" t="s">
        <v>2521</v>
      </c>
    </row>
    <row r="193" spans="1:65" s="2" customFormat="1" ht="16.5" customHeight="1">
      <c r="A193" s="35"/>
      <c r="B193" s="36"/>
      <c r="C193" s="180" t="s">
        <v>2522</v>
      </c>
      <c r="D193" s="180" t="s">
        <v>247</v>
      </c>
      <c r="E193" s="181" t="s">
        <v>2523</v>
      </c>
      <c r="F193" s="182" t="s">
        <v>2524</v>
      </c>
      <c r="G193" s="183" t="s">
        <v>389</v>
      </c>
      <c r="H193" s="184">
        <v>2</v>
      </c>
      <c r="I193" s="185"/>
      <c r="J193" s="186">
        <f t="shared" si="30"/>
        <v>0</v>
      </c>
      <c r="K193" s="182" t="s">
        <v>19</v>
      </c>
      <c r="L193" s="40"/>
      <c r="M193" s="187" t="s">
        <v>19</v>
      </c>
      <c r="N193" s="188" t="s">
        <v>45</v>
      </c>
      <c r="O193" s="65"/>
      <c r="P193" s="189">
        <f t="shared" si="31"/>
        <v>0</v>
      </c>
      <c r="Q193" s="189">
        <v>0</v>
      </c>
      <c r="R193" s="189">
        <f t="shared" si="32"/>
        <v>0</v>
      </c>
      <c r="S193" s="189">
        <v>0</v>
      </c>
      <c r="T193" s="190">
        <f t="shared" si="33"/>
        <v>0</v>
      </c>
      <c r="U193" s="35"/>
      <c r="V193" s="35"/>
      <c r="W193" s="35"/>
      <c r="X193" s="35"/>
      <c r="Y193" s="35"/>
      <c r="Z193" s="35"/>
      <c r="AA193" s="35"/>
      <c r="AB193" s="35"/>
      <c r="AC193" s="35"/>
      <c r="AD193" s="35"/>
      <c r="AE193" s="35"/>
      <c r="AR193" s="191" t="s">
        <v>390</v>
      </c>
      <c r="AT193" s="191" t="s">
        <v>247</v>
      </c>
      <c r="AU193" s="191" t="s">
        <v>82</v>
      </c>
      <c r="AY193" s="18" t="s">
        <v>245</v>
      </c>
      <c r="BE193" s="192">
        <f t="shared" si="34"/>
        <v>0</v>
      </c>
      <c r="BF193" s="192">
        <f t="shared" si="35"/>
        <v>0</v>
      </c>
      <c r="BG193" s="192">
        <f t="shared" si="36"/>
        <v>0</v>
      </c>
      <c r="BH193" s="192">
        <f t="shared" si="37"/>
        <v>0</v>
      </c>
      <c r="BI193" s="192">
        <f t="shared" si="38"/>
        <v>0</v>
      </c>
      <c r="BJ193" s="18" t="s">
        <v>82</v>
      </c>
      <c r="BK193" s="192">
        <f t="shared" si="39"/>
        <v>0</v>
      </c>
      <c r="BL193" s="18" t="s">
        <v>390</v>
      </c>
      <c r="BM193" s="191" t="s">
        <v>2525</v>
      </c>
    </row>
    <row r="194" spans="1:65" s="2" customFormat="1" ht="16.5" customHeight="1">
      <c r="A194" s="35"/>
      <c r="B194" s="36"/>
      <c r="C194" s="180" t="s">
        <v>2526</v>
      </c>
      <c r="D194" s="180" t="s">
        <v>247</v>
      </c>
      <c r="E194" s="181" t="s">
        <v>2527</v>
      </c>
      <c r="F194" s="182" t="s">
        <v>2508</v>
      </c>
      <c r="G194" s="183" t="s">
        <v>389</v>
      </c>
      <c r="H194" s="184">
        <v>1</v>
      </c>
      <c r="I194" s="185"/>
      <c r="J194" s="186">
        <f t="shared" si="30"/>
        <v>0</v>
      </c>
      <c r="K194" s="182" t="s">
        <v>19</v>
      </c>
      <c r="L194" s="40"/>
      <c r="M194" s="187" t="s">
        <v>19</v>
      </c>
      <c r="N194" s="188" t="s">
        <v>45</v>
      </c>
      <c r="O194" s="65"/>
      <c r="P194" s="189">
        <f t="shared" si="31"/>
        <v>0</v>
      </c>
      <c r="Q194" s="189">
        <v>0</v>
      </c>
      <c r="R194" s="189">
        <f t="shared" si="32"/>
        <v>0</v>
      </c>
      <c r="S194" s="189">
        <v>0</v>
      </c>
      <c r="T194" s="190">
        <f t="shared" si="33"/>
        <v>0</v>
      </c>
      <c r="U194" s="35"/>
      <c r="V194" s="35"/>
      <c r="W194" s="35"/>
      <c r="X194" s="35"/>
      <c r="Y194" s="35"/>
      <c r="Z194" s="35"/>
      <c r="AA194" s="35"/>
      <c r="AB194" s="35"/>
      <c r="AC194" s="35"/>
      <c r="AD194" s="35"/>
      <c r="AE194" s="35"/>
      <c r="AR194" s="191" t="s">
        <v>390</v>
      </c>
      <c r="AT194" s="191" t="s">
        <v>247</v>
      </c>
      <c r="AU194" s="191" t="s">
        <v>82</v>
      </c>
      <c r="AY194" s="18" t="s">
        <v>245</v>
      </c>
      <c r="BE194" s="192">
        <f t="shared" si="34"/>
        <v>0</v>
      </c>
      <c r="BF194" s="192">
        <f t="shared" si="35"/>
        <v>0</v>
      </c>
      <c r="BG194" s="192">
        <f t="shared" si="36"/>
        <v>0</v>
      </c>
      <c r="BH194" s="192">
        <f t="shared" si="37"/>
        <v>0</v>
      </c>
      <c r="BI194" s="192">
        <f t="shared" si="38"/>
        <v>0</v>
      </c>
      <c r="BJ194" s="18" t="s">
        <v>82</v>
      </c>
      <c r="BK194" s="192">
        <f t="shared" si="39"/>
        <v>0</v>
      </c>
      <c r="BL194" s="18" t="s">
        <v>390</v>
      </c>
      <c r="BM194" s="191" t="s">
        <v>2528</v>
      </c>
    </row>
    <row r="195" spans="1:65" s="2" customFormat="1" ht="16.5" customHeight="1">
      <c r="A195" s="35"/>
      <c r="B195" s="36"/>
      <c r="C195" s="180" t="s">
        <v>2529</v>
      </c>
      <c r="D195" s="180" t="s">
        <v>247</v>
      </c>
      <c r="E195" s="181" t="s">
        <v>2530</v>
      </c>
      <c r="F195" s="182" t="s">
        <v>2531</v>
      </c>
      <c r="G195" s="183" t="s">
        <v>389</v>
      </c>
      <c r="H195" s="184">
        <v>27</v>
      </c>
      <c r="I195" s="185"/>
      <c r="J195" s="186">
        <f t="shared" si="30"/>
        <v>0</v>
      </c>
      <c r="K195" s="182" t="s">
        <v>19</v>
      </c>
      <c r="L195" s="40"/>
      <c r="M195" s="187" t="s">
        <v>19</v>
      </c>
      <c r="N195" s="188" t="s">
        <v>45</v>
      </c>
      <c r="O195" s="65"/>
      <c r="P195" s="189">
        <f t="shared" si="31"/>
        <v>0</v>
      </c>
      <c r="Q195" s="189">
        <v>0</v>
      </c>
      <c r="R195" s="189">
        <f t="shared" si="32"/>
        <v>0</v>
      </c>
      <c r="S195" s="189">
        <v>0</v>
      </c>
      <c r="T195" s="190">
        <f t="shared" si="33"/>
        <v>0</v>
      </c>
      <c r="U195" s="35"/>
      <c r="V195" s="35"/>
      <c r="W195" s="35"/>
      <c r="X195" s="35"/>
      <c r="Y195" s="35"/>
      <c r="Z195" s="35"/>
      <c r="AA195" s="35"/>
      <c r="AB195" s="35"/>
      <c r="AC195" s="35"/>
      <c r="AD195" s="35"/>
      <c r="AE195" s="35"/>
      <c r="AR195" s="191" t="s">
        <v>390</v>
      </c>
      <c r="AT195" s="191" t="s">
        <v>247</v>
      </c>
      <c r="AU195" s="191" t="s">
        <v>82</v>
      </c>
      <c r="AY195" s="18" t="s">
        <v>245</v>
      </c>
      <c r="BE195" s="192">
        <f t="shared" si="34"/>
        <v>0</v>
      </c>
      <c r="BF195" s="192">
        <f t="shared" si="35"/>
        <v>0</v>
      </c>
      <c r="BG195" s="192">
        <f t="shared" si="36"/>
        <v>0</v>
      </c>
      <c r="BH195" s="192">
        <f t="shared" si="37"/>
        <v>0</v>
      </c>
      <c r="BI195" s="192">
        <f t="shared" si="38"/>
        <v>0</v>
      </c>
      <c r="BJ195" s="18" t="s">
        <v>82</v>
      </c>
      <c r="BK195" s="192">
        <f t="shared" si="39"/>
        <v>0</v>
      </c>
      <c r="BL195" s="18" t="s">
        <v>390</v>
      </c>
      <c r="BM195" s="191" t="s">
        <v>2532</v>
      </c>
    </row>
    <row r="196" spans="1:65" s="2" customFormat="1" ht="16.5" customHeight="1">
      <c r="A196" s="35"/>
      <c r="B196" s="36"/>
      <c r="C196" s="180" t="s">
        <v>2533</v>
      </c>
      <c r="D196" s="180" t="s">
        <v>247</v>
      </c>
      <c r="E196" s="181" t="s">
        <v>2534</v>
      </c>
      <c r="F196" s="182" t="s">
        <v>2535</v>
      </c>
      <c r="G196" s="183" t="s">
        <v>389</v>
      </c>
      <c r="H196" s="184">
        <v>16</v>
      </c>
      <c r="I196" s="185"/>
      <c r="J196" s="186">
        <f t="shared" si="30"/>
        <v>0</v>
      </c>
      <c r="K196" s="182" t="s">
        <v>19</v>
      </c>
      <c r="L196" s="40"/>
      <c r="M196" s="187" t="s">
        <v>19</v>
      </c>
      <c r="N196" s="188" t="s">
        <v>45</v>
      </c>
      <c r="O196" s="65"/>
      <c r="P196" s="189">
        <f t="shared" si="31"/>
        <v>0</v>
      </c>
      <c r="Q196" s="189">
        <v>0</v>
      </c>
      <c r="R196" s="189">
        <f t="shared" si="32"/>
        <v>0</v>
      </c>
      <c r="S196" s="189">
        <v>0</v>
      </c>
      <c r="T196" s="190">
        <f t="shared" si="33"/>
        <v>0</v>
      </c>
      <c r="U196" s="35"/>
      <c r="V196" s="35"/>
      <c r="W196" s="35"/>
      <c r="X196" s="35"/>
      <c r="Y196" s="35"/>
      <c r="Z196" s="35"/>
      <c r="AA196" s="35"/>
      <c r="AB196" s="35"/>
      <c r="AC196" s="35"/>
      <c r="AD196" s="35"/>
      <c r="AE196" s="35"/>
      <c r="AR196" s="191" t="s">
        <v>390</v>
      </c>
      <c r="AT196" s="191" t="s">
        <v>247</v>
      </c>
      <c r="AU196" s="191" t="s">
        <v>82</v>
      </c>
      <c r="AY196" s="18" t="s">
        <v>245</v>
      </c>
      <c r="BE196" s="192">
        <f t="shared" si="34"/>
        <v>0</v>
      </c>
      <c r="BF196" s="192">
        <f t="shared" si="35"/>
        <v>0</v>
      </c>
      <c r="BG196" s="192">
        <f t="shared" si="36"/>
        <v>0</v>
      </c>
      <c r="BH196" s="192">
        <f t="shared" si="37"/>
        <v>0</v>
      </c>
      <c r="BI196" s="192">
        <f t="shared" si="38"/>
        <v>0</v>
      </c>
      <c r="BJ196" s="18" t="s">
        <v>82</v>
      </c>
      <c r="BK196" s="192">
        <f t="shared" si="39"/>
        <v>0</v>
      </c>
      <c r="BL196" s="18" t="s">
        <v>390</v>
      </c>
      <c r="BM196" s="191" t="s">
        <v>2536</v>
      </c>
    </row>
    <row r="197" spans="1:65" s="2" customFormat="1" ht="16.5" customHeight="1">
      <c r="A197" s="35"/>
      <c r="B197" s="36"/>
      <c r="C197" s="180" t="s">
        <v>2537</v>
      </c>
      <c r="D197" s="180" t="s">
        <v>247</v>
      </c>
      <c r="E197" s="181" t="s">
        <v>2538</v>
      </c>
      <c r="F197" s="182" t="s">
        <v>2539</v>
      </c>
      <c r="G197" s="183" t="s">
        <v>389</v>
      </c>
      <c r="H197" s="184">
        <v>3</v>
      </c>
      <c r="I197" s="185"/>
      <c r="J197" s="186">
        <f t="shared" si="30"/>
        <v>0</v>
      </c>
      <c r="K197" s="182" t="s">
        <v>19</v>
      </c>
      <c r="L197" s="40"/>
      <c r="M197" s="187" t="s">
        <v>19</v>
      </c>
      <c r="N197" s="188" t="s">
        <v>45</v>
      </c>
      <c r="O197" s="65"/>
      <c r="P197" s="189">
        <f t="shared" si="31"/>
        <v>0</v>
      </c>
      <c r="Q197" s="189">
        <v>0</v>
      </c>
      <c r="R197" s="189">
        <f t="shared" si="32"/>
        <v>0</v>
      </c>
      <c r="S197" s="189">
        <v>0</v>
      </c>
      <c r="T197" s="190">
        <f t="shared" si="33"/>
        <v>0</v>
      </c>
      <c r="U197" s="35"/>
      <c r="V197" s="35"/>
      <c r="W197" s="35"/>
      <c r="X197" s="35"/>
      <c r="Y197" s="35"/>
      <c r="Z197" s="35"/>
      <c r="AA197" s="35"/>
      <c r="AB197" s="35"/>
      <c r="AC197" s="35"/>
      <c r="AD197" s="35"/>
      <c r="AE197" s="35"/>
      <c r="AR197" s="191" t="s">
        <v>390</v>
      </c>
      <c r="AT197" s="191" t="s">
        <v>247</v>
      </c>
      <c r="AU197" s="191" t="s">
        <v>82</v>
      </c>
      <c r="AY197" s="18" t="s">
        <v>245</v>
      </c>
      <c r="BE197" s="192">
        <f t="shared" si="34"/>
        <v>0</v>
      </c>
      <c r="BF197" s="192">
        <f t="shared" si="35"/>
        <v>0</v>
      </c>
      <c r="BG197" s="192">
        <f t="shared" si="36"/>
        <v>0</v>
      </c>
      <c r="BH197" s="192">
        <f t="shared" si="37"/>
        <v>0</v>
      </c>
      <c r="BI197" s="192">
        <f t="shared" si="38"/>
        <v>0</v>
      </c>
      <c r="BJ197" s="18" t="s">
        <v>82</v>
      </c>
      <c r="BK197" s="192">
        <f t="shared" si="39"/>
        <v>0</v>
      </c>
      <c r="BL197" s="18" t="s">
        <v>390</v>
      </c>
      <c r="BM197" s="191" t="s">
        <v>2540</v>
      </c>
    </row>
    <row r="198" spans="1:65" s="2" customFormat="1" ht="16.5" customHeight="1">
      <c r="A198" s="35"/>
      <c r="B198" s="36"/>
      <c r="C198" s="180" t="s">
        <v>2541</v>
      </c>
      <c r="D198" s="180" t="s">
        <v>247</v>
      </c>
      <c r="E198" s="181" t="s">
        <v>2542</v>
      </c>
      <c r="F198" s="182" t="s">
        <v>2543</v>
      </c>
      <c r="G198" s="183" t="s">
        <v>389</v>
      </c>
      <c r="H198" s="184">
        <v>15</v>
      </c>
      <c r="I198" s="185"/>
      <c r="J198" s="186">
        <f t="shared" si="30"/>
        <v>0</v>
      </c>
      <c r="K198" s="182" t="s">
        <v>19</v>
      </c>
      <c r="L198" s="40"/>
      <c r="M198" s="187" t="s">
        <v>19</v>
      </c>
      <c r="N198" s="188" t="s">
        <v>45</v>
      </c>
      <c r="O198" s="65"/>
      <c r="P198" s="189">
        <f t="shared" si="31"/>
        <v>0</v>
      </c>
      <c r="Q198" s="189">
        <v>0</v>
      </c>
      <c r="R198" s="189">
        <f t="shared" si="32"/>
        <v>0</v>
      </c>
      <c r="S198" s="189">
        <v>0</v>
      </c>
      <c r="T198" s="190">
        <f t="shared" si="33"/>
        <v>0</v>
      </c>
      <c r="U198" s="35"/>
      <c r="V198" s="35"/>
      <c r="W198" s="35"/>
      <c r="X198" s="35"/>
      <c r="Y198" s="35"/>
      <c r="Z198" s="35"/>
      <c r="AA198" s="35"/>
      <c r="AB198" s="35"/>
      <c r="AC198" s="35"/>
      <c r="AD198" s="35"/>
      <c r="AE198" s="35"/>
      <c r="AR198" s="191" t="s">
        <v>390</v>
      </c>
      <c r="AT198" s="191" t="s">
        <v>247</v>
      </c>
      <c r="AU198" s="191" t="s">
        <v>82</v>
      </c>
      <c r="AY198" s="18" t="s">
        <v>245</v>
      </c>
      <c r="BE198" s="192">
        <f t="shared" si="34"/>
        <v>0</v>
      </c>
      <c r="BF198" s="192">
        <f t="shared" si="35"/>
        <v>0</v>
      </c>
      <c r="BG198" s="192">
        <f t="shared" si="36"/>
        <v>0</v>
      </c>
      <c r="BH198" s="192">
        <f t="shared" si="37"/>
        <v>0</v>
      </c>
      <c r="BI198" s="192">
        <f t="shared" si="38"/>
        <v>0</v>
      </c>
      <c r="BJ198" s="18" t="s">
        <v>82</v>
      </c>
      <c r="BK198" s="192">
        <f t="shared" si="39"/>
        <v>0</v>
      </c>
      <c r="BL198" s="18" t="s">
        <v>390</v>
      </c>
      <c r="BM198" s="191" t="s">
        <v>2544</v>
      </c>
    </row>
    <row r="199" spans="1:65" s="2" customFormat="1" ht="16.5" customHeight="1">
      <c r="A199" s="35"/>
      <c r="B199" s="36"/>
      <c r="C199" s="180" t="s">
        <v>2545</v>
      </c>
      <c r="D199" s="180" t="s">
        <v>247</v>
      </c>
      <c r="E199" s="181" t="s">
        <v>2546</v>
      </c>
      <c r="F199" s="182" t="s">
        <v>2547</v>
      </c>
      <c r="G199" s="183" t="s">
        <v>389</v>
      </c>
      <c r="H199" s="184">
        <v>2</v>
      </c>
      <c r="I199" s="185"/>
      <c r="J199" s="186">
        <f t="shared" si="30"/>
        <v>0</v>
      </c>
      <c r="K199" s="182" t="s">
        <v>19</v>
      </c>
      <c r="L199" s="40"/>
      <c r="M199" s="187" t="s">
        <v>19</v>
      </c>
      <c r="N199" s="188" t="s">
        <v>45</v>
      </c>
      <c r="O199" s="65"/>
      <c r="P199" s="189">
        <f t="shared" si="31"/>
        <v>0</v>
      </c>
      <c r="Q199" s="189">
        <v>0</v>
      </c>
      <c r="R199" s="189">
        <f t="shared" si="32"/>
        <v>0</v>
      </c>
      <c r="S199" s="189">
        <v>0</v>
      </c>
      <c r="T199" s="190">
        <f t="shared" si="33"/>
        <v>0</v>
      </c>
      <c r="U199" s="35"/>
      <c r="V199" s="35"/>
      <c r="W199" s="35"/>
      <c r="X199" s="35"/>
      <c r="Y199" s="35"/>
      <c r="Z199" s="35"/>
      <c r="AA199" s="35"/>
      <c r="AB199" s="35"/>
      <c r="AC199" s="35"/>
      <c r="AD199" s="35"/>
      <c r="AE199" s="35"/>
      <c r="AR199" s="191" t="s">
        <v>390</v>
      </c>
      <c r="AT199" s="191" t="s">
        <v>247</v>
      </c>
      <c r="AU199" s="191" t="s">
        <v>82</v>
      </c>
      <c r="AY199" s="18" t="s">
        <v>245</v>
      </c>
      <c r="BE199" s="192">
        <f t="shared" si="34"/>
        <v>0</v>
      </c>
      <c r="BF199" s="192">
        <f t="shared" si="35"/>
        <v>0</v>
      </c>
      <c r="BG199" s="192">
        <f t="shared" si="36"/>
        <v>0</v>
      </c>
      <c r="BH199" s="192">
        <f t="shared" si="37"/>
        <v>0</v>
      </c>
      <c r="BI199" s="192">
        <f t="shared" si="38"/>
        <v>0</v>
      </c>
      <c r="BJ199" s="18" t="s">
        <v>82</v>
      </c>
      <c r="BK199" s="192">
        <f t="shared" si="39"/>
        <v>0</v>
      </c>
      <c r="BL199" s="18" t="s">
        <v>390</v>
      </c>
      <c r="BM199" s="191" t="s">
        <v>2548</v>
      </c>
    </row>
    <row r="200" spans="1:65" s="2" customFormat="1" ht="16.5" customHeight="1">
      <c r="A200" s="35"/>
      <c r="B200" s="36"/>
      <c r="C200" s="180" t="s">
        <v>2549</v>
      </c>
      <c r="D200" s="180" t="s">
        <v>247</v>
      </c>
      <c r="E200" s="181" t="s">
        <v>2550</v>
      </c>
      <c r="F200" s="182" t="s">
        <v>2551</v>
      </c>
      <c r="G200" s="183" t="s">
        <v>389</v>
      </c>
      <c r="H200" s="184">
        <v>7</v>
      </c>
      <c r="I200" s="185"/>
      <c r="J200" s="186">
        <f t="shared" si="30"/>
        <v>0</v>
      </c>
      <c r="K200" s="182" t="s">
        <v>19</v>
      </c>
      <c r="L200" s="40"/>
      <c r="M200" s="187" t="s">
        <v>19</v>
      </c>
      <c r="N200" s="188" t="s">
        <v>45</v>
      </c>
      <c r="O200" s="65"/>
      <c r="P200" s="189">
        <f t="shared" si="31"/>
        <v>0</v>
      </c>
      <c r="Q200" s="189">
        <v>0</v>
      </c>
      <c r="R200" s="189">
        <f t="shared" si="32"/>
        <v>0</v>
      </c>
      <c r="S200" s="189">
        <v>0</v>
      </c>
      <c r="T200" s="190">
        <f t="shared" si="33"/>
        <v>0</v>
      </c>
      <c r="U200" s="35"/>
      <c r="V200" s="35"/>
      <c r="W200" s="35"/>
      <c r="X200" s="35"/>
      <c r="Y200" s="35"/>
      <c r="Z200" s="35"/>
      <c r="AA200" s="35"/>
      <c r="AB200" s="35"/>
      <c r="AC200" s="35"/>
      <c r="AD200" s="35"/>
      <c r="AE200" s="35"/>
      <c r="AR200" s="191" t="s">
        <v>390</v>
      </c>
      <c r="AT200" s="191" t="s">
        <v>247</v>
      </c>
      <c r="AU200" s="191" t="s">
        <v>82</v>
      </c>
      <c r="AY200" s="18" t="s">
        <v>245</v>
      </c>
      <c r="BE200" s="192">
        <f t="shared" si="34"/>
        <v>0</v>
      </c>
      <c r="BF200" s="192">
        <f t="shared" si="35"/>
        <v>0</v>
      </c>
      <c r="BG200" s="192">
        <f t="shared" si="36"/>
        <v>0</v>
      </c>
      <c r="BH200" s="192">
        <f t="shared" si="37"/>
        <v>0</v>
      </c>
      <c r="BI200" s="192">
        <f t="shared" si="38"/>
        <v>0</v>
      </c>
      <c r="BJ200" s="18" t="s">
        <v>82</v>
      </c>
      <c r="BK200" s="192">
        <f t="shared" si="39"/>
        <v>0</v>
      </c>
      <c r="BL200" s="18" t="s">
        <v>390</v>
      </c>
      <c r="BM200" s="191" t="s">
        <v>2552</v>
      </c>
    </row>
    <row r="201" spans="1:65" s="2" customFormat="1" ht="16.5" customHeight="1">
      <c r="A201" s="35"/>
      <c r="B201" s="36"/>
      <c r="C201" s="180" t="s">
        <v>2553</v>
      </c>
      <c r="D201" s="180" t="s">
        <v>247</v>
      </c>
      <c r="E201" s="181" t="s">
        <v>2554</v>
      </c>
      <c r="F201" s="182" t="s">
        <v>2367</v>
      </c>
      <c r="G201" s="183" t="s">
        <v>389</v>
      </c>
      <c r="H201" s="184">
        <v>1</v>
      </c>
      <c r="I201" s="185"/>
      <c r="J201" s="186">
        <f t="shared" si="30"/>
        <v>0</v>
      </c>
      <c r="K201" s="182" t="s">
        <v>19</v>
      </c>
      <c r="L201" s="40"/>
      <c r="M201" s="187" t="s">
        <v>19</v>
      </c>
      <c r="N201" s="188" t="s">
        <v>45</v>
      </c>
      <c r="O201" s="65"/>
      <c r="P201" s="189">
        <f t="shared" si="31"/>
        <v>0</v>
      </c>
      <c r="Q201" s="189">
        <v>0</v>
      </c>
      <c r="R201" s="189">
        <f t="shared" si="32"/>
        <v>0</v>
      </c>
      <c r="S201" s="189">
        <v>0</v>
      </c>
      <c r="T201" s="190">
        <f t="shared" si="33"/>
        <v>0</v>
      </c>
      <c r="U201" s="35"/>
      <c r="V201" s="35"/>
      <c r="W201" s="35"/>
      <c r="X201" s="35"/>
      <c r="Y201" s="35"/>
      <c r="Z201" s="35"/>
      <c r="AA201" s="35"/>
      <c r="AB201" s="35"/>
      <c r="AC201" s="35"/>
      <c r="AD201" s="35"/>
      <c r="AE201" s="35"/>
      <c r="AR201" s="191" t="s">
        <v>390</v>
      </c>
      <c r="AT201" s="191" t="s">
        <v>247</v>
      </c>
      <c r="AU201" s="191" t="s">
        <v>82</v>
      </c>
      <c r="AY201" s="18" t="s">
        <v>245</v>
      </c>
      <c r="BE201" s="192">
        <f t="shared" si="34"/>
        <v>0</v>
      </c>
      <c r="BF201" s="192">
        <f t="shared" si="35"/>
        <v>0</v>
      </c>
      <c r="BG201" s="192">
        <f t="shared" si="36"/>
        <v>0</v>
      </c>
      <c r="BH201" s="192">
        <f t="shared" si="37"/>
        <v>0</v>
      </c>
      <c r="BI201" s="192">
        <f t="shared" si="38"/>
        <v>0</v>
      </c>
      <c r="BJ201" s="18" t="s">
        <v>82</v>
      </c>
      <c r="BK201" s="192">
        <f t="shared" si="39"/>
        <v>0</v>
      </c>
      <c r="BL201" s="18" t="s">
        <v>390</v>
      </c>
      <c r="BM201" s="191" t="s">
        <v>2555</v>
      </c>
    </row>
    <row r="202" spans="2:63" s="12" customFormat="1" ht="25.95" customHeight="1">
      <c r="B202" s="164"/>
      <c r="C202" s="165"/>
      <c r="D202" s="166" t="s">
        <v>73</v>
      </c>
      <c r="E202" s="167" t="s">
        <v>2556</v>
      </c>
      <c r="F202" s="167" t="s">
        <v>2557</v>
      </c>
      <c r="G202" s="165"/>
      <c r="H202" s="165"/>
      <c r="I202" s="168"/>
      <c r="J202" s="169">
        <f>BK202</f>
        <v>0</v>
      </c>
      <c r="K202" s="165"/>
      <c r="L202" s="170"/>
      <c r="M202" s="171"/>
      <c r="N202" s="172"/>
      <c r="O202" s="172"/>
      <c r="P202" s="173">
        <f>SUM(P203:P215)</f>
        <v>0</v>
      </c>
      <c r="Q202" s="172"/>
      <c r="R202" s="173">
        <f>SUM(R203:R215)</f>
        <v>0</v>
      </c>
      <c r="S202" s="172"/>
      <c r="T202" s="174">
        <f>SUM(T203:T215)</f>
        <v>0</v>
      </c>
      <c r="AR202" s="175" t="s">
        <v>82</v>
      </c>
      <c r="AT202" s="176" t="s">
        <v>73</v>
      </c>
      <c r="AU202" s="176" t="s">
        <v>74</v>
      </c>
      <c r="AY202" s="175" t="s">
        <v>245</v>
      </c>
      <c r="BK202" s="177">
        <f>SUM(BK203:BK215)</f>
        <v>0</v>
      </c>
    </row>
    <row r="203" spans="1:65" s="2" customFormat="1" ht="16.5" customHeight="1">
      <c r="A203" s="35"/>
      <c r="B203" s="36"/>
      <c r="C203" s="180" t="s">
        <v>2558</v>
      </c>
      <c r="D203" s="180" t="s">
        <v>247</v>
      </c>
      <c r="E203" s="181" t="s">
        <v>2559</v>
      </c>
      <c r="F203" s="182" t="s">
        <v>2560</v>
      </c>
      <c r="G203" s="183" t="s">
        <v>389</v>
      </c>
      <c r="H203" s="184">
        <v>1</v>
      </c>
      <c r="I203" s="185"/>
      <c r="J203" s="186">
        <f aca="true" t="shared" si="40" ref="J203:J215">ROUND(I203*H203,2)</f>
        <v>0</v>
      </c>
      <c r="K203" s="182" t="s">
        <v>19</v>
      </c>
      <c r="L203" s="40"/>
      <c r="M203" s="187" t="s">
        <v>19</v>
      </c>
      <c r="N203" s="188" t="s">
        <v>45</v>
      </c>
      <c r="O203" s="65"/>
      <c r="P203" s="189">
        <f aca="true" t="shared" si="41" ref="P203:P215">O203*H203</f>
        <v>0</v>
      </c>
      <c r="Q203" s="189">
        <v>0</v>
      </c>
      <c r="R203" s="189">
        <f aca="true" t="shared" si="42" ref="R203:R215">Q203*H203</f>
        <v>0</v>
      </c>
      <c r="S203" s="189">
        <v>0</v>
      </c>
      <c r="T203" s="190">
        <f aca="true" t="shared" si="43" ref="T203:T215">S203*H203</f>
        <v>0</v>
      </c>
      <c r="U203" s="35"/>
      <c r="V203" s="35"/>
      <c r="W203" s="35"/>
      <c r="X203" s="35"/>
      <c r="Y203" s="35"/>
      <c r="Z203" s="35"/>
      <c r="AA203" s="35"/>
      <c r="AB203" s="35"/>
      <c r="AC203" s="35"/>
      <c r="AD203" s="35"/>
      <c r="AE203" s="35"/>
      <c r="AR203" s="191" t="s">
        <v>131</v>
      </c>
      <c r="AT203" s="191" t="s">
        <v>247</v>
      </c>
      <c r="AU203" s="191" t="s">
        <v>82</v>
      </c>
      <c r="AY203" s="18" t="s">
        <v>245</v>
      </c>
      <c r="BE203" s="192">
        <f aca="true" t="shared" si="44" ref="BE203:BE215">IF(N203="základní",J203,0)</f>
        <v>0</v>
      </c>
      <c r="BF203" s="192">
        <f aca="true" t="shared" si="45" ref="BF203:BF215">IF(N203="snížená",J203,0)</f>
        <v>0</v>
      </c>
      <c r="BG203" s="192">
        <f aca="true" t="shared" si="46" ref="BG203:BG215">IF(N203="zákl. přenesená",J203,0)</f>
        <v>0</v>
      </c>
      <c r="BH203" s="192">
        <f aca="true" t="shared" si="47" ref="BH203:BH215">IF(N203="sníž. přenesená",J203,0)</f>
        <v>0</v>
      </c>
      <c r="BI203" s="192">
        <f aca="true" t="shared" si="48" ref="BI203:BI215">IF(N203="nulová",J203,0)</f>
        <v>0</v>
      </c>
      <c r="BJ203" s="18" t="s">
        <v>82</v>
      </c>
      <c r="BK203" s="192">
        <f aca="true" t="shared" si="49" ref="BK203:BK215">ROUND(I203*H203,2)</f>
        <v>0</v>
      </c>
      <c r="BL203" s="18" t="s">
        <v>131</v>
      </c>
      <c r="BM203" s="191" t="s">
        <v>2561</v>
      </c>
    </row>
    <row r="204" spans="1:65" s="2" customFormat="1" ht="16.5" customHeight="1">
      <c r="A204" s="35"/>
      <c r="B204" s="36"/>
      <c r="C204" s="180" t="s">
        <v>2562</v>
      </c>
      <c r="D204" s="180" t="s">
        <v>247</v>
      </c>
      <c r="E204" s="181" t="s">
        <v>2563</v>
      </c>
      <c r="F204" s="182" t="s">
        <v>2564</v>
      </c>
      <c r="G204" s="183" t="s">
        <v>389</v>
      </c>
      <c r="H204" s="184">
        <v>4</v>
      </c>
      <c r="I204" s="185"/>
      <c r="J204" s="186">
        <f t="shared" si="40"/>
        <v>0</v>
      </c>
      <c r="K204" s="182" t="s">
        <v>19</v>
      </c>
      <c r="L204" s="40"/>
      <c r="M204" s="187" t="s">
        <v>19</v>
      </c>
      <c r="N204" s="188" t="s">
        <v>45</v>
      </c>
      <c r="O204" s="65"/>
      <c r="P204" s="189">
        <f t="shared" si="41"/>
        <v>0</v>
      </c>
      <c r="Q204" s="189">
        <v>0</v>
      </c>
      <c r="R204" s="189">
        <f t="shared" si="42"/>
        <v>0</v>
      </c>
      <c r="S204" s="189">
        <v>0</v>
      </c>
      <c r="T204" s="190">
        <f t="shared" si="43"/>
        <v>0</v>
      </c>
      <c r="U204" s="35"/>
      <c r="V204" s="35"/>
      <c r="W204" s="35"/>
      <c r="X204" s="35"/>
      <c r="Y204" s="35"/>
      <c r="Z204" s="35"/>
      <c r="AA204" s="35"/>
      <c r="AB204" s="35"/>
      <c r="AC204" s="35"/>
      <c r="AD204" s="35"/>
      <c r="AE204" s="35"/>
      <c r="AR204" s="191" t="s">
        <v>131</v>
      </c>
      <c r="AT204" s="191" t="s">
        <v>247</v>
      </c>
      <c r="AU204" s="191" t="s">
        <v>82</v>
      </c>
      <c r="AY204" s="18" t="s">
        <v>245</v>
      </c>
      <c r="BE204" s="192">
        <f t="shared" si="44"/>
        <v>0</v>
      </c>
      <c r="BF204" s="192">
        <f t="shared" si="45"/>
        <v>0</v>
      </c>
      <c r="BG204" s="192">
        <f t="shared" si="46"/>
        <v>0</v>
      </c>
      <c r="BH204" s="192">
        <f t="shared" si="47"/>
        <v>0</v>
      </c>
      <c r="BI204" s="192">
        <f t="shared" si="48"/>
        <v>0</v>
      </c>
      <c r="BJ204" s="18" t="s">
        <v>82</v>
      </c>
      <c r="BK204" s="192">
        <f t="shared" si="49"/>
        <v>0</v>
      </c>
      <c r="BL204" s="18" t="s">
        <v>131</v>
      </c>
      <c r="BM204" s="191" t="s">
        <v>2565</v>
      </c>
    </row>
    <row r="205" spans="1:65" s="2" customFormat="1" ht="16.5" customHeight="1">
      <c r="A205" s="35"/>
      <c r="B205" s="36"/>
      <c r="C205" s="180" t="s">
        <v>2566</v>
      </c>
      <c r="D205" s="180" t="s">
        <v>247</v>
      </c>
      <c r="E205" s="181" t="s">
        <v>2567</v>
      </c>
      <c r="F205" s="182" t="s">
        <v>2568</v>
      </c>
      <c r="G205" s="183" t="s">
        <v>389</v>
      </c>
      <c r="H205" s="184">
        <v>78</v>
      </c>
      <c r="I205" s="185"/>
      <c r="J205" s="186">
        <f t="shared" si="40"/>
        <v>0</v>
      </c>
      <c r="K205" s="182" t="s">
        <v>19</v>
      </c>
      <c r="L205" s="40"/>
      <c r="M205" s="187" t="s">
        <v>19</v>
      </c>
      <c r="N205" s="188" t="s">
        <v>45</v>
      </c>
      <c r="O205" s="65"/>
      <c r="P205" s="189">
        <f t="shared" si="41"/>
        <v>0</v>
      </c>
      <c r="Q205" s="189">
        <v>0</v>
      </c>
      <c r="R205" s="189">
        <f t="shared" si="42"/>
        <v>0</v>
      </c>
      <c r="S205" s="189">
        <v>0</v>
      </c>
      <c r="T205" s="190">
        <f t="shared" si="43"/>
        <v>0</v>
      </c>
      <c r="U205" s="35"/>
      <c r="V205" s="35"/>
      <c r="W205" s="35"/>
      <c r="X205" s="35"/>
      <c r="Y205" s="35"/>
      <c r="Z205" s="35"/>
      <c r="AA205" s="35"/>
      <c r="AB205" s="35"/>
      <c r="AC205" s="35"/>
      <c r="AD205" s="35"/>
      <c r="AE205" s="35"/>
      <c r="AR205" s="191" t="s">
        <v>131</v>
      </c>
      <c r="AT205" s="191" t="s">
        <v>247</v>
      </c>
      <c r="AU205" s="191" t="s">
        <v>82</v>
      </c>
      <c r="AY205" s="18" t="s">
        <v>245</v>
      </c>
      <c r="BE205" s="192">
        <f t="shared" si="44"/>
        <v>0</v>
      </c>
      <c r="BF205" s="192">
        <f t="shared" si="45"/>
        <v>0</v>
      </c>
      <c r="BG205" s="192">
        <f t="shared" si="46"/>
        <v>0</v>
      </c>
      <c r="BH205" s="192">
        <f t="shared" si="47"/>
        <v>0</v>
      </c>
      <c r="BI205" s="192">
        <f t="shared" si="48"/>
        <v>0</v>
      </c>
      <c r="BJ205" s="18" t="s">
        <v>82</v>
      </c>
      <c r="BK205" s="192">
        <f t="shared" si="49"/>
        <v>0</v>
      </c>
      <c r="BL205" s="18" t="s">
        <v>131</v>
      </c>
      <c r="BM205" s="191" t="s">
        <v>2569</v>
      </c>
    </row>
    <row r="206" spans="1:65" s="2" customFormat="1" ht="16.5" customHeight="1">
      <c r="A206" s="35"/>
      <c r="B206" s="36"/>
      <c r="C206" s="180" t="s">
        <v>2570</v>
      </c>
      <c r="D206" s="180" t="s">
        <v>247</v>
      </c>
      <c r="E206" s="181" t="s">
        <v>2571</v>
      </c>
      <c r="F206" s="182" t="s">
        <v>2572</v>
      </c>
      <c r="G206" s="183" t="s">
        <v>389</v>
      </c>
      <c r="H206" s="184">
        <v>1</v>
      </c>
      <c r="I206" s="185"/>
      <c r="J206" s="186">
        <f t="shared" si="40"/>
        <v>0</v>
      </c>
      <c r="K206" s="182" t="s">
        <v>19</v>
      </c>
      <c r="L206" s="40"/>
      <c r="M206" s="187" t="s">
        <v>19</v>
      </c>
      <c r="N206" s="188" t="s">
        <v>45</v>
      </c>
      <c r="O206" s="65"/>
      <c r="P206" s="189">
        <f t="shared" si="41"/>
        <v>0</v>
      </c>
      <c r="Q206" s="189">
        <v>0</v>
      </c>
      <c r="R206" s="189">
        <f t="shared" si="42"/>
        <v>0</v>
      </c>
      <c r="S206" s="189">
        <v>0</v>
      </c>
      <c r="T206" s="190">
        <f t="shared" si="43"/>
        <v>0</v>
      </c>
      <c r="U206" s="35"/>
      <c r="V206" s="35"/>
      <c r="W206" s="35"/>
      <c r="X206" s="35"/>
      <c r="Y206" s="35"/>
      <c r="Z206" s="35"/>
      <c r="AA206" s="35"/>
      <c r="AB206" s="35"/>
      <c r="AC206" s="35"/>
      <c r="AD206" s="35"/>
      <c r="AE206" s="35"/>
      <c r="AR206" s="191" t="s">
        <v>131</v>
      </c>
      <c r="AT206" s="191" t="s">
        <v>247</v>
      </c>
      <c r="AU206" s="191" t="s">
        <v>82</v>
      </c>
      <c r="AY206" s="18" t="s">
        <v>245</v>
      </c>
      <c r="BE206" s="192">
        <f t="shared" si="44"/>
        <v>0</v>
      </c>
      <c r="BF206" s="192">
        <f t="shared" si="45"/>
        <v>0</v>
      </c>
      <c r="BG206" s="192">
        <f t="shared" si="46"/>
        <v>0</v>
      </c>
      <c r="BH206" s="192">
        <f t="shared" si="47"/>
        <v>0</v>
      </c>
      <c r="BI206" s="192">
        <f t="shared" si="48"/>
        <v>0</v>
      </c>
      <c r="BJ206" s="18" t="s">
        <v>82</v>
      </c>
      <c r="BK206" s="192">
        <f t="shared" si="49"/>
        <v>0</v>
      </c>
      <c r="BL206" s="18" t="s">
        <v>131</v>
      </c>
      <c r="BM206" s="191" t="s">
        <v>2573</v>
      </c>
    </row>
    <row r="207" spans="1:65" s="2" customFormat="1" ht="16.5" customHeight="1">
      <c r="A207" s="35"/>
      <c r="B207" s="36"/>
      <c r="C207" s="180" t="s">
        <v>2574</v>
      </c>
      <c r="D207" s="180" t="s">
        <v>247</v>
      </c>
      <c r="E207" s="181" t="s">
        <v>2575</v>
      </c>
      <c r="F207" s="182" t="s">
        <v>2564</v>
      </c>
      <c r="G207" s="183" t="s">
        <v>389</v>
      </c>
      <c r="H207" s="184">
        <v>5</v>
      </c>
      <c r="I207" s="185"/>
      <c r="J207" s="186">
        <f t="shared" si="40"/>
        <v>0</v>
      </c>
      <c r="K207" s="182" t="s">
        <v>19</v>
      </c>
      <c r="L207" s="40"/>
      <c r="M207" s="187" t="s">
        <v>19</v>
      </c>
      <c r="N207" s="188" t="s">
        <v>45</v>
      </c>
      <c r="O207" s="65"/>
      <c r="P207" s="189">
        <f t="shared" si="41"/>
        <v>0</v>
      </c>
      <c r="Q207" s="189">
        <v>0</v>
      </c>
      <c r="R207" s="189">
        <f t="shared" si="42"/>
        <v>0</v>
      </c>
      <c r="S207" s="189">
        <v>0</v>
      </c>
      <c r="T207" s="190">
        <f t="shared" si="43"/>
        <v>0</v>
      </c>
      <c r="U207" s="35"/>
      <c r="V207" s="35"/>
      <c r="W207" s="35"/>
      <c r="X207" s="35"/>
      <c r="Y207" s="35"/>
      <c r="Z207" s="35"/>
      <c r="AA207" s="35"/>
      <c r="AB207" s="35"/>
      <c r="AC207" s="35"/>
      <c r="AD207" s="35"/>
      <c r="AE207" s="35"/>
      <c r="AR207" s="191" t="s">
        <v>131</v>
      </c>
      <c r="AT207" s="191" t="s">
        <v>247</v>
      </c>
      <c r="AU207" s="191" t="s">
        <v>82</v>
      </c>
      <c r="AY207" s="18" t="s">
        <v>245</v>
      </c>
      <c r="BE207" s="192">
        <f t="shared" si="44"/>
        <v>0</v>
      </c>
      <c r="BF207" s="192">
        <f t="shared" si="45"/>
        <v>0</v>
      </c>
      <c r="BG207" s="192">
        <f t="shared" si="46"/>
        <v>0</v>
      </c>
      <c r="BH207" s="192">
        <f t="shared" si="47"/>
        <v>0</v>
      </c>
      <c r="BI207" s="192">
        <f t="shared" si="48"/>
        <v>0</v>
      </c>
      <c r="BJ207" s="18" t="s">
        <v>82</v>
      </c>
      <c r="BK207" s="192">
        <f t="shared" si="49"/>
        <v>0</v>
      </c>
      <c r="BL207" s="18" t="s">
        <v>131</v>
      </c>
      <c r="BM207" s="191" t="s">
        <v>2576</v>
      </c>
    </row>
    <row r="208" spans="1:65" s="2" customFormat="1" ht="16.5" customHeight="1">
      <c r="A208" s="35"/>
      <c r="B208" s="36"/>
      <c r="C208" s="180" t="s">
        <v>2577</v>
      </c>
      <c r="D208" s="180" t="s">
        <v>247</v>
      </c>
      <c r="E208" s="181" t="s">
        <v>2578</v>
      </c>
      <c r="F208" s="182" t="s">
        <v>2564</v>
      </c>
      <c r="G208" s="183" t="s">
        <v>389</v>
      </c>
      <c r="H208" s="184">
        <v>2</v>
      </c>
      <c r="I208" s="185"/>
      <c r="J208" s="186">
        <f t="shared" si="40"/>
        <v>0</v>
      </c>
      <c r="K208" s="182" t="s">
        <v>19</v>
      </c>
      <c r="L208" s="40"/>
      <c r="M208" s="187" t="s">
        <v>19</v>
      </c>
      <c r="N208" s="188" t="s">
        <v>45</v>
      </c>
      <c r="O208" s="65"/>
      <c r="P208" s="189">
        <f t="shared" si="41"/>
        <v>0</v>
      </c>
      <c r="Q208" s="189">
        <v>0</v>
      </c>
      <c r="R208" s="189">
        <f t="shared" si="42"/>
        <v>0</v>
      </c>
      <c r="S208" s="189">
        <v>0</v>
      </c>
      <c r="T208" s="190">
        <f t="shared" si="43"/>
        <v>0</v>
      </c>
      <c r="U208" s="35"/>
      <c r="V208" s="35"/>
      <c r="W208" s="35"/>
      <c r="X208" s="35"/>
      <c r="Y208" s="35"/>
      <c r="Z208" s="35"/>
      <c r="AA208" s="35"/>
      <c r="AB208" s="35"/>
      <c r="AC208" s="35"/>
      <c r="AD208" s="35"/>
      <c r="AE208" s="35"/>
      <c r="AR208" s="191" t="s">
        <v>131</v>
      </c>
      <c r="AT208" s="191" t="s">
        <v>247</v>
      </c>
      <c r="AU208" s="191" t="s">
        <v>82</v>
      </c>
      <c r="AY208" s="18" t="s">
        <v>245</v>
      </c>
      <c r="BE208" s="192">
        <f t="shared" si="44"/>
        <v>0</v>
      </c>
      <c r="BF208" s="192">
        <f t="shared" si="45"/>
        <v>0</v>
      </c>
      <c r="BG208" s="192">
        <f t="shared" si="46"/>
        <v>0</v>
      </c>
      <c r="BH208" s="192">
        <f t="shared" si="47"/>
        <v>0</v>
      </c>
      <c r="BI208" s="192">
        <f t="shared" si="48"/>
        <v>0</v>
      </c>
      <c r="BJ208" s="18" t="s">
        <v>82</v>
      </c>
      <c r="BK208" s="192">
        <f t="shared" si="49"/>
        <v>0</v>
      </c>
      <c r="BL208" s="18" t="s">
        <v>131</v>
      </c>
      <c r="BM208" s="191" t="s">
        <v>2579</v>
      </c>
    </row>
    <row r="209" spans="1:65" s="2" customFormat="1" ht="16.5" customHeight="1">
      <c r="A209" s="35"/>
      <c r="B209" s="36"/>
      <c r="C209" s="180" t="s">
        <v>2580</v>
      </c>
      <c r="D209" s="180" t="s">
        <v>247</v>
      </c>
      <c r="E209" s="181" t="s">
        <v>2581</v>
      </c>
      <c r="F209" s="182" t="s">
        <v>2582</v>
      </c>
      <c r="G209" s="183" t="s">
        <v>389</v>
      </c>
      <c r="H209" s="184">
        <v>67</v>
      </c>
      <c r="I209" s="185"/>
      <c r="J209" s="186">
        <f t="shared" si="40"/>
        <v>0</v>
      </c>
      <c r="K209" s="182" t="s">
        <v>19</v>
      </c>
      <c r="L209" s="40"/>
      <c r="M209" s="187" t="s">
        <v>19</v>
      </c>
      <c r="N209" s="188" t="s">
        <v>45</v>
      </c>
      <c r="O209" s="65"/>
      <c r="P209" s="189">
        <f t="shared" si="41"/>
        <v>0</v>
      </c>
      <c r="Q209" s="189">
        <v>0</v>
      </c>
      <c r="R209" s="189">
        <f t="shared" si="42"/>
        <v>0</v>
      </c>
      <c r="S209" s="189">
        <v>0</v>
      </c>
      <c r="T209" s="190">
        <f t="shared" si="43"/>
        <v>0</v>
      </c>
      <c r="U209" s="35"/>
      <c r="V209" s="35"/>
      <c r="W209" s="35"/>
      <c r="X209" s="35"/>
      <c r="Y209" s="35"/>
      <c r="Z209" s="35"/>
      <c r="AA209" s="35"/>
      <c r="AB209" s="35"/>
      <c r="AC209" s="35"/>
      <c r="AD209" s="35"/>
      <c r="AE209" s="35"/>
      <c r="AR209" s="191" t="s">
        <v>131</v>
      </c>
      <c r="AT209" s="191" t="s">
        <v>247</v>
      </c>
      <c r="AU209" s="191" t="s">
        <v>82</v>
      </c>
      <c r="AY209" s="18" t="s">
        <v>245</v>
      </c>
      <c r="BE209" s="192">
        <f t="shared" si="44"/>
        <v>0</v>
      </c>
      <c r="BF209" s="192">
        <f t="shared" si="45"/>
        <v>0</v>
      </c>
      <c r="BG209" s="192">
        <f t="shared" si="46"/>
        <v>0</v>
      </c>
      <c r="BH209" s="192">
        <f t="shared" si="47"/>
        <v>0</v>
      </c>
      <c r="BI209" s="192">
        <f t="shared" si="48"/>
        <v>0</v>
      </c>
      <c r="BJ209" s="18" t="s">
        <v>82</v>
      </c>
      <c r="BK209" s="192">
        <f t="shared" si="49"/>
        <v>0</v>
      </c>
      <c r="BL209" s="18" t="s">
        <v>131</v>
      </c>
      <c r="BM209" s="191" t="s">
        <v>2583</v>
      </c>
    </row>
    <row r="210" spans="1:65" s="2" customFormat="1" ht="16.5" customHeight="1">
      <c r="A210" s="35"/>
      <c r="B210" s="36"/>
      <c r="C210" s="180" t="s">
        <v>2584</v>
      </c>
      <c r="D210" s="180" t="s">
        <v>247</v>
      </c>
      <c r="E210" s="181" t="s">
        <v>2585</v>
      </c>
      <c r="F210" s="182" t="s">
        <v>2586</v>
      </c>
      <c r="G210" s="183" t="s">
        <v>389</v>
      </c>
      <c r="H210" s="184">
        <v>12</v>
      </c>
      <c r="I210" s="185"/>
      <c r="J210" s="186">
        <f t="shared" si="40"/>
        <v>0</v>
      </c>
      <c r="K210" s="182" t="s">
        <v>19</v>
      </c>
      <c r="L210" s="40"/>
      <c r="M210" s="187" t="s">
        <v>19</v>
      </c>
      <c r="N210" s="188" t="s">
        <v>45</v>
      </c>
      <c r="O210" s="65"/>
      <c r="P210" s="189">
        <f t="shared" si="41"/>
        <v>0</v>
      </c>
      <c r="Q210" s="189">
        <v>0</v>
      </c>
      <c r="R210" s="189">
        <f t="shared" si="42"/>
        <v>0</v>
      </c>
      <c r="S210" s="189">
        <v>0</v>
      </c>
      <c r="T210" s="190">
        <f t="shared" si="43"/>
        <v>0</v>
      </c>
      <c r="U210" s="35"/>
      <c r="V210" s="35"/>
      <c r="W210" s="35"/>
      <c r="X210" s="35"/>
      <c r="Y210" s="35"/>
      <c r="Z210" s="35"/>
      <c r="AA210" s="35"/>
      <c r="AB210" s="35"/>
      <c r="AC210" s="35"/>
      <c r="AD210" s="35"/>
      <c r="AE210" s="35"/>
      <c r="AR210" s="191" t="s">
        <v>131</v>
      </c>
      <c r="AT210" s="191" t="s">
        <v>247</v>
      </c>
      <c r="AU210" s="191" t="s">
        <v>82</v>
      </c>
      <c r="AY210" s="18" t="s">
        <v>245</v>
      </c>
      <c r="BE210" s="192">
        <f t="shared" si="44"/>
        <v>0</v>
      </c>
      <c r="BF210" s="192">
        <f t="shared" si="45"/>
        <v>0</v>
      </c>
      <c r="BG210" s="192">
        <f t="shared" si="46"/>
        <v>0</v>
      </c>
      <c r="BH210" s="192">
        <f t="shared" si="47"/>
        <v>0</v>
      </c>
      <c r="BI210" s="192">
        <f t="shared" si="48"/>
        <v>0</v>
      </c>
      <c r="BJ210" s="18" t="s">
        <v>82</v>
      </c>
      <c r="BK210" s="192">
        <f t="shared" si="49"/>
        <v>0</v>
      </c>
      <c r="BL210" s="18" t="s">
        <v>131</v>
      </c>
      <c r="BM210" s="191" t="s">
        <v>2587</v>
      </c>
    </row>
    <row r="211" spans="1:65" s="2" customFormat="1" ht="16.5" customHeight="1">
      <c r="A211" s="35"/>
      <c r="B211" s="36"/>
      <c r="C211" s="180" t="s">
        <v>2588</v>
      </c>
      <c r="D211" s="180" t="s">
        <v>247</v>
      </c>
      <c r="E211" s="181" t="s">
        <v>2589</v>
      </c>
      <c r="F211" s="182" t="s">
        <v>2590</v>
      </c>
      <c r="G211" s="183" t="s">
        <v>389</v>
      </c>
      <c r="H211" s="184">
        <v>1</v>
      </c>
      <c r="I211" s="185"/>
      <c r="J211" s="186">
        <f t="shared" si="40"/>
        <v>0</v>
      </c>
      <c r="K211" s="182" t="s">
        <v>19</v>
      </c>
      <c r="L211" s="40"/>
      <c r="M211" s="187" t="s">
        <v>19</v>
      </c>
      <c r="N211" s="188" t="s">
        <v>45</v>
      </c>
      <c r="O211" s="65"/>
      <c r="P211" s="189">
        <f t="shared" si="41"/>
        <v>0</v>
      </c>
      <c r="Q211" s="189">
        <v>0</v>
      </c>
      <c r="R211" s="189">
        <f t="shared" si="42"/>
        <v>0</v>
      </c>
      <c r="S211" s="189">
        <v>0</v>
      </c>
      <c r="T211" s="190">
        <f t="shared" si="43"/>
        <v>0</v>
      </c>
      <c r="U211" s="35"/>
      <c r="V211" s="35"/>
      <c r="W211" s="35"/>
      <c r="X211" s="35"/>
      <c r="Y211" s="35"/>
      <c r="Z211" s="35"/>
      <c r="AA211" s="35"/>
      <c r="AB211" s="35"/>
      <c r="AC211" s="35"/>
      <c r="AD211" s="35"/>
      <c r="AE211" s="35"/>
      <c r="AR211" s="191" t="s">
        <v>131</v>
      </c>
      <c r="AT211" s="191" t="s">
        <v>247</v>
      </c>
      <c r="AU211" s="191" t="s">
        <v>82</v>
      </c>
      <c r="AY211" s="18" t="s">
        <v>245</v>
      </c>
      <c r="BE211" s="192">
        <f t="shared" si="44"/>
        <v>0</v>
      </c>
      <c r="BF211" s="192">
        <f t="shared" si="45"/>
        <v>0</v>
      </c>
      <c r="BG211" s="192">
        <f t="shared" si="46"/>
        <v>0</v>
      </c>
      <c r="BH211" s="192">
        <f t="shared" si="47"/>
        <v>0</v>
      </c>
      <c r="BI211" s="192">
        <f t="shared" si="48"/>
        <v>0</v>
      </c>
      <c r="BJ211" s="18" t="s">
        <v>82</v>
      </c>
      <c r="BK211" s="192">
        <f t="shared" si="49"/>
        <v>0</v>
      </c>
      <c r="BL211" s="18" t="s">
        <v>131</v>
      </c>
      <c r="BM211" s="191" t="s">
        <v>2591</v>
      </c>
    </row>
    <row r="212" spans="1:65" s="2" customFormat="1" ht="16.5" customHeight="1">
      <c r="A212" s="35"/>
      <c r="B212" s="36"/>
      <c r="C212" s="180" t="s">
        <v>2592</v>
      </c>
      <c r="D212" s="180" t="s">
        <v>247</v>
      </c>
      <c r="E212" s="181" t="s">
        <v>2593</v>
      </c>
      <c r="F212" s="182" t="s">
        <v>2594</v>
      </c>
      <c r="G212" s="183" t="s">
        <v>389</v>
      </c>
      <c r="H212" s="184">
        <v>10</v>
      </c>
      <c r="I212" s="185"/>
      <c r="J212" s="186">
        <f t="shared" si="40"/>
        <v>0</v>
      </c>
      <c r="K212" s="182" t="s">
        <v>19</v>
      </c>
      <c r="L212" s="40"/>
      <c r="M212" s="187" t="s">
        <v>19</v>
      </c>
      <c r="N212" s="188" t="s">
        <v>45</v>
      </c>
      <c r="O212" s="65"/>
      <c r="P212" s="189">
        <f t="shared" si="41"/>
        <v>0</v>
      </c>
      <c r="Q212" s="189">
        <v>0</v>
      </c>
      <c r="R212" s="189">
        <f t="shared" si="42"/>
        <v>0</v>
      </c>
      <c r="S212" s="189">
        <v>0</v>
      </c>
      <c r="T212" s="190">
        <f t="shared" si="43"/>
        <v>0</v>
      </c>
      <c r="U212" s="35"/>
      <c r="V212" s="35"/>
      <c r="W212" s="35"/>
      <c r="X212" s="35"/>
      <c r="Y212" s="35"/>
      <c r="Z212" s="35"/>
      <c r="AA212" s="35"/>
      <c r="AB212" s="35"/>
      <c r="AC212" s="35"/>
      <c r="AD212" s="35"/>
      <c r="AE212" s="35"/>
      <c r="AR212" s="191" t="s">
        <v>131</v>
      </c>
      <c r="AT212" s="191" t="s">
        <v>247</v>
      </c>
      <c r="AU212" s="191" t="s">
        <v>82</v>
      </c>
      <c r="AY212" s="18" t="s">
        <v>245</v>
      </c>
      <c r="BE212" s="192">
        <f t="shared" si="44"/>
        <v>0</v>
      </c>
      <c r="BF212" s="192">
        <f t="shared" si="45"/>
        <v>0</v>
      </c>
      <c r="BG212" s="192">
        <f t="shared" si="46"/>
        <v>0</v>
      </c>
      <c r="BH212" s="192">
        <f t="shared" si="47"/>
        <v>0</v>
      </c>
      <c r="BI212" s="192">
        <f t="shared" si="48"/>
        <v>0</v>
      </c>
      <c r="BJ212" s="18" t="s">
        <v>82</v>
      </c>
      <c r="BK212" s="192">
        <f t="shared" si="49"/>
        <v>0</v>
      </c>
      <c r="BL212" s="18" t="s">
        <v>131</v>
      </c>
      <c r="BM212" s="191" t="s">
        <v>2595</v>
      </c>
    </row>
    <row r="213" spans="1:65" s="2" customFormat="1" ht="16.5" customHeight="1">
      <c r="A213" s="35"/>
      <c r="B213" s="36"/>
      <c r="C213" s="180" t="s">
        <v>2596</v>
      </c>
      <c r="D213" s="180" t="s">
        <v>247</v>
      </c>
      <c r="E213" s="181" t="s">
        <v>2597</v>
      </c>
      <c r="F213" s="182" t="s">
        <v>2598</v>
      </c>
      <c r="G213" s="183" t="s">
        <v>389</v>
      </c>
      <c r="H213" s="184">
        <v>4</v>
      </c>
      <c r="I213" s="185"/>
      <c r="J213" s="186">
        <f t="shared" si="40"/>
        <v>0</v>
      </c>
      <c r="K213" s="182" t="s">
        <v>19</v>
      </c>
      <c r="L213" s="40"/>
      <c r="M213" s="187" t="s">
        <v>19</v>
      </c>
      <c r="N213" s="188" t="s">
        <v>45</v>
      </c>
      <c r="O213" s="65"/>
      <c r="P213" s="189">
        <f t="shared" si="41"/>
        <v>0</v>
      </c>
      <c r="Q213" s="189">
        <v>0</v>
      </c>
      <c r="R213" s="189">
        <f t="shared" si="42"/>
        <v>0</v>
      </c>
      <c r="S213" s="189">
        <v>0</v>
      </c>
      <c r="T213" s="190">
        <f t="shared" si="43"/>
        <v>0</v>
      </c>
      <c r="U213" s="35"/>
      <c r="V213" s="35"/>
      <c r="W213" s="35"/>
      <c r="X213" s="35"/>
      <c r="Y213" s="35"/>
      <c r="Z213" s="35"/>
      <c r="AA213" s="35"/>
      <c r="AB213" s="35"/>
      <c r="AC213" s="35"/>
      <c r="AD213" s="35"/>
      <c r="AE213" s="35"/>
      <c r="AR213" s="191" t="s">
        <v>131</v>
      </c>
      <c r="AT213" s="191" t="s">
        <v>247</v>
      </c>
      <c r="AU213" s="191" t="s">
        <v>82</v>
      </c>
      <c r="AY213" s="18" t="s">
        <v>245</v>
      </c>
      <c r="BE213" s="192">
        <f t="shared" si="44"/>
        <v>0</v>
      </c>
      <c r="BF213" s="192">
        <f t="shared" si="45"/>
        <v>0</v>
      </c>
      <c r="BG213" s="192">
        <f t="shared" si="46"/>
        <v>0</v>
      </c>
      <c r="BH213" s="192">
        <f t="shared" si="47"/>
        <v>0</v>
      </c>
      <c r="BI213" s="192">
        <f t="shared" si="48"/>
        <v>0</v>
      </c>
      <c r="BJ213" s="18" t="s">
        <v>82</v>
      </c>
      <c r="BK213" s="192">
        <f t="shared" si="49"/>
        <v>0</v>
      </c>
      <c r="BL213" s="18" t="s">
        <v>131</v>
      </c>
      <c r="BM213" s="191" t="s">
        <v>2599</v>
      </c>
    </row>
    <row r="214" spans="1:65" s="2" customFormat="1" ht="16.5" customHeight="1">
      <c r="A214" s="35"/>
      <c r="B214" s="36"/>
      <c r="C214" s="180" t="s">
        <v>2600</v>
      </c>
      <c r="D214" s="180" t="s">
        <v>247</v>
      </c>
      <c r="E214" s="181" t="s">
        <v>2601</v>
      </c>
      <c r="F214" s="182" t="s">
        <v>2602</v>
      </c>
      <c r="G214" s="183" t="s">
        <v>389</v>
      </c>
      <c r="H214" s="184">
        <v>1</v>
      </c>
      <c r="I214" s="185"/>
      <c r="J214" s="186">
        <f t="shared" si="40"/>
        <v>0</v>
      </c>
      <c r="K214" s="182" t="s">
        <v>19</v>
      </c>
      <c r="L214" s="40"/>
      <c r="M214" s="187" t="s">
        <v>19</v>
      </c>
      <c r="N214" s="188" t="s">
        <v>45</v>
      </c>
      <c r="O214" s="65"/>
      <c r="P214" s="189">
        <f t="shared" si="41"/>
        <v>0</v>
      </c>
      <c r="Q214" s="189">
        <v>0</v>
      </c>
      <c r="R214" s="189">
        <f t="shared" si="42"/>
        <v>0</v>
      </c>
      <c r="S214" s="189">
        <v>0</v>
      </c>
      <c r="T214" s="190">
        <f t="shared" si="43"/>
        <v>0</v>
      </c>
      <c r="U214" s="35"/>
      <c r="V214" s="35"/>
      <c r="W214" s="35"/>
      <c r="X214" s="35"/>
      <c r="Y214" s="35"/>
      <c r="Z214" s="35"/>
      <c r="AA214" s="35"/>
      <c r="AB214" s="35"/>
      <c r="AC214" s="35"/>
      <c r="AD214" s="35"/>
      <c r="AE214" s="35"/>
      <c r="AR214" s="191" t="s">
        <v>131</v>
      </c>
      <c r="AT214" s="191" t="s">
        <v>247</v>
      </c>
      <c r="AU214" s="191" t="s">
        <v>82</v>
      </c>
      <c r="AY214" s="18" t="s">
        <v>245</v>
      </c>
      <c r="BE214" s="192">
        <f t="shared" si="44"/>
        <v>0</v>
      </c>
      <c r="BF214" s="192">
        <f t="shared" si="45"/>
        <v>0</v>
      </c>
      <c r="BG214" s="192">
        <f t="shared" si="46"/>
        <v>0</v>
      </c>
      <c r="BH214" s="192">
        <f t="shared" si="47"/>
        <v>0</v>
      </c>
      <c r="BI214" s="192">
        <f t="shared" si="48"/>
        <v>0</v>
      </c>
      <c r="BJ214" s="18" t="s">
        <v>82</v>
      </c>
      <c r="BK214" s="192">
        <f t="shared" si="49"/>
        <v>0</v>
      </c>
      <c r="BL214" s="18" t="s">
        <v>131</v>
      </c>
      <c r="BM214" s="191" t="s">
        <v>2603</v>
      </c>
    </row>
    <row r="215" spans="1:65" s="2" customFormat="1" ht="16.5" customHeight="1">
      <c r="A215" s="35"/>
      <c r="B215" s="36"/>
      <c r="C215" s="180" t="s">
        <v>2604</v>
      </c>
      <c r="D215" s="180" t="s">
        <v>247</v>
      </c>
      <c r="E215" s="181" t="s">
        <v>2605</v>
      </c>
      <c r="F215" s="182" t="s">
        <v>2594</v>
      </c>
      <c r="G215" s="183" t="s">
        <v>389</v>
      </c>
      <c r="H215" s="184">
        <v>5</v>
      </c>
      <c r="I215" s="185"/>
      <c r="J215" s="186">
        <f t="shared" si="40"/>
        <v>0</v>
      </c>
      <c r="K215" s="182" t="s">
        <v>19</v>
      </c>
      <c r="L215" s="40"/>
      <c r="M215" s="187" t="s">
        <v>19</v>
      </c>
      <c r="N215" s="188" t="s">
        <v>45</v>
      </c>
      <c r="O215" s="65"/>
      <c r="P215" s="189">
        <f t="shared" si="41"/>
        <v>0</v>
      </c>
      <c r="Q215" s="189">
        <v>0</v>
      </c>
      <c r="R215" s="189">
        <f t="shared" si="42"/>
        <v>0</v>
      </c>
      <c r="S215" s="189">
        <v>0</v>
      </c>
      <c r="T215" s="190">
        <f t="shared" si="43"/>
        <v>0</v>
      </c>
      <c r="U215" s="35"/>
      <c r="V215" s="35"/>
      <c r="W215" s="35"/>
      <c r="X215" s="35"/>
      <c r="Y215" s="35"/>
      <c r="Z215" s="35"/>
      <c r="AA215" s="35"/>
      <c r="AB215" s="35"/>
      <c r="AC215" s="35"/>
      <c r="AD215" s="35"/>
      <c r="AE215" s="35"/>
      <c r="AR215" s="191" t="s">
        <v>131</v>
      </c>
      <c r="AT215" s="191" t="s">
        <v>247</v>
      </c>
      <c r="AU215" s="191" t="s">
        <v>82</v>
      </c>
      <c r="AY215" s="18" t="s">
        <v>245</v>
      </c>
      <c r="BE215" s="192">
        <f t="shared" si="44"/>
        <v>0</v>
      </c>
      <c r="BF215" s="192">
        <f t="shared" si="45"/>
        <v>0</v>
      </c>
      <c r="BG215" s="192">
        <f t="shared" si="46"/>
        <v>0</v>
      </c>
      <c r="BH215" s="192">
        <f t="shared" si="47"/>
        <v>0</v>
      </c>
      <c r="BI215" s="192">
        <f t="shared" si="48"/>
        <v>0</v>
      </c>
      <c r="BJ215" s="18" t="s">
        <v>82</v>
      </c>
      <c r="BK215" s="192">
        <f t="shared" si="49"/>
        <v>0</v>
      </c>
      <c r="BL215" s="18" t="s">
        <v>131</v>
      </c>
      <c r="BM215" s="191" t="s">
        <v>2606</v>
      </c>
    </row>
    <row r="216" spans="2:63" s="12" customFormat="1" ht="25.95" customHeight="1">
      <c r="B216" s="164"/>
      <c r="C216" s="165"/>
      <c r="D216" s="166" t="s">
        <v>73</v>
      </c>
      <c r="E216" s="167" t="s">
        <v>203</v>
      </c>
      <c r="F216" s="167" t="s">
        <v>2607</v>
      </c>
      <c r="G216" s="165"/>
      <c r="H216" s="165"/>
      <c r="I216" s="168"/>
      <c r="J216" s="169">
        <f>BK216</f>
        <v>0</v>
      </c>
      <c r="K216" s="165"/>
      <c r="L216" s="170"/>
      <c r="M216" s="171"/>
      <c r="N216" s="172"/>
      <c r="O216" s="172"/>
      <c r="P216" s="173">
        <f>SUM(P217:P220)</f>
        <v>0</v>
      </c>
      <c r="Q216" s="172"/>
      <c r="R216" s="173">
        <f>SUM(R217:R220)</f>
        <v>0</v>
      </c>
      <c r="S216" s="172"/>
      <c r="T216" s="174">
        <f>SUM(T217:T220)</f>
        <v>0</v>
      </c>
      <c r="AR216" s="175" t="s">
        <v>82</v>
      </c>
      <c r="AT216" s="176" t="s">
        <v>73</v>
      </c>
      <c r="AU216" s="176" t="s">
        <v>74</v>
      </c>
      <c r="AY216" s="175" t="s">
        <v>245</v>
      </c>
      <c r="BK216" s="177">
        <f>SUM(BK217:BK220)</f>
        <v>0</v>
      </c>
    </row>
    <row r="217" spans="1:65" s="2" customFormat="1" ht="16.5" customHeight="1">
      <c r="A217" s="35"/>
      <c r="B217" s="36"/>
      <c r="C217" s="180" t="s">
        <v>2608</v>
      </c>
      <c r="D217" s="180" t="s">
        <v>247</v>
      </c>
      <c r="E217" s="181" t="s">
        <v>2609</v>
      </c>
      <c r="F217" s="182" t="s">
        <v>2610</v>
      </c>
      <c r="G217" s="183" t="s">
        <v>389</v>
      </c>
      <c r="H217" s="184">
        <v>1</v>
      </c>
      <c r="I217" s="185"/>
      <c r="J217" s="186">
        <f>ROUND(I217*H217,2)</f>
        <v>0</v>
      </c>
      <c r="K217" s="182" t="s">
        <v>19</v>
      </c>
      <c r="L217" s="40"/>
      <c r="M217" s="187" t="s">
        <v>19</v>
      </c>
      <c r="N217" s="188" t="s">
        <v>45</v>
      </c>
      <c r="O217" s="65"/>
      <c r="P217" s="189">
        <f>O217*H217</f>
        <v>0</v>
      </c>
      <c r="Q217" s="189">
        <v>0</v>
      </c>
      <c r="R217" s="189">
        <f>Q217*H217</f>
        <v>0</v>
      </c>
      <c r="S217" s="189">
        <v>0</v>
      </c>
      <c r="T217" s="190">
        <f>S217*H217</f>
        <v>0</v>
      </c>
      <c r="U217" s="35"/>
      <c r="V217" s="35"/>
      <c r="W217" s="35"/>
      <c r="X217" s="35"/>
      <c r="Y217" s="35"/>
      <c r="Z217" s="35"/>
      <c r="AA217" s="35"/>
      <c r="AB217" s="35"/>
      <c r="AC217" s="35"/>
      <c r="AD217" s="35"/>
      <c r="AE217" s="35"/>
      <c r="AR217" s="191" t="s">
        <v>131</v>
      </c>
      <c r="AT217" s="191" t="s">
        <v>247</v>
      </c>
      <c r="AU217" s="191" t="s">
        <v>82</v>
      </c>
      <c r="AY217" s="18" t="s">
        <v>245</v>
      </c>
      <c r="BE217" s="192">
        <f>IF(N217="základní",J217,0)</f>
        <v>0</v>
      </c>
      <c r="BF217" s="192">
        <f>IF(N217="snížená",J217,0)</f>
        <v>0</v>
      </c>
      <c r="BG217" s="192">
        <f>IF(N217="zákl. přenesená",J217,0)</f>
        <v>0</v>
      </c>
      <c r="BH217" s="192">
        <f>IF(N217="sníž. přenesená",J217,0)</f>
        <v>0</v>
      </c>
      <c r="BI217" s="192">
        <f>IF(N217="nulová",J217,0)</f>
        <v>0</v>
      </c>
      <c r="BJ217" s="18" t="s">
        <v>82</v>
      </c>
      <c r="BK217" s="192">
        <f>ROUND(I217*H217,2)</f>
        <v>0</v>
      </c>
      <c r="BL217" s="18" t="s">
        <v>131</v>
      </c>
      <c r="BM217" s="191" t="s">
        <v>2611</v>
      </c>
    </row>
    <row r="218" spans="1:65" s="2" customFormat="1" ht="16.5" customHeight="1">
      <c r="A218" s="35"/>
      <c r="B218" s="36"/>
      <c r="C218" s="180" t="s">
        <v>2612</v>
      </c>
      <c r="D218" s="180" t="s">
        <v>247</v>
      </c>
      <c r="E218" s="181" t="s">
        <v>2613</v>
      </c>
      <c r="F218" s="182" t="s">
        <v>2614</v>
      </c>
      <c r="G218" s="183" t="s">
        <v>389</v>
      </c>
      <c r="H218" s="184">
        <v>1</v>
      </c>
      <c r="I218" s="185"/>
      <c r="J218" s="186">
        <f>ROUND(I218*H218,2)</f>
        <v>0</v>
      </c>
      <c r="K218" s="182" t="s">
        <v>19</v>
      </c>
      <c r="L218" s="40"/>
      <c r="M218" s="187" t="s">
        <v>19</v>
      </c>
      <c r="N218" s="188" t="s">
        <v>45</v>
      </c>
      <c r="O218" s="65"/>
      <c r="P218" s="189">
        <f>O218*H218</f>
        <v>0</v>
      </c>
      <c r="Q218" s="189">
        <v>0</v>
      </c>
      <c r="R218" s="189">
        <f>Q218*H218</f>
        <v>0</v>
      </c>
      <c r="S218" s="189">
        <v>0</v>
      </c>
      <c r="T218" s="190">
        <f>S218*H218</f>
        <v>0</v>
      </c>
      <c r="U218" s="35"/>
      <c r="V218" s="35"/>
      <c r="W218" s="35"/>
      <c r="X218" s="35"/>
      <c r="Y218" s="35"/>
      <c r="Z218" s="35"/>
      <c r="AA218" s="35"/>
      <c r="AB218" s="35"/>
      <c r="AC218" s="35"/>
      <c r="AD218" s="35"/>
      <c r="AE218" s="35"/>
      <c r="AR218" s="191" t="s">
        <v>131</v>
      </c>
      <c r="AT218" s="191" t="s">
        <v>247</v>
      </c>
      <c r="AU218" s="191" t="s">
        <v>82</v>
      </c>
      <c r="AY218" s="18" t="s">
        <v>245</v>
      </c>
      <c r="BE218" s="192">
        <f>IF(N218="základní",J218,0)</f>
        <v>0</v>
      </c>
      <c r="BF218" s="192">
        <f>IF(N218="snížená",J218,0)</f>
        <v>0</v>
      </c>
      <c r="BG218" s="192">
        <f>IF(N218="zákl. přenesená",J218,0)</f>
        <v>0</v>
      </c>
      <c r="BH218" s="192">
        <f>IF(N218="sníž. přenesená",J218,0)</f>
        <v>0</v>
      </c>
      <c r="BI218" s="192">
        <f>IF(N218="nulová",J218,0)</f>
        <v>0</v>
      </c>
      <c r="BJ218" s="18" t="s">
        <v>82</v>
      </c>
      <c r="BK218" s="192">
        <f>ROUND(I218*H218,2)</f>
        <v>0</v>
      </c>
      <c r="BL218" s="18" t="s">
        <v>131</v>
      </c>
      <c r="BM218" s="191" t="s">
        <v>2615</v>
      </c>
    </row>
    <row r="219" spans="1:65" s="2" customFormat="1" ht="16.5" customHeight="1">
      <c r="A219" s="35"/>
      <c r="B219" s="36"/>
      <c r="C219" s="180" t="s">
        <v>2616</v>
      </c>
      <c r="D219" s="180" t="s">
        <v>247</v>
      </c>
      <c r="E219" s="181" t="s">
        <v>2617</v>
      </c>
      <c r="F219" s="182" t="s">
        <v>2618</v>
      </c>
      <c r="G219" s="183" t="s">
        <v>389</v>
      </c>
      <c r="H219" s="184">
        <v>1</v>
      </c>
      <c r="I219" s="185"/>
      <c r="J219" s="186">
        <f>ROUND(I219*H219,2)</f>
        <v>0</v>
      </c>
      <c r="K219" s="182" t="s">
        <v>19</v>
      </c>
      <c r="L219" s="40"/>
      <c r="M219" s="187" t="s">
        <v>19</v>
      </c>
      <c r="N219" s="188" t="s">
        <v>45</v>
      </c>
      <c r="O219" s="65"/>
      <c r="P219" s="189">
        <f>O219*H219</f>
        <v>0</v>
      </c>
      <c r="Q219" s="189">
        <v>0</v>
      </c>
      <c r="R219" s="189">
        <f>Q219*H219</f>
        <v>0</v>
      </c>
      <c r="S219" s="189">
        <v>0</v>
      </c>
      <c r="T219" s="190">
        <f>S219*H219</f>
        <v>0</v>
      </c>
      <c r="U219" s="35"/>
      <c r="V219" s="35"/>
      <c r="W219" s="35"/>
      <c r="X219" s="35"/>
      <c r="Y219" s="35"/>
      <c r="Z219" s="35"/>
      <c r="AA219" s="35"/>
      <c r="AB219" s="35"/>
      <c r="AC219" s="35"/>
      <c r="AD219" s="35"/>
      <c r="AE219" s="35"/>
      <c r="AR219" s="191" t="s">
        <v>131</v>
      </c>
      <c r="AT219" s="191" t="s">
        <v>247</v>
      </c>
      <c r="AU219" s="191" t="s">
        <v>82</v>
      </c>
      <c r="AY219" s="18" t="s">
        <v>245</v>
      </c>
      <c r="BE219" s="192">
        <f>IF(N219="základní",J219,0)</f>
        <v>0</v>
      </c>
      <c r="BF219" s="192">
        <f>IF(N219="snížená",J219,0)</f>
        <v>0</v>
      </c>
      <c r="BG219" s="192">
        <f>IF(N219="zákl. přenesená",J219,0)</f>
        <v>0</v>
      </c>
      <c r="BH219" s="192">
        <f>IF(N219="sníž. přenesená",J219,0)</f>
        <v>0</v>
      </c>
      <c r="BI219" s="192">
        <f>IF(N219="nulová",J219,0)</f>
        <v>0</v>
      </c>
      <c r="BJ219" s="18" t="s">
        <v>82</v>
      </c>
      <c r="BK219" s="192">
        <f>ROUND(I219*H219,2)</f>
        <v>0</v>
      </c>
      <c r="BL219" s="18" t="s">
        <v>131</v>
      </c>
      <c r="BM219" s="191" t="s">
        <v>2619</v>
      </c>
    </row>
    <row r="220" spans="1:65" s="2" customFormat="1" ht="16.5" customHeight="1">
      <c r="A220" s="35"/>
      <c r="B220" s="36"/>
      <c r="C220" s="180" t="s">
        <v>2620</v>
      </c>
      <c r="D220" s="180" t="s">
        <v>247</v>
      </c>
      <c r="E220" s="181" t="s">
        <v>2621</v>
      </c>
      <c r="F220" s="182" t="s">
        <v>2622</v>
      </c>
      <c r="G220" s="183" t="s">
        <v>389</v>
      </c>
      <c r="H220" s="184">
        <v>1</v>
      </c>
      <c r="I220" s="185"/>
      <c r="J220" s="186">
        <f>ROUND(I220*H220,2)</f>
        <v>0</v>
      </c>
      <c r="K220" s="182" t="s">
        <v>19</v>
      </c>
      <c r="L220" s="40"/>
      <c r="M220" s="231" t="s">
        <v>19</v>
      </c>
      <c r="N220" s="232" t="s">
        <v>45</v>
      </c>
      <c r="O220" s="233"/>
      <c r="P220" s="234">
        <f>O220*H220</f>
        <v>0</v>
      </c>
      <c r="Q220" s="234">
        <v>0</v>
      </c>
      <c r="R220" s="234">
        <f>Q220*H220</f>
        <v>0</v>
      </c>
      <c r="S220" s="234">
        <v>0</v>
      </c>
      <c r="T220" s="235">
        <f>S220*H220</f>
        <v>0</v>
      </c>
      <c r="U220" s="35"/>
      <c r="V220" s="35"/>
      <c r="W220" s="35"/>
      <c r="X220" s="35"/>
      <c r="Y220" s="35"/>
      <c r="Z220" s="35"/>
      <c r="AA220" s="35"/>
      <c r="AB220" s="35"/>
      <c r="AC220" s="35"/>
      <c r="AD220" s="35"/>
      <c r="AE220" s="35"/>
      <c r="AR220" s="191" t="s">
        <v>131</v>
      </c>
      <c r="AT220" s="191" t="s">
        <v>247</v>
      </c>
      <c r="AU220" s="191" t="s">
        <v>82</v>
      </c>
      <c r="AY220" s="18" t="s">
        <v>245</v>
      </c>
      <c r="BE220" s="192">
        <f>IF(N220="základní",J220,0)</f>
        <v>0</v>
      </c>
      <c r="BF220" s="192">
        <f>IF(N220="snížená",J220,0)</f>
        <v>0</v>
      </c>
      <c r="BG220" s="192">
        <f>IF(N220="zákl. přenesená",J220,0)</f>
        <v>0</v>
      </c>
      <c r="BH220" s="192">
        <f>IF(N220="sníž. přenesená",J220,0)</f>
        <v>0</v>
      </c>
      <c r="BI220" s="192">
        <f>IF(N220="nulová",J220,0)</f>
        <v>0</v>
      </c>
      <c r="BJ220" s="18" t="s">
        <v>82</v>
      </c>
      <c r="BK220" s="192">
        <f>ROUND(I220*H220,2)</f>
        <v>0</v>
      </c>
      <c r="BL220" s="18" t="s">
        <v>131</v>
      </c>
      <c r="BM220" s="191" t="s">
        <v>2623</v>
      </c>
    </row>
    <row r="221" spans="1:31" s="2" customFormat="1" ht="6.9" customHeight="1">
      <c r="A221" s="35"/>
      <c r="B221" s="48"/>
      <c r="C221" s="49"/>
      <c r="D221" s="49"/>
      <c r="E221" s="49"/>
      <c r="F221" s="49"/>
      <c r="G221" s="49"/>
      <c r="H221" s="49"/>
      <c r="I221" s="49"/>
      <c r="J221" s="49"/>
      <c r="K221" s="49"/>
      <c r="L221" s="40"/>
      <c r="M221" s="35"/>
      <c r="O221" s="35"/>
      <c r="P221" s="35"/>
      <c r="Q221" s="35"/>
      <c r="R221" s="35"/>
      <c r="S221" s="35"/>
      <c r="T221" s="35"/>
      <c r="U221" s="35"/>
      <c r="V221" s="35"/>
      <c r="W221" s="35"/>
      <c r="X221" s="35"/>
      <c r="Y221" s="35"/>
      <c r="Z221" s="35"/>
      <c r="AA221" s="35"/>
      <c r="AB221" s="35"/>
      <c r="AC221" s="35"/>
      <c r="AD221" s="35"/>
      <c r="AE221" s="35"/>
    </row>
  </sheetData>
  <sheetProtection algorithmName="SHA-512" hashValue="kh5peq07xZLI0flnycb00CnjtYNuFTU7Ihl9VuP4GI90NfcDj9jlwY9jeNL2nGchu1TKluX0iFap9HWzxWarpg==" saltValue="OAE6vtTKq64JoWx3y3AE/gjss8FJGTfoqIVIQ/z914pNLisJPmVhHqtrMYXJWGtaW0dhqAc+DRcwcyLfYgoPvA==" spinCount="100000" sheet="1" objects="1" scenarios="1" formatColumns="0" formatRows="0" autoFilter="0"/>
  <autoFilter ref="C83:K220"/>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H569"/>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 customHeight="1"/>
    <row r="3" spans="2:8" s="1" customFormat="1" ht="6.9" customHeight="1">
      <c r="B3" s="110"/>
      <c r="C3" s="111"/>
      <c r="D3" s="111"/>
      <c r="E3" s="111"/>
      <c r="F3" s="111"/>
      <c r="G3" s="111"/>
      <c r="H3" s="21"/>
    </row>
    <row r="4" spans="2:8" s="1" customFormat="1" ht="24.9" customHeight="1">
      <c r="B4" s="21"/>
      <c r="C4" s="112" t="s">
        <v>2624</v>
      </c>
      <c r="H4" s="21"/>
    </row>
    <row r="5" spans="2:8" s="1" customFormat="1" ht="12" customHeight="1">
      <c r="B5" s="21"/>
      <c r="C5" s="253" t="s">
        <v>13</v>
      </c>
      <c r="D5" s="399" t="s">
        <v>14</v>
      </c>
      <c r="E5" s="367"/>
      <c r="F5" s="367"/>
      <c r="H5" s="21"/>
    </row>
    <row r="6" spans="2:8" s="1" customFormat="1" ht="36.9" customHeight="1">
      <c r="B6" s="21"/>
      <c r="C6" s="254" t="s">
        <v>16</v>
      </c>
      <c r="D6" s="405" t="s">
        <v>17</v>
      </c>
      <c r="E6" s="367"/>
      <c r="F6" s="367"/>
      <c r="H6" s="21"/>
    </row>
    <row r="7" spans="2:8" s="1" customFormat="1" ht="16.5" customHeight="1">
      <c r="B7" s="21"/>
      <c r="C7" s="114" t="s">
        <v>23</v>
      </c>
      <c r="D7" s="116">
        <f>'Rekapitulace stavby'!AN8</f>
        <v>0</v>
      </c>
      <c r="H7" s="21"/>
    </row>
    <row r="8" spans="1:8" s="2" customFormat="1" ht="10.8" customHeight="1">
      <c r="A8" s="35"/>
      <c r="B8" s="40"/>
      <c r="C8" s="35"/>
      <c r="D8" s="35"/>
      <c r="E8" s="35"/>
      <c r="F8" s="35"/>
      <c r="G8" s="35"/>
      <c r="H8" s="40"/>
    </row>
    <row r="9" spans="1:8" s="11" customFormat="1" ht="29.25" customHeight="1">
      <c r="A9" s="153"/>
      <c r="B9" s="255"/>
      <c r="C9" s="256" t="s">
        <v>55</v>
      </c>
      <c r="D9" s="257" t="s">
        <v>56</v>
      </c>
      <c r="E9" s="257" t="s">
        <v>232</v>
      </c>
      <c r="F9" s="258" t="s">
        <v>2625</v>
      </c>
      <c r="G9" s="153"/>
      <c r="H9" s="255"/>
    </row>
    <row r="10" spans="1:8" s="2" customFormat="1" ht="26.4" customHeight="1">
      <c r="A10" s="35"/>
      <c r="B10" s="40"/>
      <c r="C10" s="259" t="s">
        <v>2626</v>
      </c>
      <c r="D10" s="259" t="s">
        <v>80</v>
      </c>
      <c r="E10" s="35"/>
      <c r="F10" s="35"/>
      <c r="G10" s="35"/>
      <c r="H10" s="40"/>
    </row>
    <row r="11" spans="1:8" s="2" customFormat="1" ht="16.8" customHeight="1">
      <c r="A11" s="35"/>
      <c r="B11" s="40"/>
      <c r="C11" s="260" t="s">
        <v>214</v>
      </c>
      <c r="D11" s="261" t="s">
        <v>19</v>
      </c>
      <c r="E11" s="262" t="s">
        <v>19</v>
      </c>
      <c r="F11" s="263">
        <v>3601.51</v>
      </c>
      <c r="G11" s="35"/>
      <c r="H11" s="40"/>
    </row>
    <row r="12" spans="1:8" s="2" customFormat="1" ht="16.8" customHeight="1">
      <c r="A12" s="35"/>
      <c r="B12" s="40"/>
      <c r="C12" s="264" t="s">
        <v>19</v>
      </c>
      <c r="D12" s="264" t="s">
        <v>283</v>
      </c>
      <c r="E12" s="18" t="s">
        <v>19</v>
      </c>
      <c r="F12" s="265">
        <v>0</v>
      </c>
      <c r="G12" s="35"/>
      <c r="H12" s="40"/>
    </row>
    <row r="13" spans="1:8" s="2" customFormat="1" ht="16.8" customHeight="1">
      <c r="A13" s="35"/>
      <c r="B13" s="40"/>
      <c r="C13" s="264" t="s">
        <v>19</v>
      </c>
      <c r="D13" s="264" t="s">
        <v>284</v>
      </c>
      <c r="E13" s="18" t="s">
        <v>19</v>
      </c>
      <c r="F13" s="265">
        <v>0</v>
      </c>
      <c r="G13" s="35"/>
      <c r="H13" s="40"/>
    </row>
    <row r="14" spans="1:8" s="2" customFormat="1" ht="16.8" customHeight="1">
      <c r="A14" s="35"/>
      <c r="B14" s="40"/>
      <c r="C14" s="264" t="s">
        <v>19</v>
      </c>
      <c r="D14" s="264" t="s">
        <v>215</v>
      </c>
      <c r="E14" s="18" t="s">
        <v>19</v>
      </c>
      <c r="F14" s="265">
        <v>3601.51</v>
      </c>
      <c r="G14" s="35"/>
      <c r="H14" s="40"/>
    </row>
    <row r="15" spans="1:8" s="2" customFormat="1" ht="16.8" customHeight="1">
      <c r="A15" s="35"/>
      <c r="B15" s="40"/>
      <c r="C15" s="264" t="s">
        <v>214</v>
      </c>
      <c r="D15" s="264" t="s">
        <v>271</v>
      </c>
      <c r="E15" s="18" t="s">
        <v>19</v>
      </c>
      <c r="F15" s="265">
        <v>3601.51</v>
      </c>
      <c r="G15" s="35"/>
      <c r="H15" s="40"/>
    </row>
    <row r="16" spans="1:8" s="2" customFormat="1" ht="16.8" customHeight="1">
      <c r="A16" s="35"/>
      <c r="B16" s="40"/>
      <c r="C16" s="266" t="s">
        <v>2627</v>
      </c>
      <c r="D16" s="35"/>
      <c r="E16" s="35"/>
      <c r="F16" s="35"/>
      <c r="G16" s="35"/>
      <c r="H16" s="40"/>
    </row>
    <row r="17" spans="1:8" s="2" customFormat="1" ht="16.8" customHeight="1">
      <c r="A17" s="35"/>
      <c r="B17" s="40"/>
      <c r="C17" s="264" t="s">
        <v>279</v>
      </c>
      <c r="D17" s="264" t="s">
        <v>2628</v>
      </c>
      <c r="E17" s="18" t="s">
        <v>260</v>
      </c>
      <c r="F17" s="265">
        <v>3601.51</v>
      </c>
      <c r="G17" s="35"/>
      <c r="H17" s="40"/>
    </row>
    <row r="18" spans="1:8" s="2" customFormat="1" ht="16.8" customHeight="1">
      <c r="A18" s="35"/>
      <c r="B18" s="40"/>
      <c r="C18" s="264" t="s">
        <v>306</v>
      </c>
      <c r="D18" s="264" t="s">
        <v>2629</v>
      </c>
      <c r="E18" s="18" t="s">
        <v>308</v>
      </c>
      <c r="F18" s="265">
        <v>774.992</v>
      </c>
      <c r="G18" s="35"/>
      <c r="H18" s="40"/>
    </row>
    <row r="19" spans="1:8" s="2" customFormat="1" ht="16.8" customHeight="1">
      <c r="A19" s="35"/>
      <c r="B19" s="40"/>
      <c r="C19" s="260" t="s">
        <v>212</v>
      </c>
      <c r="D19" s="261" t="s">
        <v>19</v>
      </c>
      <c r="E19" s="262" t="s">
        <v>19</v>
      </c>
      <c r="F19" s="263">
        <v>136.06</v>
      </c>
      <c r="G19" s="35"/>
      <c r="H19" s="40"/>
    </row>
    <row r="20" spans="1:8" s="2" customFormat="1" ht="16.8" customHeight="1">
      <c r="A20" s="35"/>
      <c r="B20" s="40"/>
      <c r="C20" s="264" t="s">
        <v>19</v>
      </c>
      <c r="D20" s="264" t="s">
        <v>266</v>
      </c>
      <c r="E20" s="18" t="s">
        <v>19</v>
      </c>
      <c r="F20" s="265">
        <v>0</v>
      </c>
      <c r="G20" s="35"/>
      <c r="H20" s="40"/>
    </row>
    <row r="21" spans="1:8" s="2" customFormat="1" ht="16.8" customHeight="1">
      <c r="A21" s="35"/>
      <c r="B21" s="40"/>
      <c r="C21" s="264" t="s">
        <v>19</v>
      </c>
      <c r="D21" s="264" t="s">
        <v>267</v>
      </c>
      <c r="E21" s="18" t="s">
        <v>19</v>
      </c>
      <c r="F21" s="265">
        <v>0</v>
      </c>
      <c r="G21" s="35"/>
      <c r="H21" s="40"/>
    </row>
    <row r="22" spans="1:8" s="2" customFormat="1" ht="16.8" customHeight="1">
      <c r="A22" s="35"/>
      <c r="B22" s="40"/>
      <c r="C22" s="264" t="s">
        <v>19</v>
      </c>
      <c r="D22" s="264" t="s">
        <v>268</v>
      </c>
      <c r="E22" s="18" t="s">
        <v>19</v>
      </c>
      <c r="F22" s="265">
        <v>12.43</v>
      </c>
      <c r="G22" s="35"/>
      <c r="H22" s="40"/>
    </row>
    <row r="23" spans="1:8" s="2" customFormat="1" ht="16.8" customHeight="1">
      <c r="A23" s="35"/>
      <c r="B23" s="40"/>
      <c r="C23" s="264" t="s">
        <v>19</v>
      </c>
      <c r="D23" s="264" t="s">
        <v>269</v>
      </c>
      <c r="E23" s="18" t="s">
        <v>19</v>
      </c>
      <c r="F23" s="265">
        <v>0</v>
      </c>
      <c r="G23" s="35"/>
      <c r="H23" s="40"/>
    </row>
    <row r="24" spans="1:8" s="2" customFormat="1" ht="16.8" customHeight="1">
      <c r="A24" s="35"/>
      <c r="B24" s="40"/>
      <c r="C24" s="264" t="s">
        <v>19</v>
      </c>
      <c r="D24" s="264" t="s">
        <v>270</v>
      </c>
      <c r="E24" s="18" t="s">
        <v>19</v>
      </c>
      <c r="F24" s="265">
        <v>123.63</v>
      </c>
      <c r="G24" s="35"/>
      <c r="H24" s="40"/>
    </row>
    <row r="25" spans="1:8" s="2" customFormat="1" ht="16.8" customHeight="1">
      <c r="A25" s="35"/>
      <c r="B25" s="40"/>
      <c r="C25" s="264" t="s">
        <v>212</v>
      </c>
      <c r="D25" s="264" t="s">
        <v>271</v>
      </c>
      <c r="E25" s="18" t="s">
        <v>19</v>
      </c>
      <c r="F25" s="265">
        <v>136.06</v>
      </c>
      <c r="G25" s="35"/>
      <c r="H25" s="40"/>
    </row>
    <row r="26" spans="1:8" s="2" customFormat="1" ht="16.8" customHeight="1">
      <c r="A26" s="35"/>
      <c r="B26" s="40"/>
      <c r="C26" s="266" t="s">
        <v>2627</v>
      </c>
      <c r="D26" s="35"/>
      <c r="E26" s="35"/>
      <c r="F26" s="35"/>
      <c r="G26" s="35"/>
      <c r="H26" s="40"/>
    </row>
    <row r="27" spans="1:8" s="2" customFormat="1" ht="16.8" customHeight="1">
      <c r="A27" s="35"/>
      <c r="B27" s="40"/>
      <c r="C27" s="264" t="s">
        <v>258</v>
      </c>
      <c r="D27" s="264" t="s">
        <v>2630</v>
      </c>
      <c r="E27" s="18" t="s">
        <v>260</v>
      </c>
      <c r="F27" s="265">
        <v>136.06</v>
      </c>
      <c r="G27" s="35"/>
      <c r="H27" s="40"/>
    </row>
    <row r="28" spans="1:8" s="2" customFormat="1" ht="16.8" customHeight="1">
      <c r="A28" s="35"/>
      <c r="B28" s="40"/>
      <c r="C28" s="264" t="s">
        <v>306</v>
      </c>
      <c r="D28" s="264" t="s">
        <v>2629</v>
      </c>
      <c r="E28" s="18" t="s">
        <v>308</v>
      </c>
      <c r="F28" s="265">
        <v>774.992</v>
      </c>
      <c r="G28" s="35"/>
      <c r="H28" s="40"/>
    </row>
    <row r="29" spans="1:8" s="2" customFormat="1" ht="16.8" customHeight="1">
      <c r="A29" s="35"/>
      <c r="B29" s="40"/>
      <c r="C29" s="260" t="s">
        <v>217</v>
      </c>
      <c r="D29" s="261" t="s">
        <v>19</v>
      </c>
      <c r="E29" s="262" t="s">
        <v>19</v>
      </c>
      <c r="F29" s="263">
        <v>137.39</v>
      </c>
      <c r="G29" s="35"/>
      <c r="H29" s="40"/>
    </row>
    <row r="30" spans="1:8" s="2" customFormat="1" ht="16.8" customHeight="1">
      <c r="A30" s="35"/>
      <c r="B30" s="40"/>
      <c r="C30" s="264" t="s">
        <v>19</v>
      </c>
      <c r="D30" s="264" t="s">
        <v>277</v>
      </c>
      <c r="E30" s="18" t="s">
        <v>19</v>
      </c>
      <c r="F30" s="265">
        <v>0</v>
      </c>
      <c r="G30" s="35"/>
      <c r="H30" s="40"/>
    </row>
    <row r="31" spans="1:8" s="2" customFormat="1" ht="16.8" customHeight="1">
      <c r="A31" s="35"/>
      <c r="B31" s="40"/>
      <c r="C31" s="264" t="s">
        <v>19</v>
      </c>
      <c r="D31" s="264" t="s">
        <v>218</v>
      </c>
      <c r="E31" s="18" t="s">
        <v>19</v>
      </c>
      <c r="F31" s="265">
        <v>137.39</v>
      </c>
      <c r="G31" s="35"/>
      <c r="H31" s="40"/>
    </row>
    <row r="32" spans="1:8" s="2" customFormat="1" ht="16.8" customHeight="1">
      <c r="A32" s="35"/>
      <c r="B32" s="40"/>
      <c r="C32" s="264" t="s">
        <v>217</v>
      </c>
      <c r="D32" s="264" t="s">
        <v>271</v>
      </c>
      <c r="E32" s="18" t="s">
        <v>19</v>
      </c>
      <c r="F32" s="265">
        <v>137.39</v>
      </c>
      <c r="G32" s="35"/>
      <c r="H32" s="40"/>
    </row>
    <row r="33" spans="1:8" s="2" customFormat="1" ht="16.8" customHeight="1">
      <c r="A33" s="35"/>
      <c r="B33" s="40"/>
      <c r="C33" s="266" t="s">
        <v>2627</v>
      </c>
      <c r="D33" s="35"/>
      <c r="E33" s="35"/>
      <c r="F33" s="35"/>
      <c r="G33" s="35"/>
      <c r="H33" s="40"/>
    </row>
    <row r="34" spans="1:8" s="2" customFormat="1" ht="16.8" customHeight="1">
      <c r="A34" s="35"/>
      <c r="B34" s="40"/>
      <c r="C34" s="264" t="s">
        <v>273</v>
      </c>
      <c r="D34" s="264" t="s">
        <v>2631</v>
      </c>
      <c r="E34" s="18" t="s">
        <v>260</v>
      </c>
      <c r="F34" s="265">
        <v>137.39</v>
      </c>
      <c r="G34" s="35"/>
      <c r="H34" s="40"/>
    </row>
    <row r="35" spans="1:8" s="2" customFormat="1" ht="16.8" customHeight="1">
      <c r="A35" s="35"/>
      <c r="B35" s="40"/>
      <c r="C35" s="264" t="s">
        <v>306</v>
      </c>
      <c r="D35" s="264" t="s">
        <v>2629</v>
      </c>
      <c r="E35" s="18" t="s">
        <v>308</v>
      </c>
      <c r="F35" s="265">
        <v>774.992</v>
      </c>
      <c r="G35" s="35"/>
      <c r="H35" s="40"/>
    </row>
    <row r="36" spans="1:8" s="2" customFormat="1" ht="26.4" customHeight="1">
      <c r="A36" s="35"/>
      <c r="B36" s="40"/>
      <c r="C36" s="259" t="s">
        <v>2632</v>
      </c>
      <c r="D36" s="259" t="s">
        <v>93</v>
      </c>
      <c r="E36" s="35"/>
      <c r="F36" s="35"/>
      <c r="G36" s="35"/>
      <c r="H36" s="40"/>
    </row>
    <row r="37" spans="1:8" s="2" customFormat="1" ht="16.8" customHeight="1">
      <c r="A37" s="35"/>
      <c r="B37" s="40"/>
      <c r="C37" s="260" t="s">
        <v>404</v>
      </c>
      <c r="D37" s="261" t="s">
        <v>19</v>
      </c>
      <c r="E37" s="262" t="s">
        <v>19</v>
      </c>
      <c r="F37" s="263">
        <v>3122.295</v>
      </c>
      <c r="G37" s="35"/>
      <c r="H37" s="40"/>
    </row>
    <row r="38" spans="1:8" s="2" customFormat="1" ht="16.8" customHeight="1">
      <c r="A38" s="35"/>
      <c r="B38" s="40"/>
      <c r="C38" s="264" t="s">
        <v>19</v>
      </c>
      <c r="D38" s="264" t="s">
        <v>430</v>
      </c>
      <c r="E38" s="18" t="s">
        <v>19</v>
      </c>
      <c r="F38" s="265">
        <v>0</v>
      </c>
      <c r="G38" s="35"/>
      <c r="H38" s="40"/>
    </row>
    <row r="39" spans="1:8" s="2" customFormat="1" ht="16.8" customHeight="1">
      <c r="A39" s="35"/>
      <c r="B39" s="40"/>
      <c r="C39" s="264" t="s">
        <v>19</v>
      </c>
      <c r="D39" s="264" t="s">
        <v>424</v>
      </c>
      <c r="E39" s="18" t="s">
        <v>19</v>
      </c>
      <c r="F39" s="265">
        <v>0</v>
      </c>
      <c r="G39" s="35"/>
      <c r="H39" s="40"/>
    </row>
    <row r="40" spans="1:8" s="2" customFormat="1" ht="16.8" customHeight="1">
      <c r="A40" s="35"/>
      <c r="B40" s="40"/>
      <c r="C40" s="264" t="s">
        <v>19</v>
      </c>
      <c r="D40" s="264" t="s">
        <v>431</v>
      </c>
      <c r="E40" s="18" t="s">
        <v>19</v>
      </c>
      <c r="F40" s="265">
        <v>1349.417</v>
      </c>
      <c r="G40" s="35"/>
      <c r="H40" s="40"/>
    </row>
    <row r="41" spans="1:8" s="2" customFormat="1" ht="16.8" customHeight="1">
      <c r="A41" s="35"/>
      <c r="B41" s="40"/>
      <c r="C41" s="264" t="s">
        <v>19</v>
      </c>
      <c r="D41" s="264" t="s">
        <v>432</v>
      </c>
      <c r="E41" s="18" t="s">
        <v>19</v>
      </c>
      <c r="F41" s="265">
        <v>968.616</v>
      </c>
      <c r="G41" s="35"/>
      <c r="H41" s="40"/>
    </row>
    <row r="42" spans="1:8" s="2" customFormat="1" ht="16.8" customHeight="1">
      <c r="A42" s="35"/>
      <c r="B42" s="40"/>
      <c r="C42" s="264" t="s">
        <v>19</v>
      </c>
      <c r="D42" s="264" t="s">
        <v>433</v>
      </c>
      <c r="E42" s="18" t="s">
        <v>19</v>
      </c>
      <c r="F42" s="265">
        <v>0</v>
      </c>
      <c r="G42" s="35"/>
      <c r="H42" s="40"/>
    </row>
    <row r="43" spans="1:8" s="2" customFormat="1" ht="16.8" customHeight="1">
      <c r="A43" s="35"/>
      <c r="B43" s="40"/>
      <c r="C43" s="264" t="s">
        <v>19</v>
      </c>
      <c r="D43" s="264" t="s">
        <v>434</v>
      </c>
      <c r="E43" s="18" t="s">
        <v>19</v>
      </c>
      <c r="F43" s="265">
        <v>0</v>
      </c>
      <c r="G43" s="35"/>
      <c r="H43" s="40"/>
    </row>
    <row r="44" spans="1:8" s="2" customFormat="1" ht="16.8" customHeight="1">
      <c r="A44" s="35"/>
      <c r="B44" s="40"/>
      <c r="C44" s="264" t="s">
        <v>19</v>
      </c>
      <c r="D44" s="264" t="s">
        <v>435</v>
      </c>
      <c r="E44" s="18" t="s">
        <v>19</v>
      </c>
      <c r="F44" s="265">
        <v>519.005</v>
      </c>
      <c r="G44" s="35"/>
      <c r="H44" s="40"/>
    </row>
    <row r="45" spans="1:8" s="2" customFormat="1" ht="16.8" customHeight="1">
      <c r="A45" s="35"/>
      <c r="B45" s="40"/>
      <c r="C45" s="264" t="s">
        <v>19</v>
      </c>
      <c r="D45" s="264" t="s">
        <v>436</v>
      </c>
      <c r="E45" s="18" t="s">
        <v>19</v>
      </c>
      <c r="F45" s="265">
        <v>22.971</v>
      </c>
      <c r="G45" s="35"/>
      <c r="H45" s="40"/>
    </row>
    <row r="46" spans="1:8" s="2" customFormat="1" ht="16.8" customHeight="1">
      <c r="A46" s="35"/>
      <c r="B46" s="40"/>
      <c r="C46" s="264" t="s">
        <v>19</v>
      </c>
      <c r="D46" s="264" t="s">
        <v>437</v>
      </c>
      <c r="E46" s="18" t="s">
        <v>19</v>
      </c>
      <c r="F46" s="265">
        <v>262.286</v>
      </c>
      <c r="G46" s="35"/>
      <c r="H46" s="40"/>
    </row>
    <row r="47" spans="1:8" s="2" customFormat="1" ht="16.8" customHeight="1">
      <c r="A47" s="35"/>
      <c r="B47" s="40"/>
      <c r="C47" s="264" t="s">
        <v>404</v>
      </c>
      <c r="D47" s="264" t="s">
        <v>271</v>
      </c>
      <c r="E47" s="18" t="s">
        <v>19</v>
      </c>
      <c r="F47" s="265">
        <v>3122.295</v>
      </c>
      <c r="G47" s="35"/>
      <c r="H47" s="40"/>
    </row>
    <row r="48" spans="1:8" s="2" customFormat="1" ht="16.8" customHeight="1">
      <c r="A48" s="35"/>
      <c r="B48" s="40"/>
      <c r="C48" s="266" t="s">
        <v>2627</v>
      </c>
      <c r="D48" s="35"/>
      <c r="E48" s="35"/>
      <c r="F48" s="35"/>
      <c r="G48" s="35"/>
      <c r="H48" s="40"/>
    </row>
    <row r="49" spans="1:8" s="2" customFormat="1" ht="16.8" customHeight="1">
      <c r="A49" s="35"/>
      <c r="B49" s="40"/>
      <c r="C49" s="264" t="s">
        <v>426</v>
      </c>
      <c r="D49" s="264" t="s">
        <v>2633</v>
      </c>
      <c r="E49" s="18" t="s">
        <v>308</v>
      </c>
      <c r="F49" s="265">
        <v>3122.295</v>
      </c>
      <c r="G49" s="35"/>
      <c r="H49" s="40"/>
    </row>
    <row r="50" spans="1:8" s="2" customFormat="1" ht="16.8" customHeight="1">
      <c r="A50" s="35"/>
      <c r="B50" s="40"/>
      <c r="C50" s="264" t="s">
        <v>438</v>
      </c>
      <c r="D50" s="264" t="s">
        <v>2634</v>
      </c>
      <c r="E50" s="18" t="s">
        <v>308</v>
      </c>
      <c r="F50" s="265">
        <v>5191.439</v>
      </c>
      <c r="G50" s="35"/>
      <c r="H50" s="40"/>
    </row>
    <row r="51" spans="1:8" s="2" customFormat="1" ht="16.8" customHeight="1">
      <c r="A51" s="35"/>
      <c r="B51" s="40"/>
      <c r="C51" s="264" t="s">
        <v>458</v>
      </c>
      <c r="D51" s="264" t="s">
        <v>2635</v>
      </c>
      <c r="E51" s="18" t="s">
        <v>308</v>
      </c>
      <c r="F51" s="265">
        <v>3582.915</v>
      </c>
      <c r="G51" s="35"/>
      <c r="H51" s="40"/>
    </row>
    <row r="52" spans="1:8" s="2" customFormat="1" ht="16.8" customHeight="1">
      <c r="A52" s="35"/>
      <c r="B52" s="40"/>
      <c r="C52" s="264" t="s">
        <v>448</v>
      </c>
      <c r="D52" s="264" t="s">
        <v>2636</v>
      </c>
      <c r="E52" s="18" t="s">
        <v>308</v>
      </c>
      <c r="F52" s="265">
        <v>4387.177</v>
      </c>
      <c r="G52" s="35"/>
      <c r="H52" s="40"/>
    </row>
    <row r="53" spans="1:8" s="2" customFormat="1" ht="16.8" customHeight="1">
      <c r="A53" s="35"/>
      <c r="B53" s="40"/>
      <c r="C53" s="264" t="s">
        <v>443</v>
      </c>
      <c r="D53" s="264" t="s">
        <v>2637</v>
      </c>
      <c r="E53" s="18" t="s">
        <v>308</v>
      </c>
      <c r="F53" s="265">
        <v>4387.177</v>
      </c>
      <c r="G53" s="35"/>
      <c r="H53" s="40"/>
    </row>
    <row r="54" spans="1:8" s="2" customFormat="1" ht="16.8" customHeight="1">
      <c r="A54" s="35"/>
      <c r="B54" s="40"/>
      <c r="C54" s="260" t="s">
        <v>402</v>
      </c>
      <c r="D54" s="261" t="s">
        <v>19</v>
      </c>
      <c r="E54" s="262" t="s">
        <v>19</v>
      </c>
      <c r="F54" s="263">
        <v>1264.882</v>
      </c>
      <c r="G54" s="35"/>
      <c r="H54" s="40"/>
    </row>
    <row r="55" spans="1:8" s="2" customFormat="1" ht="16.8" customHeight="1">
      <c r="A55" s="35"/>
      <c r="B55" s="40"/>
      <c r="C55" s="264" t="s">
        <v>19</v>
      </c>
      <c r="D55" s="264" t="s">
        <v>423</v>
      </c>
      <c r="E55" s="18" t="s">
        <v>19</v>
      </c>
      <c r="F55" s="265">
        <v>0</v>
      </c>
      <c r="G55" s="35"/>
      <c r="H55" s="40"/>
    </row>
    <row r="56" spans="1:8" s="2" customFormat="1" ht="16.8" customHeight="1">
      <c r="A56" s="35"/>
      <c r="B56" s="40"/>
      <c r="C56" s="264" t="s">
        <v>19</v>
      </c>
      <c r="D56" s="264" t="s">
        <v>424</v>
      </c>
      <c r="E56" s="18" t="s">
        <v>19</v>
      </c>
      <c r="F56" s="265">
        <v>0</v>
      </c>
      <c r="G56" s="35"/>
      <c r="H56" s="40"/>
    </row>
    <row r="57" spans="1:8" s="2" customFormat="1" ht="16.8" customHeight="1">
      <c r="A57" s="35"/>
      <c r="B57" s="40"/>
      <c r="C57" s="264" t="s">
        <v>19</v>
      </c>
      <c r="D57" s="264" t="s">
        <v>425</v>
      </c>
      <c r="E57" s="18" t="s">
        <v>19</v>
      </c>
      <c r="F57" s="265">
        <v>1264.882</v>
      </c>
      <c r="G57" s="35"/>
      <c r="H57" s="40"/>
    </row>
    <row r="58" spans="1:8" s="2" customFormat="1" ht="16.8" customHeight="1">
      <c r="A58" s="35"/>
      <c r="B58" s="40"/>
      <c r="C58" s="264" t="s">
        <v>402</v>
      </c>
      <c r="D58" s="264" t="s">
        <v>271</v>
      </c>
      <c r="E58" s="18" t="s">
        <v>19</v>
      </c>
      <c r="F58" s="265">
        <v>1264.882</v>
      </c>
      <c r="G58" s="35"/>
      <c r="H58" s="40"/>
    </row>
    <row r="59" spans="1:8" s="2" customFormat="1" ht="16.8" customHeight="1">
      <c r="A59" s="35"/>
      <c r="B59" s="40"/>
      <c r="C59" s="266" t="s">
        <v>2627</v>
      </c>
      <c r="D59" s="35"/>
      <c r="E59" s="35"/>
      <c r="F59" s="35"/>
      <c r="G59" s="35"/>
      <c r="H59" s="40"/>
    </row>
    <row r="60" spans="1:8" s="2" customFormat="1" ht="16.8" customHeight="1">
      <c r="A60" s="35"/>
      <c r="B60" s="40"/>
      <c r="C60" s="264" t="s">
        <v>419</v>
      </c>
      <c r="D60" s="264" t="s">
        <v>2638</v>
      </c>
      <c r="E60" s="18" t="s">
        <v>308</v>
      </c>
      <c r="F60" s="265">
        <v>1264.882</v>
      </c>
      <c r="G60" s="35"/>
      <c r="H60" s="40"/>
    </row>
    <row r="61" spans="1:8" s="2" customFormat="1" ht="16.8" customHeight="1">
      <c r="A61" s="35"/>
      <c r="B61" s="40"/>
      <c r="C61" s="264" t="s">
        <v>438</v>
      </c>
      <c r="D61" s="264" t="s">
        <v>2634</v>
      </c>
      <c r="E61" s="18" t="s">
        <v>308</v>
      </c>
      <c r="F61" s="265">
        <v>5191.439</v>
      </c>
      <c r="G61" s="35"/>
      <c r="H61" s="40"/>
    </row>
    <row r="62" spans="1:8" s="2" customFormat="1" ht="16.8" customHeight="1">
      <c r="A62" s="35"/>
      <c r="B62" s="40"/>
      <c r="C62" s="264" t="s">
        <v>458</v>
      </c>
      <c r="D62" s="264" t="s">
        <v>2635</v>
      </c>
      <c r="E62" s="18" t="s">
        <v>308</v>
      </c>
      <c r="F62" s="265">
        <v>3582.915</v>
      </c>
      <c r="G62" s="35"/>
      <c r="H62" s="40"/>
    </row>
    <row r="63" spans="1:8" s="2" customFormat="1" ht="16.8" customHeight="1">
      <c r="A63" s="35"/>
      <c r="B63" s="40"/>
      <c r="C63" s="264" t="s">
        <v>448</v>
      </c>
      <c r="D63" s="264" t="s">
        <v>2636</v>
      </c>
      <c r="E63" s="18" t="s">
        <v>308</v>
      </c>
      <c r="F63" s="265">
        <v>4387.177</v>
      </c>
      <c r="G63" s="35"/>
      <c r="H63" s="40"/>
    </row>
    <row r="64" spans="1:8" s="2" customFormat="1" ht="16.8" customHeight="1">
      <c r="A64" s="35"/>
      <c r="B64" s="40"/>
      <c r="C64" s="264" t="s">
        <v>443</v>
      </c>
      <c r="D64" s="264" t="s">
        <v>2637</v>
      </c>
      <c r="E64" s="18" t="s">
        <v>308</v>
      </c>
      <c r="F64" s="265">
        <v>4387.177</v>
      </c>
      <c r="G64" s="35"/>
      <c r="H64" s="40"/>
    </row>
    <row r="65" spans="1:8" s="2" customFormat="1" ht="16.8" customHeight="1">
      <c r="A65" s="35"/>
      <c r="B65" s="40"/>
      <c r="C65" s="260" t="s">
        <v>396</v>
      </c>
      <c r="D65" s="261" t="s">
        <v>19</v>
      </c>
      <c r="E65" s="262" t="s">
        <v>19</v>
      </c>
      <c r="F65" s="263">
        <v>1344.38</v>
      </c>
      <c r="G65" s="35"/>
      <c r="H65" s="40"/>
    </row>
    <row r="66" spans="1:8" s="2" customFormat="1" ht="16.8" customHeight="1">
      <c r="A66" s="35"/>
      <c r="B66" s="40"/>
      <c r="C66" s="264" t="s">
        <v>19</v>
      </c>
      <c r="D66" s="264" t="s">
        <v>478</v>
      </c>
      <c r="E66" s="18" t="s">
        <v>19</v>
      </c>
      <c r="F66" s="265">
        <v>0</v>
      </c>
      <c r="G66" s="35"/>
      <c r="H66" s="40"/>
    </row>
    <row r="67" spans="1:8" s="2" customFormat="1" ht="16.8" customHeight="1">
      <c r="A67" s="35"/>
      <c r="B67" s="40"/>
      <c r="C67" s="264" t="s">
        <v>19</v>
      </c>
      <c r="D67" s="264" t="s">
        <v>424</v>
      </c>
      <c r="E67" s="18" t="s">
        <v>19</v>
      </c>
      <c r="F67" s="265">
        <v>0</v>
      </c>
      <c r="G67" s="35"/>
      <c r="H67" s="40"/>
    </row>
    <row r="68" spans="1:8" s="2" customFormat="1" ht="16.8" customHeight="1">
      <c r="A68" s="35"/>
      <c r="B68" s="40"/>
      <c r="C68" s="264" t="s">
        <v>19</v>
      </c>
      <c r="D68" s="264" t="s">
        <v>397</v>
      </c>
      <c r="E68" s="18" t="s">
        <v>19</v>
      </c>
      <c r="F68" s="265">
        <v>1344.38</v>
      </c>
      <c r="G68" s="35"/>
      <c r="H68" s="40"/>
    </row>
    <row r="69" spans="1:8" s="2" customFormat="1" ht="16.8" customHeight="1">
      <c r="A69" s="35"/>
      <c r="B69" s="40"/>
      <c r="C69" s="264" t="s">
        <v>396</v>
      </c>
      <c r="D69" s="264" t="s">
        <v>271</v>
      </c>
      <c r="E69" s="18" t="s">
        <v>19</v>
      </c>
      <c r="F69" s="265">
        <v>1344.38</v>
      </c>
      <c r="G69" s="35"/>
      <c r="H69" s="40"/>
    </row>
    <row r="70" spans="1:8" s="2" customFormat="1" ht="16.8" customHeight="1">
      <c r="A70" s="35"/>
      <c r="B70" s="40"/>
      <c r="C70" s="266" t="s">
        <v>2627</v>
      </c>
      <c r="D70" s="35"/>
      <c r="E70" s="35"/>
      <c r="F70" s="35"/>
      <c r="G70" s="35"/>
      <c r="H70" s="40"/>
    </row>
    <row r="71" spans="1:8" s="2" customFormat="1" ht="16.8" customHeight="1">
      <c r="A71" s="35"/>
      <c r="B71" s="40"/>
      <c r="C71" s="264" t="s">
        <v>474</v>
      </c>
      <c r="D71" s="264" t="s">
        <v>2639</v>
      </c>
      <c r="E71" s="18" t="s">
        <v>308</v>
      </c>
      <c r="F71" s="265">
        <v>1344.38</v>
      </c>
      <c r="G71" s="35"/>
      <c r="H71" s="40"/>
    </row>
    <row r="72" spans="1:8" s="2" customFormat="1" ht="16.8" customHeight="1">
      <c r="A72" s="35"/>
      <c r="B72" s="40"/>
      <c r="C72" s="264" t="s">
        <v>489</v>
      </c>
      <c r="D72" s="264" t="s">
        <v>2640</v>
      </c>
      <c r="E72" s="18" t="s">
        <v>323</v>
      </c>
      <c r="F72" s="265">
        <v>201.657</v>
      </c>
      <c r="G72" s="35"/>
      <c r="H72" s="40"/>
    </row>
    <row r="73" spans="1:8" s="2" customFormat="1" ht="16.8" customHeight="1">
      <c r="A73" s="35"/>
      <c r="B73" s="40"/>
      <c r="C73" s="260" t="s">
        <v>400</v>
      </c>
      <c r="D73" s="261" t="s">
        <v>19</v>
      </c>
      <c r="E73" s="262" t="s">
        <v>19</v>
      </c>
      <c r="F73" s="263">
        <v>84.91</v>
      </c>
      <c r="G73" s="35"/>
      <c r="H73" s="40"/>
    </row>
    <row r="74" spans="1:8" s="2" customFormat="1" ht="16.8" customHeight="1">
      <c r="A74" s="35"/>
      <c r="B74" s="40"/>
      <c r="C74" s="264" t="s">
        <v>19</v>
      </c>
      <c r="D74" s="264" t="s">
        <v>498</v>
      </c>
      <c r="E74" s="18" t="s">
        <v>19</v>
      </c>
      <c r="F74" s="265">
        <v>0</v>
      </c>
      <c r="G74" s="35"/>
      <c r="H74" s="40"/>
    </row>
    <row r="75" spans="1:8" s="2" customFormat="1" ht="16.8" customHeight="1">
      <c r="A75" s="35"/>
      <c r="B75" s="40"/>
      <c r="C75" s="264" t="s">
        <v>19</v>
      </c>
      <c r="D75" s="264" t="s">
        <v>499</v>
      </c>
      <c r="E75" s="18" t="s">
        <v>19</v>
      </c>
      <c r="F75" s="265">
        <v>0</v>
      </c>
      <c r="G75" s="35"/>
      <c r="H75" s="40"/>
    </row>
    <row r="76" spans="1:8" s="2" customFormat="1" ht="16.8" customHeight="1">
      <c r="A76" s="35"/>
      <c r="B76" s="40"/>
      <c r="C76" s="264" t="s">
        <v>19</v>
      </c>
      <c r="D76" s="264" t="s">
        <v>401</v>
      </c>
      <c r="E76" s="18" t="s">
        <v>19</v>
      </c>
      <c r="F76" s="265">
        <v>84.91</v>
      </c>
      <c r="G76" s="35"/>
      <c r="H76" s="40"/>
    </row>
    <row r="77" spans="1:8" s="2" customFormat="1" ht="16.8" customHeight="1">
      <c r="A77" s="35"/>
      <c r="B77" s="40"/>
      <c r="C77" s="264" t="s">
        <v>400</v>
      </c>
      <c r="D77" s="264" t="s">
        <v>271</v>
      </c>
      <c r="E77" s="18" t="s">
        <v>19</v>
      </c>
      <c r="F77" s="265">
        <v>84.91</v>
      </c>
      <c r="G77" s="35"/>
      <c r="H77" s="40"/>
    </row>
    <row r="78" spans="1:8" s="2" customFormat="1" ht="16.8" customHeight="1">
      <c r="A78" s="35"/>
      <c r="B78" s="40"/>
      <c r="C78" s="266" t="s">
        <v>2627</v>
      </c>
      <c r="D78" s="35"/>
      <c r="E78" s="35"/>
      <c r="F78" s="35"/>
      <c r="G78" s="35"/>
      <c r="H78" s="40"/>
    </row>
    <row r="79" spans="1:8" s="2" customFormat="1" ht="16.8" customHeight="1">
      <c r="A79" s="35"/>
      <c r="B79" s="40"/>
      <c r="C79" s="264" t="s">
        <v>495</v>
      </c>
      <c r="D79" s="264" t="s">
        <v>2641</v>
      </c>
      <c r="E79" s="18" t="s">
        <v>308</v>
      </c>
      <c r="F79" s="265">
        <v>84.91</v>
      </c>
      <c r="G79" s="35"/>
      <c r="H79" s="40"/>
    </row>
    <row r="80" spans="1:8" s="2" customFormat="1" ht="16.8" customHeight="1">
      <c r="A80" s="35"/>
      <c r="B80" s="40"/>
      <c r="C80" s="264" t="s">
        <v>515</v>
      </c>
      <c r="D80" s="264" t="s">
        <v>2642</v>
      </c>
      <c r="E80" s="18" t="s">
        <v>323</v>
      </c>
      <c r="F80" s="265">
        <v>28.742</v>
      </c>
      <c r="G80" s="35"/>
      <c r="H80" s="40"/>
    </row>
    <row r="81" spans="1:8" s="2" customFormat="1" ht="16.8" customHeight="1">
      <c r="A81" s="35"/>
      <c r="B81" s="40"/>
      <c r="C81" s="260" t="s">
        <v>398</v>
      </c>
      <c r="D81" s="261" t="s">
        <v>19</v>
      </c>
      <c r="E81" s="262" t="s">
        <v>19</v>
      </c>
      <c r="F81" s="263">
        <v>106.7</v>
      </c>
      <c r="G81" s="35"/>
      <c r="H81" s="40"/>
    </row>
    <row r="82" spans="1:8" s="2" customFormat="1" ht="16.8" customHeight="1">
      <c r="A82" s="35"/>
      <c r="B82" s="40"/>
      <c r="C82" s="264" t="s">
        <v>19</v>
      </c>
      <c r="D82" s="264" t="s">
        <v>498</v>
      </c>
      <c r="E82" s="18" t="s">
        <v>19</v>
      </c>
      <c r="F82" s="265">
        <v>0</v>
      </c>
      <c r="G82" s="35"/>
      <c r="H82" s="40"/>
    </row>
    <row r="83" spans="1:8" s="2" customFormat="1" ht="16.8" customHeight="1">
      <c r="A83" s="35"/>
      <c r="B83" s="40"/>
      <c r="C83" s="264" t="s">
        <v>19</v>
      </c>
      <c r="D83" s="264" t="s">
        <v>434</v>
      </c>
      <c r="E83" s="18" t="s">
        <v>19</v>
      </c>
      <c r="F83" s="265">
        <v>0</v>
      </c>
      <c r="G83" s="35"/>
      <c r="H83" s="40"/>
    </row>
    <row r="84" spans="1:8" s="2" customFormat="1" ht="16.8" customHeight="1">
      <c r="A84" s="35"/>
      <c r="B84" s="40"/>
      <c r="C84" s="264" t="s">
        <v>19</v>
      </c>
      <c r="D84" s="264" t="s">
        <v>399</v>
      </c>
      <c r="E84" s="18" t="s">
        <v>19</v>
      </c>
      <c r="F84" s="265">
        <v>106.7</v>
      </c>
      <c r="G84" s="35"/>
      <c r="H84" s="40"/>
    </row>
    <row r="85" spans="1:8" s="2" customFormat="1" ht="16.8" customHeight="1">
      <c r="A85" s="35"/>
      <c r="B85" s="40"/>
      <c r="C85" s="264" t="s">
        <v>398</v>
      </c>
      <c r="D85" s="264" t="s">
        <v>271</v>
      </c>
      <c r="E85" s="18" t="s">
        <v>19</v>
      </c>
      <c r="F85" s="265">
        <v>106.7</v>
      </c>
      <c r="G85" s="35"/>
      <c r="H85" s="40"/>
    </row>
    <row r="86" spans="1:8" s="2" customFormat="1" ht="16.8" customHeight="1">
      <c r="A86" s="35"/>
      <c r="B86" s="40"/>
      <c r="C86" s="266" t="s">
        <v>2627</v>
      </c>
      <c r="D86" s="35"/>
      <c r="E86" s="35"/>
      <c r="F86" s="35"/>
      <c r="G86" s="35"/>
      <c r="H86" s="40"/>
    </row>
    <row r="87" spans="1:8" s="2" customFormat="1" ht="16.8" customHeight="1">
      <c r="A87" s="35"/>
      <c r="B87" s="40"/>
      <c r="C87" s="264" t="s">
        <v>500</v>
      </c>
      <c r="D87" s="264" t="s">
        <v>2643</v>
      </c>
      <c r="E87" s="18" t="s">
        <v>308</v>
      </c>
      <c r="F87" s="265">
        <v>106.7</v>
      </c>
      <c r="G87" s="35"/>
      <c r="H87" s="40"/>
    </row>
    <row r="88" spans="1:8" s="2" customFormat="1" ht="16.8" customHeight="1">
      <c r="A88" s="35"/>
      <c r="B88" s="40"/>
      <c r="C88" s="264" t="s">
        <v>515</v>
      </c>
      <c r="D88" s="264" t="s">
        <v>2642</v>
      </c>
      <c r="E88" s="18" t="s">
        <v>323</v>
      </c>
      <c r="F88" s="265">
        <v>28.742</v>
      </c>
      <c r="G88" s="35"/>
      <c r="H88" s="40"/>
    </row>
    <row r="89" spans="1:8" s="2" customFormat="1" ht="16.8" customHeight="1">
      <c r="A89" s="35"/>
      <c r="B89" s="40"/>
      <c r="C89" s="260" t="s">
        <v>406</v>
      </c>
      <c r="D89" s="261" t="s">
        <v>19</v>
      </c>
      <c r="E89" s="262" t="s">
        <v>19</v>
      </c>
      <c r="F89" s="263">
        <v>804.262</v>
      </c>
      <c r="G89" s="35"/>
      <c r="H89" s="40"/>
    </row>
    <row r="90" spans="1:8" s="2" customFormat="1" ht="16.8" customHeight="1">
      <c r="A90" s="35"/>
      <c r="B90" s="40"/>
      <c r="C90" s="264" t="s">
        <v>19</v>
      </c>
      <c r="D90" s="264" t="s">
        <v>457</v>
      </c>
      <c r="E90" s="18" t="s">
        <v>19</v>
      </c>
      <c r="F90" s="265">
        <v>0</v>
      </c>
      <c r="G90" s="35"/>
      <c r="H90" s="40"/>
    </row>
    <row r="91" spans="1:8" s="2" customFormat="1" ht="16.8" customHeight="1">
      <c r="A91" s="35"/>
      <c r="B91" s="40"/>
      <c r="C91" s="264" t="s">
        <v>19</v>
      </c>
      <c r="D91" s="264" t="s">
        <v>433</v>
      </c>
      <c r="E91" s="18" t="s">
        <v>19</v>
      </c>
      <c r="F91" s="265">
        <v>0</v>
      </c>
      <c r="G91" s="35"/>
      <c r="H91" s="40"/>
    </row>
    <row r="92" spans="1:8" s="2" customFormat="1" ht="16.8" customHeight="1">
      <c r="A92" s="35"/>
      <c r="B92" s="40"/>
      <c r="C92" s="264" t="s">
        <v>19</v>
      </c>
      <c r="D92" s="264" t="s">
        <v>434</v>
      </c>
      <c r="E92" s="18" t="s">
        <v>19</v>
      </c>
      <c r="F92" s="265">
        <v>0</v>
      </c>
      <c r="G92" s="35"/>
      <c r="H92" s="40"/>
    </row>
    <row r="93" spans="1:8" s="2" customFormat="1" ht="16.8" customHeight="1">
      <c r="A93" s="35"/>
      <c r="B93" s="40"/>
      <c r="C93" s="264" t="s">
        <v>19</v>
      </c>
      <c r="D93" s="264" t="s">
        <v>435</v>
      </c>
      <c r="E93" s="18" t="s">
        <v>19</v>
      </c>
      <c r="F93" s="265">
        <v>519.005</v>
      </c>
      <c r="G93" s="35"/>
      <c r="H93" s="40"/>
    </row>
    <row r="94" spans="1:8" s="2" customFormat="1" ht="16.8" customHeight="1">
      <c r="A94" s="35"/>
      <c r="B94" s="40"/>
      <c r="C94" s="264" t="s">
        <v>19</v>
      </c>
      <c r="D94" s="264" t="s">
        <v>436</v>
      </c>
      <c r="E94" s="18" t="s">
        <v>19</v>
      </c>
      <c r="F94" s="265">
        <v>22.971</v>
      </c>
      <c r="G94" s="35"/>
      <c r="H94" s="40"/>
    </row>
    <row r="95" spans="1:8" s="2" customFormat="1" ht="16.8" customHeight="1">
      <c r="A95" s="35"/>
      <c r="B95" s="40"/>
      <c r="C95" s="264" t="s">
        <v>19</v>
      </c>
      <c r="D95" s="264" t="s">
        <v>437</v>
      </c>
      <c r="E95" s="18" t="s">
        <v>19</v>
      </c>
      <c r="F95" s="265">
        <v>262.286</v>
      </c>
      <c r="G95" s="35"/>
      <c r="H95" s="40"/>
    </row>
    <row r="96" spans="1:8" s="2" customFormat="1" ht="16.8" customHeight="1">
      <c r="A96" s="35"/>
      <c r="B96" s="40"/>
      <c r="C96" s="264" t="s">
        <v>406</v>
      </c>
      <c r="D96" s="264" t="s">
        <v>271</v>
      </c>
      <c r="E96" s="18" t="s">
        <v>19</v>
      </c>
      <c r="F96" s="265">
        <v>804.262</v>
      </c>
      <c r="G96" s="35"/>
      <c r="H96" s="40"/>
    </row>
    <row r="97" spans="1:8" s="2" customFormat="1" ht="16.8" customHeight="1">
      <c r="A97" s="35"/>
      <c r="B97" s="40"/>
      <c r="C97" s="266" t="s">
        <v>2627</v>
      </c>
      <c r="D97" s="35"/>
      <c r="E97" s="35"/>
      <c r="F97" s="35"/>
      <c r="G97" s="35"/>
      <c r="H97" s="40"/>
    </row>
    <row r="98" spans="1:8" s="2" customFormat="1" ht="16.8" customHeight="1">
      <c r="A98" s="35"/>
      <c r="B98" s="40"/>
      <c r="C98" s="264" t="s">
        <v>453</v>
      </c>
      <c r="D98" s="264" t="s">
        <v>2644</v>
      </c>
      <c r="E98" s="18" t="s">
        <v>308</v>
      </c>
      <c r="F98" s="265">
        <v>804.262</v>
      </c>
      <c r="G98" s="35"/>
      <c r="H98" s="40"/>
    </row>
    <row r="99" spans="1:8" s="2" customFormat="1" ht="16.8" customHeight="1">
      <c r="A99" s="35"/>
      <c r="B99" s="40"/>
      <c r="C99" s="264" t="s">
        <v>438</v>
      </c>
      <c r="D99" s="264" t="s">
        <v>2634</v>
      </c>
      <c r="E99" s="18" t="s">
        <v>308</v>
      </c>
      <c r="F99" s="265">
        <v>5191.439</v>
      </c>
      <c r="G99" s="35"/>
      <c r="H99" s="40"/>
    </row>
    <row r="100" spans="1:8" s="2" customFormat="1" ht="16.8" customHeight="1">
      <c r="A100" s="35"/>
      <c r="B100" s="40"/>
      <c r="C100" s="264" t="s">
        <v>458</v>
      </c>
      <c r="D100" s="264" t="s">
        <v>2635</v>
      </c>
      <c r="E100" s="18" t="s">
        <v>308</v>
      </c>
      <c r="F100" s="265">
        <v>3582.915</v>
      </c>
      <c r="G100" s="35"/>
      <c r="H100" s="40"/>
    </row>
    <row r="101" spans="1:8" s="2" customFormat="1" ht="26.4" customHeight="1">
      <c r="A101" s="35"/>
      <c r="B101" s="40"/>
      <c r="C101" s="259" t="s">
        <v>2645</v>
      </c>
      <c r="D101" s="259" t="s">
        <v>97</v>
      </c>
      <c r="E101" s="35"/>
      <c r="F101" s="35"/>
      <c r="G101" s="35"/>
      <c r="H101" s="40"/>
    </row>
    <row r="102" spans="1:8" s="2" customFormat="1" ht="16.8" customHeight="1">
      <c r="A102" s="35"/>
      <c r="B102" s="40"/>
      <c r="C102" s="260" t="s">
        <v>571</v>
      </c>
      <c r="D102" s="261" t="s">
        <v>19</v>
      </c>
      <c r="E102" s="262" t="s">
        <v>19</v>
      </c>
      <c r="F102" s="263">
        <v>14.28</v>
      </c>
      <c r="G102" s="35"/>
      <c r="H102" s="40"/>
    </row>
    <row r="103" spans="1:8" s="2" customFormat="1" ht="16.8" customHeight="1">
      <c r="A103" s="35"/>
      <c r="B103" s="40"/>
      <c r="C103" s="264" t="s">
        <v>19</v>
      </c>
      <c r="D103" s="264" t="s">
        <v>734</v>
      </c>
      <c r="E103" s="18" t="s">
        <v>19</v>
      </c>
      <c r="F103" s="265">
        <v>0</v>
      </c>
      <c r="G103" s="35"/>
      <c r="H103" s="40"/>
    </row>
    <row r="104" spans="1:8" s="2" customFormat="1" ht="16.8" customHeight="1">
      <c r="A104" s="35"/>
      <c r="B104" s="40"/>
      <c r="C104" s="264" t="s">
        <v>19</v>
      </c>
      <c r="D104" s="264" t="s">
        <v>735</v>
      </c>
      <c r="E104" s="18" t="s">
        <v>19</v>
      </c>
      <c r="F104" s="265">
        <v>0</v>
      </c>
      <c r="G104" s="35"/>
      <c r="H104" s="40"/>
    </row>
    <row r="105" spans="1:8" s="2" customFormat="1" ht="16.8" customHeight="1">
      <c r="A105" s="35"/>
      <c r="B105" s="40"/>
      <c r="C105" s="264" t="s">
        <v>19</v>
      </c>
      <c r="D105" s="264" t="s">
        <v>736</v>
      </c>
      <c r="E105" s="18" t="s">
        <v>19</v>
      </c>
      <c r="F105" s="265">
        <v>4.71</v>
      </c>
      <c r="G105" s="35"/>
      <c r="H105" s="40"/>
    </row>
    <row r="106" spans="1:8" s="2" customFormat="1" ht="16.8" customHeight="1">
      <c r="A106" s="35"/>
      <c r="B106" s="40"/>
      <c r="C106" s="264" t="s">
        <v>19</v>
      </c>
      <c r="D106" s="264" t="s">
        <v>737</v>
      </c>
      <c r="E106" s="18" t="s">
        <v>19</v>
      </c>
      <c r="F106" s="265">
        <v>0</v>
      </c>
      <c r="G106" s="35"/>
      <c r="H106" s="40"/>
    </row>
    <row r="107" spans="1:8" s="2" customFormat="1" ht="16.8" customHeight="1">
      <c r="A107" s="35"/>
      <c r="B107" s="40"/>
      <c r="C107" s="264" t="s">
        <v>19</v>
      </c>
      <c r="D107" s="264" t="s">
        <v>738</v>
      </c>
      <c r="E107" s="18" t="s">
        <v>19</v>
      </c>
      <c r="F107" s="265">
        <v>4.86</v>
      </c>
      <c r="G107" s="35"/>
      <c r="H107" s="40"/>
    </row>
    <row r="108" spans="1:8" s="2" customFormat="1" ht="16.8" customHeight="1">
      <c r="A108" s="35"/>
      <c r="B108" s="40"/>
      <c r="C108" s="264" t="s">
        <v>19</v>
      </c>
      <c r="D108" s="264" t="s">
        <v>736</v>
      </c>
      <c r="E108" s="18" t="s">
        <v>19</v>
      </c>
      <c r="F108" s="265">
        <v>4.71</v>
      </c>
      <c r="G108" s="35"/>
      <c r="H108" s="40"/>
    </row>
    <row r="109" spans="1:8" s="2" customFormat="1" ht="16.8" customHeight="1">
      <c r="A109" s="35"/>
      <c r="B109" s="40"/>
      <c r="C109" s="264" t="s">
        <v>571</v>
      </c>
      <c r="D109" s="264" t="s">
        <v>271</v>
      </c>
      <c r="E109" s="18" t="s">
        <v>19</v>
      </c>
      <c r="F109" s="265">
        <v>14.28</v>
      </c>
      <c r="G109" s="35"/>
      <c r="H109" s="40"/>
    </row>
    <row r="110" spans="1:8" s="2" customFormat="1" ht="16.8" customHeight="1">
      <c r="A110" s="35"/>
      <c r="B110" s="40"/>
      <c r="C110" s="266" t="s">
        <v>2627</v>
      </c>
      <c r="D110" s="35"/>
      <c r="E110" s="35"/>
      <c r="F110" s="35"/>
      <c r="G110" s="35"/>
      <c r="H110" s="40"/>
    </row>
    <row r="111" spans="1:8" s="2" customFormat="1" ht="16.8" customHeight="1">
      <c r="A111" s="35"/>
      <c r="B111" s="40"/>
      <c r="C111" s="264" t="s">
        <v>731</v>
      </c>
      <c r="D111" s="264" t="s">
        <v>2646</v>
      </c>
      <c r="E111" s="18" t="s">
        <v>308</v>
      </c>
      <c r="F111" s="265">
        <v>14.28</v>
      </c>
      <c r="G111" s="35"/>
      <c r="H111" s="40"/>
    </row>
    <row r="112" spans="1:8" s="2" customFormat="1" ht="16.8" customHeight="1">
      <c r="A112" s="35"/>
      <c r="B112" s="40"/>
      <c r="C112" s="264" t="s">
        <v>740</v>
      </c>
      <c r="D112" s="264" t="s">
        <v>2647</v>
      </c>
      <c r="E112" s="18" t="s">
        <v>323</v>
      </c>
      <c r="F112" s="265">
        <v>3.57</v>
      </c>
      <c r="G112" s="35"/>
      <c r="H112" s="40"/>
    </row>
    <row r="113" spans="1:8" s="2" customFormat="1" ht="16.8" customHeight="1">
      <c r="A113" s="35"/>
      <c r="B113" s="40"/>
      <c r="C113" s="260" t="s">
        <v>567</v>
      </c>
      <c r="D113" s="261" t="s">
        <v>19</v>
      </c>
      <c r="E113" s="262" t="s">
        <v>19</v>
      </c>
      <c r="F113" s="263">
        <v>29.65</v>
      </c>
      <c r="G113" s="35"/>
      <c r="H113" s="40"/>
    </row>
    <row r="114" spans="1:8" s="2" customFormat="1" ht="16.8" customHeight="1">
      <c r="A114" s="35"/>
      <c r="B114" s="40"/>
      <c r="C114" s="264" t="s">
        <v>19</v>
      </c>
      <c r="D114" s="264" t="s">
        <v>621</v>
      </c>
      <c r="E114" s="18" t="s">
        <v>19</v>
      </c>
      <c r="F114" s="265">
        <v>0</v>
      </c>
      <c r="G114" s="35"/>
      <c r="H114" s="40"/>
    </row>
    <row r="115" spans="1:8" s="2" customFormat="1" ht="16.8" customHeight="1">
      <c r="A115" s="35"/>
      <c r="B115" s="40"/>
      <c r="C115" s="264" t="s">
        <v>19</v>
      </c>
      <c r="D115" s="264" t="s">
        <v>622</v>
      </c>
      <c r="E115" s="18" t="s">
        <v>19</v>
      </c>
      <c r="F115" s="265">
        <v>0</v>
      </c>
      <c r="G115" s="35"/>
      <c r="H115" s="40"/>
    </row>
    <row r="116" spans="1:8" s="2" customFormat="1" ht="16.8" customHeight="1">
      <c r="A116" s="35"/>
      <c r="B116" s="40"/>
      <c r="C116" s="264" t="s">
        <v>19</v>
      </c>
      <c r="D116" s="264" t="s">
        <v>568</v>
      </c>
      <c r="E116" s="18" t="s">
        <v>19</v>
      </c>
      <c r="F116" s="265">
        <v>29.65</v>
      </c>
      <c r="G116" s="35"/>
      <c r="H116" s="40"/>
    </row>
    <row r="117" spans="1:8" s="2" customFormat="1" ht="16.8" customHeight="1">
      <c r="A117" s="35"/>
      <c r="B117" s="40"/>
      <c r="C117" s="264" t="s">
        <v>567</v>
      </c>
      <c r="D117" s="264" t="s">
        <v>271</v>
      </c>
      <c r="E117" s="18" t="s">
        <v>19</v>
      </c>
      <c r="F117" s="265">
        <v>29.65</v>
      </c>
      <c r="G117" s="35"/>
      <c r="H117" s="40"/>
    </row>
    <row r="118" spans="1:8" s="2" customFormat="1" ht="16.8" customHeight="1">
      <c r="A118" s="35"/>
      <c r="B118" s="40"/>
      <c r="C118" s="266" t="s">
        <v>2627</v>
      </c>
      <c r="D118" s="35"/>
      <c r="E118" s="35"/>
      <c r="F118" s="35"/>
      <c r="G118" s="35"/>
      <c r="H118" s="40"/>
    </row>
    <row r="119" spans="1:8" s="2" customFormat="1" ht="16.8" customHeight="1">
      <c r="A119" s="35"/>
      <c r="B119" s="40"/>
      <c r="C119" s="264" t="s">
        <v>617</v>
      </c>
      <c r="D119" s="264" t="s">
        <v>2648</v>
      </c>
      <c r="E119" s="18" t="s">
        <v>308</v>
      </c>
      <c r="F119" s="265">
        <v>29.65</v>
      </c>
      <c r="G119" s="35"/>
      <c r="H119" s="40"/>
    </row>
    <row r="120" spans="1:8" s="2" customFormat="1" ht="16.8" customHeight="1">
      <c r="A120" s="35"/>
      <c r="B120" s="40"/>
      <c r="C120" s="264" t="s">
        <v>633</v>
      </c>
      <c r="D120" s="264" t="s">
        <v>2649</v>
      </c>
      <c r="E120" s="18" t="s">
        <v>323</v>
      </c>
      <c r="F120" s="265">
        <v>7.413</v>
      </c>
      <c r="G120" s="35"/>
      <c r="H120" s="40"/>
    </row>
    <row r="121" spans="1:8" s="2" customFormat="1" ht="16.8" customHeight="1">
      <c r="A121" s="35"/>
      <c r="B121" s="40"/>
      <c r="C121" s="260" t="s">
        <v>565</v>
      </c>
      <c r="D121" s="261" t="s">
        <v>19</v>
      </c>
      <c r="E121" s="262" t="s">
        <v>19</v>
      </c>
      <c r="F121" s="263">
        <v>23.9</v>
      </c>
      <c r="G121" s="35"/>
      <c r="H121" s="40"/>
    </row>
    <row r="122" spans="1:8" s="2" customFormat="1" ht="16.8" customHeight="1">
      <c r="A122" s="35"/>
      <c r="B122" s="40"/>
      <c r="C122" s="264" t="s">
        <v>19</v>
      </c>
      <c r="D122" s="264" t="s">
        <v>580</v>
      </c>
      <c r="E122" s="18" t="s">
        <v>19</v>
      </c>
      <c r="F122" s="265">
        <v>0</v>
      </c>
      <c r="G122" s="35"/>
      <c r="H122" s="40"/>
    </row>
    <row r="123" spans="1:8" s="2" customFormat="1" ht="16.8" customHeight="1">
      <c r="A123" s="35"/>
      <c r="B123" s="40"/>
      <c r="C123" s="264" t="s">
        <v>19</v>
      </c>
      <c r="D123" s="264" t="s">
        <v>589</v>
      </c>
      <c r="E123" s="18" t="s">
        <v>19</v>
      </c>
      <c r="F123" s="265">
        <v>0</v>
      </c>
      <c r="G123" s="35"/>
      <c r="H123" s="40"/>
    </row>
    <row r="124" spans="1:8" s="2" customFormat="1" ht="16.8" customHeight="1">
      <c r="A124" s="35"/>
      <c r="B124" s="40"/>
      <c r="C124" s="264" t="s">
        <v>19</v>
      </c>
      <c r="D124" s="264" t="s">
        <v>566</v>
      </c>
      <c r="E124" s="18" t="s">
        <v>19</v>
      </c>
      <c r="F124" s="265">
        <v>23.9</v>
      </c>
      <c r="G124" s="35"/>
      <c r="H124" s="40"/>
    </row>
    <row r="125" spans="1:8" s="2" customFormat="1" ht="16.8" customHeight="1">
      <c r="A125" s="35"/>
      <c r="B125" s="40"/>
      <c r="C125" s="264" t="s">
        <v>565</v>
      </c>
      <c r="D125" s="264" t="s">
        <v>271</v>
      </c>
      <c r="E125" s="18" t="s">
        <v>19</v>
      </c>
      <c r="F125" s="265">
        <v>23.9</v>
      </c>
      <c r="G125" s="35"/>
      <c r="H125" s="40"/>
    </row>
    <row r="126" spans="1:8" s="2" customFormat="1" ht="16.8" customHeight="1">
      <c r="A126" s="35"/>
      <c r="B126" s="40"/>
      <c r="C126" s="266" t="s">
        <v>2627</v>
      </c>
      <c r="D126" s="35"/>
      <c r="E126" s="35"/>
      <c r="F126" s="35"/>
      <c r="G126" s="35"/>
      <c r="H126" s="40"/>
    </row>
    <row r="127" spans="1:8" s="2" customFormat="1" ht="16.8" customHeight="1">
      <c r="A127" s="35"/>
      <c r="B127" s="40"/>
      <c r="C127" s="264" t="s">
        <v>586</v>
      </c>
      <c r="D127" s="264" t="s">
        <v>2650</v>
      </c>
      <c r="E127" s="18" t="s">
        <v>308</v>
      </c>
      <c r="F127" s="265">
        <v>23.9</v>
      </c>
      <c r="G127" s="35"/>
      <c r="H127" s="40"/>
    </row>
    <row r="128" spans="1:8" s="2" customFormat="1" ht="16.8" customHeight="1">
      <c r="A128" s="35"/>
      <c r="B128" s="40"/>
      <c r="C128" s="264" t="s">
        <v>610</v>
      </c>
      <c r="D128" s="264" t="s">
        <v>2651</v>
      </c>
      <c r="E128" s="18" t="s">
        <v>323</v>
      </c>
      <c r="F128" s="265">
        <v>16.52</v>
      </c>
      <c r="G128" s="35"/>
      <c r="H128" s="40"/>
    </row>
    <row r="129" spans="1:8" s="2" customFormat="1" ht="16.8" customHeight="1">
      <c r="A129" s="35"/>
      <c r="B129" s="40"/>
      <c r="C129" s="260" t="s">
        <v>563</v>
      </c>
      <c r="D129" s="261" t="s">
        <v>19</v>
      </c>
      <c r="E129" s="262" t="s">
        <v>19</v>
      </c>
      <c r="F129" s="263">
        <v>58.7</v>
      </c>
      <c r="G129" s="35"/>
      <c r="H129" s="40"/>
    </row>
    <row r="130" spans="1:8" s="2" customFormat="1" ht="16.8" customHeight="1">
      <c r="A130" s="35"/>
      <c r="B130" s="40"/>
      <c r="C130" s="264" t="s">
        <v>19</v>
      </c>
      <c r="D130" s="264" t="s">
        <v>580</v>
      </c>
      <c r="E130" s="18" t="s">
        <v>19</v>
      </c>
      <c r="F130" s="265">
        <v>0</v>
      </c>
      <c r="G130" s="35"/>
      <c r="H130" s="40"/>
    </row>
    <row r="131" spans="1:8" s="2" customFormat="1" ht="16.8" customHeight="1">
      <c r="A131" s="35"/>
      <c r="B131" s="40"/>
      <c r="C131" s="264" t="s">
        <v>19</v>
      </c>
      <c r="D131" s="264" t="s">
        <v>581</v>
      </c>
      <c r="E131" s="18" t="s">
        <v>19</v>
      </c>
      <c r="F131" s="265">
        <v>0</v>
      </c>
      <c r="G131" s="35"/>
      <c r="H131" s="40"/>
    </row>
    <row r="132" spans="1:8" s="2" customFormat="1" ht="16.8" customHeight="1">
      <c r="A132" s="35"/>
      <c r="B132" s="40"/>
      <c r="C132" s="264" t="s">
        <v>19</v>
      </c>
      <c r="D132" s="264" t="s">
        <v>582</v>
      </c>
      <c r="E132" s="18" t="s">
        <v>19</v>
      </c>
      <c r="F132" s="265">
        <v>0</v>
      </c>
      <c r="G132" s="35"/>
      <c r="H132" s="40"/>
    </row>
    <row r="133" spans="1:8" s="2" customFormat="1" ht="16.8" customHeight="1">
      <c r="A133" s="35"/>
      <c r="B133" s="40"/>
      <c r="C133" s="264" t="s">
        <v>19</v>
      </c>
      <c r="D133" s="264" t="s">
        <v>583</v>
      </c>
      <c r="E133" s="18" t="s">
        <v>19</v>
      </c>
      <c r="F133" s="265">
        <v>39.41</v>
      </c>
      <c r="G133" s="35"/>
      <c r="H133" s="40"/>
    </row>
    <row r="134" spans="1:8" s="2" customFormat="1" ht="16.8" customHeight="1">
      <c r="A134" s="35"/>
      <c r="B134" s="40"/>
      <c r="C134" s="264" t="s">
        <v>19</v>
      </c>
      <c r="D134" s="264" t="s">
        <v>584</v>
      </c>
      <c r="E134" s="18" t="s">
        <v>19</v>
      </c>
      <c r="F134" s="265">
        <v>0</v>
      </c>
      <c r="G134" s="35"/>
      <c r="H134" s="40"/>
    </row>
    <row r="135" spans="1:8" s="2" customFormat="1" ht="16.8" customHeight="1">
      <c r="A135" s="35"/>
      <c r="B135" s="40"/>
      <c r="C135" s="264" t="s">
        <v>19</v>
      </c>
      <c r="D135" s="264" t="s">
        <v>585</v>
      </c>
      <c r="E135" s="18" t="s">
        <v>19</v>
      </c>
      <c r="F135" s="265">
        <v>19.29</v>
      </c>
      <c r="G135" s="35"/>
      <c r="H135" s="40"/>
    </row>
    <row r="136" spans="1:8" s="2" customFormat="1" ht="16.8" customHeight="1">
      <c r="A136" s="35"/>
      <c r="B136" s="40"/>
      <c r="C136" s="264" t="s">
        <v>563</v>
      </c>
      <c r="D136" s="264" t="s">
        <v>271</v>
      </c>
      <c r="E136" s="18" t="s">
        <v>19</v>
      </c>
      <c r="F136" s="265">
        <v>58.7</v>
      </c>
      <c r="G136" s="35"/>
      <c r="H136" s="40"/>
    </row>
    <row r="137" spans="1:8" s="2" customFormat="1" ht="16.8" customHeight="1">
      <c r="A137" s="35"/>
      <c r="B137" s="40"/>
      <c r="C137" s="266" t="s">
        <v>2627</v>
      </c>
      <c r="D137" s="35"/>
      <c r="E137" s="35"/>
      <c r="F137" s="35"/>
      <c r="G137" s="35"/>
      <c r="H137" s="40"/>
    </row>
    <row r="138" spans="1:8" s="2" customFormat="1" ht="16.8" customHeight="1">
      <c r="A138" s="35"/>
      <c r="B138" s="40"/>
      <c r="C138" s="264" t="s">
        <v>577</v>
      </c>
      <c r="D138" s="264" t="s">
        <v>2652</v>
      </c>
      <c r="E138" s="18" t="s">
        <v>308</v>
      </c>
      <c r="F138" s="265">
        <v>58.7</v>
      </c>
      <c r="G138" s="35"/>
      <c r="H138" s="40"/>
    </row>
    <row r="139" spans="1:8" s="2" customFormat="1" ht="16.8" customHeight="1">
      <c r="A139" s="35"/>
      <c r="B139" s="40"/>
      <c r="C139" s="264" t="s">
        <v>610</v>
      </c>
      <c r="D139" s="264" t="s">
        <v>2651</v>
      </c>
      <c r="E139" s="18" t="s">
        <v>323</v>
      </c>
      <c r="F139" s="265">
        <v>16.52</v>
      </c>
      <c r="G139" s="35"/>
      <c r="H139" s="40"/>
    </row>
    <row r="140" spans="1:8" s="2" customFormat="1" ht="16.8" customHeight="1">
      <c r="A140" s="35"/>
      <c r="B140" s="40"/>
      <c r="C140" s="260" t="s">
        <v>569</v>
      </c>
      <c r="D140" s="261" t="s">
        <v>19</v>
      </c>
      <c r="E140" s="262" t="s">
        <v>19</v>
      </c>
      <c r="F140" s="263">
        <v>790.11</v>
      </c>
      <c r="G140" s="35"/>
      <c r="H140" s="40"/>
    </row>
    <row r="141" spans="1:8" s="2" customFormat="1" ht="16.8" customHeight="1">
      <c r="A141" s="35"/>
      <c r="B141" s="40"/>
      <c r="C141" s="264" t="s">
        <v>19</v>
      </c>
      <c r="D141" s="264" t="s">
        <v>678</v>
      </c>
      <c r="E141" s="18" t="s">
        <v>19</v>
      </c>
      <c r="F141" s="265">
        <v>0</v>
      </c>
      <c r="G141" s="35"/>
      <c r="H141" s="40"/>
    </row>
    <row r="142" spans="1:8" s="2" customFormat="1" ht="16.8" customHeight="1">
      <c r="A142" s="35"/>
      <c r="B142" s="40"/>
      <c r="C142" s="264" t="s">
        <v>19</v>
      </c>
      <c r="D142" s="264" t="s">
        <v>679</v>
      </c>
      <c r="E142" s="18" t="s">
        <v>19</v>
      </c>
      <c r="F142" s="265">
        <v>0</v>
      </c>
      <c r="G142" s="35"/>
      <c r="H142" s="40"/>
    </row>
    <row r="143" spans="1:8" s="2" customFormat="1" ht="16.8" customHeight="1">
      <c r="A143" s="35"/>
      <c r="B143" s="40"/>
      <c r="C143" s="264" t="s">
        <v>19</v>
      </c>
      <c r="D143" s="264" t="s">
        <v>680</v>
      </c>
      <c r="E143" s="18" t="s">
        <v>19</v>
      </c>
      <c r="F143" s="265">
        <v>10.2</v>
      </c>
      <c r="G143" s="35"/>
      <c r="H143" s="40"/>
    </row>
    <row r="144" spans="1:8" s="2" customFormat="1" ht="16.8" customHeight="1">
      <c r="A144" s="35"/>
      <c r="B144" s="40"/>
      <c r="C144" s="264" t="s">
        <v>19</v>
      </c>
      <c r="D144" s="264" t="s">
        <v>681</v>
      </c>
      <c r="E144" s="18" t="s">
        <v>19</v>
      </c>
      <c r="F144" s="265">
        <v>0</v>
      </c>
      <c r="G144" s="35"/>
      <c r="H144" s="40"/>
    </row>
    <row r="145" spans="1:8" s="2" customFormat="1" ht="16.8" customHeight="1">
      <c r="A145" s="35"/>
      <c r="B145" s="40"/>
      <c r="C145" s="264" t="s">
        <v>19</v>
      </c>
      <c r="D145" s="264" t="s">
        <v>682</v>
      </c>
      <c r="E145" s="18" t="s">
        <v>19</v>
      </c>
      <c r="F145" s="265">
        <v>779.91</v>
      </c>
      <c r="G145" s="35"/>
      <c r="H145" s="40"/>
    </row>
    <row r="146" spans="1:8" s="2" customFormat="1" ht="16.8" customHeight="1">
      <c r="A146" s="35"/>
      <c r="B146" s="40"/>
      <c r="C146" s="264" t="s">
        <v>569</v>
      </c>
      <c r="D146" s="264" t="s">
        <v>271</v>
      </c>
      <c r="E146" s="18" t="s">
        <v>19</v>
      </c>
      <c r="F146" s="265">
        <v>790.11</v>
      </c>
      <c r="G146" s="35"/>
      <c r="H146" s="40"/>
    </row>
    <row r="147" spans="1:8" s="2" customFormat="1" ht="16.8" customHeight="1">
      <c r="A147" s="35"/>
      <c r="B147" s="40"/>
      <c r="C147" s="266" t="s">
        <v>2627</v>
      </c>
      <c r="D147" s="35"/>
      <c r="E147" s="35"/>
      <c r="F147" s="35"/>
      <c r="G147" s="35"/>
      <c r="H147" s="40"/>
    </row>
    <row r="148" spans="1:8" s="2" customFormat="1" ht="16.8" customHeight="1">
      <c r="A148" s="35"/>
      <c r="B148" s="40"/>
      <c r="C148" s="264" t="s">
        <v>674</v>
      </c>
      <c r="D148" s="264" t="s">
        <v>2653</v>
      </c>
      <c r="E148" s="18" t="s">
        <v>308</v>
      </c>
      <c r="F148" s="265">
        <v>790.11</v>
      </c>
      <c r="G148" s="35"/>
      <c r="H148" s="40"/>
    </row>
    <row r="149" spans="1:8" s="2" customFormat="1" ht="16.8" customHeight="1">
      <c r="A149" s="35"/>
      <c r="B149" s="40"/>
      <c r="C149" s="264" t="s">
        <v>724</v>
      </c>
      <c r="D149" s="264" t="s">
        <v>2654</v>
      </c>
      <c r="E149" s="18" t="s">
        <v>323</v>
      </c>
      <c r="F149" s="265">
        <v>118.517</v>
      </c>
      <c r="G149" s="35"/>
      <c r="H149" s="40"/>
    </row>
    <row r="150" spans="1:8" s="2" customFormat="1" ht="26.4" customHeight="1">
      <c r="A150" s="35"/>
      <c r="B150" s="40"/>
      <c r="C150" s="259" t="s">
        <v>2655</v>
      </c>
      <c r="D150" s="259" t="s">
        <v>106</v>
      </c>
      <c r="E150" s="35"/>
      <c r="F150" s="35"/>
      <c r="G150" s="35"/>
      <c r="H150" s="40"/>
    </row>
    <row r="151" spans="1:8" s="2" customFormat="1" ht="16.8" customHeight="1">
      <c r="A151" s="35"/>
      <c r="B151" s="40"/>
      <c r="C151" s="260" t="s">
        <v>887</v>
      </c>
      <c r="D151" s="261" t="s">
        <v>19</v>
      </c>
      <c r="E151" s="262" t="s">
        <v>19</v>
      </c>
      <c r="F151" s="263">
        <v>399.11</v>
      </c>
      <c r="G151" s="35"/>
      <c r="H151" s="40"/>
    </row>
    <row r="152" spans="1:8" s="2" customFormat="1" ht="16.8" customHeight="1">
      <c r="A152" s="35"/>
      <c r="B152" s="40"/>
      <c r="C152" s="264" t="s">
        <v>19</v>
      </c>
      <c r="D152" s="264" t="s">
        <v>971</v>
      </c>
      <c r="E152" s="18" t="s">
        <v>19</v>
      </c>
      <c r="F152" s="265">
        <v>0</v>
      </c>
      <c r="G152" s="35"/>
      <c r="H152" s="40"/>
    </row>
    <row r="153" spans="1:8" s="2" customFormat="1" ht="16.8" customHeight="1">
      <c r="A153" s="35"/>
      <c r="B153" s="40"/>
      <c r="C153" s="264" t="s">
        <v>19</v>
      </c>
      <c r="D153" s="264" t="s">
        <v>972</v>
      </c>
      <c r="E153" s="18" t="s">
        <v>19</v>
      </c>
      <c r="F153" s="265">
        <v>0</v>
      </c>
      <c r="G153" s="35"/>
      <c r="H153" s="40"/>
    </row>
    <row r="154" spans="1:8" s="2" customFormat="1" ht="16.8" customHeight="1">
      <c r="A154" s="35"/>
      <c r="B154" s="40"/>
      <c r="C154" s="264" t="s">
        <v>19</v>
      </c>
      <c r="D154" s="264" t="s">
        <v>888</v>
      </c>
      <c r="E154" s="18" t="s">
        <v>19</v>
      </c>
      <c r="F154" s="265">
        <v>399.11</v>
      </c>
      <c r="G154" s="35"/>
      <c r="H154" s="40"/>
    </row>
    <row r="155" spans="1:8" s="2" customFormat="1" ht="16.8" customHeight="1">
      <c r="A155" s="35"/>
      <c r="B155" s="40"/>
      <c r="C155" s="264" t="s">
        <v>887</v>
      </c>
      <c r="D155" s="264" t="s">
        <v>271</v>
      </c>
      <c r="E155" s="18" t="s">
        <v>19</v>
      </c>
      <c r="F155" s="265">
        <v>399.11</v>
      </c>
      <c r="G155" s="35"/>
      <c r="H155" s="40"/>
    </row>
    <row r="156" spans="1:8" s="2" customFormat="1" ht="16.8" customHeight="1">
      <c r="A156" s="35"/>
      <c r="B156" s="40"/>
      <c r="C156" s="266" t="s">
        <v>2627</v>
      </c>
      <c r="D156" s="35"/>
      <c r="E156" s="35"/>
      <c r="F156" s="35"/>
      <c r="G156" s="35"/>
      <c r="H156" s="40"/>
    </row>
    <row r="157" spans="1:8" s="2" customFormat="1" ht="16.8" customHeight="1">
      <c r="A157" s="35"/>
      <c r="B157" s="40"/>
      <c r="C157" s="264" t="s">
        <v>968</v>
      </c>
      <c r="D157" s="264" t="s">
        <v>2656</v>
      </c>
      <c r="E157" s="18" t="s">
        <v>260</v>
      </c>
      <c r="F157" s="265">
        <v>399.11</v>
      </c>
      <c r="G157" s="35"/>
      <c r="H157" s="40"/>
    </row>
    <row r="158" spans="1:8" s="2" customFormat="1" ht="16.8" customHeight="1">
      <c r="A158" s="35"/>
      <c r="B158" s="40"/>
      <c r="C158" s="264" t="s">
        <v>935</v>
      </c>
      <c r="D158" s="264" t="s">
        <v>2657</v>
      </c>
      <c r="E158" s="18" t="s">
        <v>260</v>
      </c>
      <c r="F158" s="265">
        <v>1542.27</v>
      </c>
      <c r="G158" s="35"/>
      <c r="H158" s="40"/>
    </row>
    <row r="159" spans="1:8" s="2" customFormat="1" ht="16.8" customHeight="1">
      <c r="A159" s="35"/>
      <c r="B159" s="40"/>
      <c r="C159" s="264" t="s">
        <v>919</v>
      </c>
      <c r="D159" s="264" t="s">
        <v>19</v>
      </c>
      <c r="E159" s="18" t="s">
        <v>260</v>
      </c>
      <c r="F159" s="265">
        <v>4994.7</v>
      </c>
      <c r="G159" s="35"/>
      <c r="H159" s="40"/>
    </row>
    <row r="160" spans="1:8" s="2" customFormat="1" ht="16.8" customHeight="1">
      <c r="A160" s="35"/>
      <c r="B160" s="40"/>
      <c r="C160" s="260" t="s">
        <v>895</v>
      </c>
      <c r="D160" s="261" t="s">
        <v>19</v>
      </c>
      <c r="E160" s="262" t="s">
        <v>19</v>
      </c>
      <c r="F160" s="263">
        <v>452.45</v>
      </c>
      <c r="G160" s="35"/>
      <c r="H160" s="40"/>
    </row>
    <row r="161" spans="1:8" s="2" customFormat="1" ht="16.8" customHeight="1">
      <c r="A161" s="35"/>
      <c r="B161" s="40"/>
      <c r="C161" s="264" t="s">
        <v>19</v>
      </c>
      <c r="D161" s="264" t="s">
        <v>956</v>
      </c>
      <c r="E161" s="18" t="s">
        <v>19</v>
      </c>
      <c r="F161" s="265">
        <v>0</v>
      </c>
      <c r="G161" s="35"/>
      <c r="H161" s="40"/>
    </row>
    <row r="162" spans="1:8" s="2" customFormat="1" ht="16.8" customHeight="1">
      <c r="A162" s="35"/>
      <c r="B162" s="40"/>
      <c r="C162" s="264" t="s">
        <v>19</v>
      </c>
      <c r="D162" s="264" t="s">
        <v>957</v>
      </c>
      <c r="E162" s="18" t="s">
        <v>19</v>
      </c>
      <c r="F162" s="265">
        <v>0</v>
      </c>
      <c r="G162" s="35"/>
      <c r="H162" s="40"/>
    </row>
    <row r="163" spans="1:8" s="2" customFormat="1" ht="16.8" customHeight="1">
      <c r="A163" s="35"/>
      <c r="B163" s="40"/>
      <c r="C163" s="264" t="s">
        <v>19</v>
      </c>
      <c r="D163" s="264" t="s">
        <v>896</v>
      </c>
      <c r="E163" s="18" t="s">
        <v>19</v>
      </c>
      <c r="F163" s="265">
        <v>452.45</v>
      </c>
      <c r="G163" s="35"/>
      <c r="H163" s="40"/>
    </row>
    <row r="164" spans="1:8" s="2" customFormat="1" ht="16.8" customHeight="1">
      <c r="A164" s="35"/>
      <c r="B164" s="40"/>
      <c r="C164" s="264" t="s">
        <v>895</v>
      </c>
      <c r="D164" s="264" t="s">
        <v>271</v>
      </c>
      <c r="E164" s="18" t="s">
        <v>19</v>
      </c>
      <c r="F164" s="265">
        <v>452.45</v>
      </c>
      <c r="G164" s="35"/>
      <c r="H164" s="40"/>
    </row>
    <row r="165" spans="1:8" s="2" customFormat="1" ht="16.8" customHeight="1">
      <c r="A165" s="35"/>
      <c r="B165" s="40"/>
      <c r="C165" s="266" t="s">
        <v>2627</v>
      </c>
      <c r="D165" s="35"/>
      <c r="E165" s="35"/>
      <c r="F165" s="35"/>
      <c r="G165" s="35"/>
      <c r="H165" s="40"/>
    </row>
    <row r="166" spans="1:8" s="2" customFormat="1" ht="16.8" customHeight="1">
      <c r="A166" s="35"/>
      <c r="B166" s="40"/>
      <c r="C166" s="264" t="s">
        <v>953</v>
      </c>
      <c r="D166" s="264" t="s">
        <v>2656</v>
      </c>
      <c r="E166" s="18" t="s">
        <v>260</v>
      </c>
      <c r="F166" s="265">
        <v>452.45</v>
      </c>
      <c r="G166" s="35"/>
      <c r="H166" s="40"/>
    </row>
    <row r="167" spans="1:8" s="2" customFormat="1" ht="16.8" customHeight="1">
      <c r="A167" s="35"/>
      <c r="B167" s="40"/>
      <c r="C167" s="264" t="s">
        <v>935</v>
      </c>
      <c r="D167" s="264" t="s">
        <v>2657</v>
      </c>
      <c r="E167" s="18" t="s">
        <v>260</v>
      </c>
      <c r="F167" s="265">
        <v>1542.27</v>
      </c>
      <c r="G167" s="35"/>
      <c r="H167" s="40"/>
    </row>
    <row r="168" spans="1:8" s="2" customFormat="1" ht="16.8" customHeight="1">
      <c r="A168" s="35"/>
      <c r="B168" s="40"/>
      <c r="C168" s="264" t="s">
        <v>919</v>
      </c>
      <c r="D168" s="264" t="s">
        <v>19</v>
      </c>
      <c r="E168" s="18" t="s">
        <v>260</v>
      </c>
      <c r="F168" s="265">
        <v>4994.7</v>
      </c>
      <c r="G168" s="35"/>
      <c r="H168" s="40"/>
    </row>
    <row r="169" spans="1:8" s="2" customFormat="1" ht="16.8" customHeight="1">
      <c r="A169" s="35"/>
      <c r="B169" s="40"/>
      <c r="C169" s="260" t="s">
        <v>899</v>
      </c>
      <c r="D169" s="261" t="s">
        <v>19</v>
      </c>
      <c r="E169" s="262" t="s">
        <v>19</v>
      </c>
      <c r="F169" s="263">
        <v>229.26</v>
      </c>
      <c r="G169" s="35"/>
      <c r="H169" s="40"/>
    </row>
    <row r="170" spans="1:8" s="2" customFormat="1" ht="16.8" customHeight="1">
      <c r="A170" s="35"/>
      <c r="B170" s="40"/>
      <c r="C170" s="264" t="s">
        <v>19</v>
      </c>
      <c r="D170" s="264" t="s">
        <v>1049</v>
      </c>
      <c r="E170" s="18" t="s">
        <v>19</v>
      </c>
      <c r="F170" s="265">
        <v>0</v>
      </c>
      <c r="G170" s="35"/>
      <c r="H170" s="40"/>
    </row>
    <row r="171" spans="1:8" s="2" customFormat="1" ht="16.8" customHeight="1">
      <c r="A171" s="35"/>
      <c r="B171" s="40"/>
      <c r="C171" s="264" t="s">
        <v>19</v>
      </c>
      <c r="D171" s="264" t="s">
        <v>1050</v>
      </c>
      <c r="E171" s="18" t="s">
        <v>19</v>
      </c>
      <c r="F171" s="265">
        <v>0</v>
      </c>
      <c r="G171" s="35"/>
      <c r="H171" s="40"/>
    </row>
    <row r="172" spans="1:8" s="2" customFormat="1" ht="16.8" customHeight="1">
      <c r="A172" s="35"/>
      <c r="B172" s="40"/>
      <c r="C172" s="264" t="s">
        <v>19</v>
      </c>
      <c r="D172" s="264" t="s">
        <v>900</v>
      </c>
      <c r="E172" s="18" t="s">
        <v>19</v>
      </c>
      <c r="F172" s="265">
        <v>229.26</v>
      </c>
      <c r="G172" s="35"/>
      <c r="H172" s="40"/>
    </row>
    <row r="173" spans="1:8" s="2" customFormat="1" ht="16.8" customHeight="1">
      <c r="A173" s="35"/>
      <c r="B173" s="40"/>
      <c r="C173" s="264" t="s">
        <v>899</v>
      </c>
      <c r="D173" s="264" t="s">
        <v>271</v>
      </c>
      <c r="E173" s="18" t="s">
        <v>19</v>
      </c>
      <c r="F173" s="265">
        <v>229.26</v>
      </c>
      <c r="G173" s="35"/>
      <c r="H173" s="40"/>
    </row>
    <row r="174" spans="1:8" s="2" customFormat="1" ht="16.8" customHeight="1">
      <c r="A174" s="35"/>
      <c r="B174" s="40"/>
      <c r="C174" s="266" t="s">
        <v>2627</v>
      </c>
      <c r="D174" s="35"/>
      <c r="E174" s="35"/>
      <c r="F174" s="35"/>
      <c r="G174" s="35"/>
      <c r="H174" s="40"/>
    </row>
    <row r="175" spans="1:8" s="2" customFormat="1" ht="16.8" customHeight="1">
      <c r="A175" s="35"/>
      <c r="B175" s="40"/>
      <c r="C175" s="264" t="s">
        <v>1045</v>
      </c>
      <c r="D175" s="264" t="s">
        <v>2658</v>
      </c>
      <c r="E175" s="18" t="s">
        <v>260</v>
      </c>
      <c r="F175" s="265">
        <v>229.26</v>
      </c>
      <c r="G175" s="35"/>
      <c r="H175" s="40"/>
    </row>
    <row r="176" spans="1:8" s="2" customFormat="1" ht="16.8" customHeight="1">
      <c r="A176" s="35"/>
      <c r="B176" s="40"/>
      <c r="C176" s="264" t="s">
        <v>1040</v>
      </c>
      <c r="D176" s="264" t="s">
        <v>2659</v>
      </c>
      <c r="E176" s="18" t="s">
        <v>260</v>
      </c>
      <c r="F176" s="265">
        <v>755.05</v>
      </c>
      <c r="G176" s="35"/>
      <c r="H176" s="40"/>
    </row>
    <row r="177" spans="1:8" s="2" customFormat="1" ht="16.8" customHeight="1">
      <c r="A177" s="35"/>
      <c r="B177" s="40"/>
      <c r="C177" s="264" t="s">
        <v>919</v>
      </c>
      <c r="D177" s="264" t="s">
        <v>19</v>
      </c>
      <c r="E177" s="18" t="s">
        <v>260</v>
      </c>
      <c r="F177" s="265">
        <v>4994.7</v>
      </c>
      <c r="G177" s="35"/>
      <c r="H177" s="40"/>
    </row>
    <row r="178" spans="1:8" s="2" customFormat="1" ht="16.8" customHeight="1">
      <c r="A178" s="35"/>
      <c r="B178" s="40"/>
      <c r="C178" s="260" t="s">
        <v>885</v>
      </c>
      <c r="D178" s="261" t="s">
        <v>19</v>
      </c>
      <c r="E178" s="262" t="s">
        <v>19</v>
      </c>
      <c r="F178" s="263">
        <v>2584.34</v>
      </c>
      <c r="G178" s="35"/>
      <c r="H178" s="40"/>
    </row>
    <row r="179" spans="1:8" s="2" customFormat="1" ht="16.8" customHeight="1">
      <c r="A179" s="35"/>
      <c r="B179" s="40"/>
      <c r="C179" s="264" t="s">
        <v>19</v>
      </c>
      <c r="D179" s="264" t="s">
        <v>923</v>
      </c>
      <c r="E179" s="18" t="s">
        <v>19</v>
      </c>
      <c r="F179" s="265">
        <v>0</v>
      </c>
      <c r="G179" s="35"/>
      <c r="H179" s="40"/>
    </row>
    <row r="180" spans="1:8" s="2" customFormat="1" ht="16.8" customHeight="1">
      <c r="A180" s="35"/>
      <c r="B180" s="40"/>
      <c r="C180" s="264" t="s">
        <v>19</v>
      </c>
      <c r="D180" s="264" t="s">
        <v>1068</v>
      </c>
      <c r="E180" s="18" t="s">
        <v>19</v>
      </c>
      <c r="F180" s="265">
        <v>0</v>
      </c>
      <c r="G180" s="35"/>
      <c r="H180" s="40"/>
    </row>
    <row r="181" spans="1:8" s="2" customFormat="1" ht="16.8" customHeight="1">
      <c r="A181" s="35"/>
      <c r="B181" s="40"/>
      <c r="C181" s="264" t="s">
        <v>19</v>
      </c>
      <c r="D181" s="264" t="s">
        <v>1069</v>
      </c>
      <c r="E181" s="18" t="s">
        <v>19</v>
      </c>
      <c r="F181" s="265">
        <v>635.58</v>
      </c>
      <c r="G181" s="35"/>
      <c r="H181" s="40"/>
    </row>
    <row r="182" spans="1:8" s="2" customFormat="1" ht="16.8" customHeight="1">
      <c r="A182" s="35"/>
      <c r="B182" s="40"/>
      <c r="C182" s="264" t="s">
        <v>19</v>
      </c>
      <c r="D182" s="264" t="s">
        <v>1070</v>
      </c>
      <c r="E182" s="18" t="s">
        <v>19</v>
      </c>
      <c r="F182" s="265">
        <v>1948.76</v>
      </c>
      <c r="G182" s="35"/>
      <c r="H182" s="40"/>
    </row>
    <row r="183" spans="1:8" s="2" customFormat="1" ht="16.8" customHeight="1">
      <c r="A183" s="35"/>
      <c r="B183" s="40"/>
      <c r="C183" s="264" t="s">
        <v>885</v>
      </c>
      <c r="D183" s="264" t="s">
        <v>271</v>
      </c>
      <c r="E183" s="18" t="s">
        <v>19</v>
      </c>
      <c r="F183" s="265">
        <v>2584.34</v>
      </c>
      <c r="G183" s="35"/>
      <c r="H183" s="40"/>
    </row>
    <row r="184" spans="1:8" s="2" customFormat="1" ht="16.8" customHeight="1">
      <c r="A184" s="35"/>
      <c r="B184" s="40"/>
      <c r="C184" s="266" t="s">
        <v>2627</v>
      </c>
      <c r="D184" s="35"/>
      <c r="E184" s="35"/>
      <c r="F184" s="35"/>
      <c r="G184" s="35"/>
      <c r="H184" s="40"/>
    </row>
    <row r="185" spans="1:8" s="2" customFormat="1" ht="16.8" customHeight="1">
      <c r="A185" s="35"/>
      <c r="B185" s="40"/>
      <c r="C185" s="264" t="s">
        <v>1065</v>
      </c>
      <c r="D185" s="264" t="s">
        <v>2660</v>
      </c>
      <c r="E185" s="18" t="s">
        <v>260</v>
      </c>
      <c r="F185" s="265">
        <v>2584.34</v>
      </c>
      <c r="G185" s="35"/>
      <c r="H185" s="40"/>
    </row>
    <row r="186" spans="1:8" s="2" customFormat="1" ht="16.8" customHeight="1">
      <c r="A186" s="35"/>
      <c r="B186" s="40"/>
      <c r="C186" s="264" t="s">
        <v>1060</v>
      </c>
      <c r="D186" s="264" t="s">
        <v>2661</v>
      </c>
      <c r="E186" s="18" t="s">
        <v>260</v>
      </c>
      <c r="F186" s="265">
        <v>5168.68</v>
      </c>
      <c r="G186" s="35"/>
      <c r="H186" s="40"/>
    </row>
    <row r="187" spans="1:8" s="2" customFormat="1" ht="16.8" customHeight="1">
      <c r="A187" s="35"/>
      <c r="B187" s="40"/>
      <c r="C187" s="264" t="s">
        <v>919</v>
      </c>
      <c r="D187" s="264" t="s">
        <v>19</v>
      </c>
      <c r="E187" s="18" t="s">
        <v>260</v>
      </c>
      <c r="F187" s="265">
        <v>4994.7</v>
      </c>
      <c r="G187" s="35"/>
      <c r="H187" s="40"/>
    </row>
    <row r="188" spans="1:8" s="2" customFormat="1" ht="16.8" customHeight="1">
      <c r="A188" s="35"/>
      <c r="B188" s="40"/>
      <c r="C188" s="260" t="s">
        <v>889</v>
      </c>
      <c r="D188" s="261" t="s">
        <v>19</v>
      </c>
      <c r="E188" s="262" t="s">
        <v>19</v>
      </c>
      <c r="F188" s="263">
        <v>64.29</v>
      </c>
      <c r="G188" s="35"/>
      <c r="H188" s="40"/>
    </row>
    <row r="189" spans="1:8" s="2" customFormat="1" ht="16.8" customHeight="1">
      <c r="A189" s="35"/>
      <c r="B189" s="40"/>
      <c r="C189" s="264" t="s">
        <v>19</v>
      </c>
      <c r="D189" s="264" t="s">
        <v>971</v>
      </c>
      <c r="E189" s="18" t="s">
        <v>19</v>
      </c>
      <c r="F189" s="265">
        <v>0</v>
      </c>
      <c r="G189" s="35"/>
      <c r="H189" s="40"/>
    </row>
    <row r="190" spans="1:8" s="2" customFormat="1" ht="16.8" customHeight="1">
      <c r="A190" s="35"/>
      <c r="B190" s="40"/>
      <c r="C190" s="264" t="s">
        <v>19</v>
      </c>
      <c r="D190" s="264" t="s">
        <v>977</v>
      </c>
      <c r="E190" s="18" t="s">
        <v>19</v>
      </c>
      <c r="F190" s="265">
        <v>0</v>
      </c>
      <c r="G190" s="35"/>
      <c r="H190" s="40"/>
    </row>
    <row r="191" spans="1:8" s="2" customFormat="1" ht="16.8" customHeight="1">
      <c r="A191" s="35"/>
      <c r="B191" s="40"/>
      <c r="C191" s="264" t="s">
        <v>19</v>
      </c>
      <c r="D191" s="264" t="s">
        <v>890</v>
      </c>
      <c r="E191" s="18" t="s">
        <v>19</v>
      </c>
      <c r="F191" s="265">
        <v>64.29</v>
      </c>
      <c r="G191" s="35"/>
      <c r="H191" s="40"/>
    </row>
    <row r="192" spans="1:8" s="2" customFormat="1" ht="16.8" customHeight="1">
      <c r="A192" s="35"/>
      <c r="B192" s="40"/>
      <c r="C192" s="264" t="s">
        <v>889</v>
      </c>
      <c r="D192" s="264" t="s">
        <v>271</v>
      </c>
      <c r="E192" s="18" t="s">
        <v>19</v>
      </c>
      <c r="F192" s="265">
        <v>64.29</v>
      </c>
      <c r="G192" s="35"/>
      <c r="H192" s="40"/>
    </row>
    <row r="193" spans="1:8" s="2" customFormat="1" ht="16.8" customHeight="1">
      <c r="A193" s="35"/>
      <c r="B193" s="40"/>
      <c r="C193" s="266" t="s">
        <v>2627</v>
      </c>
      <c r="D193" s="35"/>
      <c r="E193" s="35"/>
      <c r="F193" s="35"/>
      <c r="G193" s="35"/>
      <c r="H193" s="40"/>
    </row>
    <row r="194" spans="1:8" s="2" customFormat="1" ht="16.8" customHeight="1">
      <c r="A194" s="35"/>
      <c r="B194" s="40"/>
      <c r="C194" s="264" t="s">
        <v>974</v>
      </c>
      <c r="D194" s="264" t="s">
        <v>2656</v>
      </c>
      <c r="E194" s="18" t="s">
        <v>260</v>
      </c>
      <c r="F194" s="265">
        <v>64.29</v>
      </c>
      <c r="G194" s="35"/>
      <c r="H194" s="40"/>
    </row>
    <row r="195" spans="1:8" s="2" customFormat="1" ht="16.8" customHeight="1">
      <c r="A195" s="35"/>
      <c r="B195" s="40"/>
      <c r="C195" s="264" t="s">
        <v>935</v>
      </c>
      <c r="D195" s="264" t="s">
        <v>2657</v>
      </c>
      <c r="E195" s="18" t="s">
        <v>260</v>
      </c>
      <c r="F195" s="265">
        <v>1542.27</v>
      </c>
      <c r="G195" s="35"/>
      <c r="H195" s="40"/>
    </row>
    <row r="196" spans="1:8" s="2" customFormat="1" ht="16.8" customHeight="1">
      <c r="A196" s="35"/>
      <c r="B196" s="40"/>
      <c r="C196" s="264" t="s">
        <v>919</v>
      </c>
      <c r="D196" s="264" t="s">
        <v>19</v>
      </c>
      <c r="E196" s="18" t="s">
        <v>260</v>
      </c>
      <c r="F196" s="265">
        <v>4994.7</v>
      </c>
      <c r="G196" s="35"/>
      <c r="H196" s="40"/>
    </row>
    <row r="197" spans="1:8" s="2" customFormat="1" ht="16.8" customHeight="1">
      <c r="A197" s="35"/>
      <c r="B197" s="40"/>
      <c r="C197" s="260" t="s">
        <v>901</v>
      </c>
      <c r="D197" s="261" t="s">
        <v>19</v>
      </c>
      <c r="E197" s="262" t="s">
        <v>19</v>
      </c>
      <c r="F197" s="263">
        <v>51.88</v>
      </c>
      <c r="G197" s="35"/>
      <c r="H197" s="40"/>
    </row>
    <row r="198" spans="1:8" s="2" customFormat="1" ht="16.8" customHeight="1">
      <c r="A198" s="35"/>
      <c r="B198" s="40"/>
      <c r="C198" s="264" t="s">
        <v>19</v>
      </c>
      <c r="D198" s="264" t="s">
        <v>923</v>
      </c>
      <c r="E198" s="18" t="s">
        <v>19</v>
      </c>
      <c r="F198" s="265">
        <v>0</v>
      </c>
      <c r="G198" s="35"/>
      <c r="H198" s="40"/>
    </row>
    <row r="199" spans="1:8" s="2" customFormat="1" ht="16.8" customHeight="1">
      <c r="A199" s="35"/>
      <c r="B199" s="40"/>
      <c r="C199" s="264" t="s">
        <v>19</v>
      </c>
      <c r="D199" s="264" t="s">
        <v>1074</v>
      </c>
      <c r="E199" s="18" t="s">
        <v>19</v>
      </c>
      <c r="F199" s="265">
        <v>0</v>
      </c>
      <c r="G199" s="35"/>
      <c r="H199" s="40"/>
    </row>
    <row r="200" spans="1:8" s="2" customFormat="1" ht="16.8" customHeight="1">
      <c r="A200" s="35"/>
      <c r="B200" s="40"/>
      <c r="C200" s="264" t="s">
        <v>19</v>
      </c>
      <c r="D200" s="264" t="s">
        <v>902</v>
      </c>
      <c r="E200" s="18" t="s">
        <v>19</v>
      </c>
      <c r="F200" s="265">
        <v>51.88</v>
      </c>
      <c r="G200" s="35"/>
      <c r="H200" s="40"/>
    </row>
    <row r="201" spans="1:8" s="2" customFormat="1" ht="16.8" customHeight="1">
      <c r="A201" s="35"/>
      <c r="B201" s="40"/>
      <c r="C201" s="264" t="s">
        <v>901</v>
      </c>
      <c r="D201" s="264" t="s">
        <v>271</v>
      </c>
      <c r="E201" s="18" t="s">
        <v>19</v>
      </c>
      <c r="F201" s="265">
        <v>51.88</v>
      </c>
      <c r="G201" s="35"/>
      <c r="H201" s="40"/>
    </row>
    <row r="202" spans="1:8" s="2" customFormat="1" ht="16.8" customHeight="1">
      <c r="A202" s="35"/>
      <c r="B202" s="40"/>
      <c r="C202" s="266" t="s">
        <v>2627</v>
      </c>
      <c r="D202" s="35"/>
      <c r="E202" s="35"/>
      <c r="F202" s="35"/>
      <c r="G202" s="35"/>
      <c r="H202" s="40"/>
    </row>
    <row r="203" spans="1:8" s="2" customFormat="1" ht="16.8" customHeight="1">
      <c r="A203" s="35"/>
      <c r="B203" s="40"/>
      <c r="C203" s="264" t="s">
        <v>1071</v>
      </c>
      <c r="D203" s="264" t="s">
        <v>2660</v>
      </c>
      <c r="E203" s="18" t="s">
        <v>260</v>
      </c>
      <c r="F203" s="265">
        <v>51.88</v>
      </c>
      <c r="G203" s="35"/>
      <c r="H203" s="40"/>
    </row>
    <row r="204" spans="1:8" s="2" customFormat="1" ht="16.8" customHeight="1">
      <c r="A204" s="35"/>
      <c r="B204" s="40"/>
      <c r="C204" s="264" t="s">
        <v>919</v>
      </c>
      <c r="D204" s="264" t="s">
        <v>19</v>
      </c>
      <c r="E204" s="18" t="s">
        <v>260</v>
      </c>
      <c r="F204" s="265">
        <v>4994.7</v>
      </c>
      <c r="G204" s="35"/>
      <c r="H204" s="40"/>
    </row>
    <row r="205" spans="1:8" s="2" customFormat="1" ht="16.8" customHeight="1">
      <c r="A205" s="35"/>
      <c r="B205" s="40"/>
      <c r="C205" s="260" t="s">
        <v>905</v>
      </c>
      <c r="D205" s="261" t="s">
        <v>19</v>
      </c>
      <c r="E205" s="262" t="s">
        <v>19</v>
      </c>
      <c r="F205" s="263">
        <v>41.71</v>
      </c>
      <c r="G205" s="35"/>
      <c r="H205" s="40"/>
    </row>
    <row r="206" spans="1:8" s="2" customFormat="1" ht="16.8" customHeight="1">
      <c r="A206" s="35"/>
      <c r="B206" s="40"/>
      <c r="C206" s="264" t="s">
        <v>19</v>
      </c>
      <c r="D206" s="264" t="s">
        <v>1000</v>
      </c>
      <c r="E206" s="18" t="s">
        <v>19</v>
      </c>
      <c r="F206" s="265">
        <v>0</v>
      </c>
      <c r="G206" s="35"/>
      <c r="H206" s="40"/>
    </row>
    <row r="207" spans="1:8" s="2" customFormat="1" ht="16.8" customHeight="1">
      <c r="A207" s="35"/>
      <c r="B207" s="40"/>
      <c r="C207" s="264" t="s">
        <v>19</v>
      </c>
      <c r="D207" s="264" t="s">
        <v>1001</v>
      </c>
      <c r="E207" s="18" t="s">
        <v>19</v>
      </c>
      <c r="F207" s="265">
        <v>0</v>
      </c>
      <c r="G207" s="35"/>
      <c r="H207" s="40"/>
    </row>
    <row r="208" spans="1:8" s="2" customFormat="1" ht="16.8" customHeight="1">
      <c r="A208" s="35"/>
      <c r="B208" s="40"/>
      <c r="C208" s="264" t="s">
        <v>19</v>
      </c>
      <c r="D208" s="264" t="s">
        <v>906</v>
      </c>
      <c r="E208" s="18" t="s">
        <v>19</v>
      </c>
      <c r="F208" s="265">
        <v>41.71</v>
      </c>
      <c r="G208" s="35"/>
      <c r="H208" s="40"/>
    </row>
    <row r="209" spans="1:8" s="2" customFormat="1" ht="16.8" customHeight="1">
      <c r="A209" s="35"/>
      <c r="B209" s="40"/>
      <c r="C209" s="264" t="s">
        <v>905</v>
      </c>
      <c r="D209" s="264" t="s">
        <v>271</v>
      </c>
      <c r="E209" s="18" t="s">
        <v>19</v>
      </c>
      <c r="F209" s="265">
        <v>41.71</v>
      </c>
      <c r="G209" s="35"/>
      <c r="H209" s="40"/>
    </row>
    <row r="210" spans="1:8" s="2" customFormat="1" ht="16.8" customHeight="1">
      <c r="A210" s="35"/>
      <c r="B210" s="40"/>
      <c r="C210" s="266" t="s">
        <v>2627</v>
      </c>
      <c r="D210" s="35"/>
      <c r="E210" s="35"/>
      <c r="F210" s="35"/>
      <c r="G210" s="35"/>
      <c r="H210" s="40"/>
    </row>
    <row r="211" spans="1:8" s="2" customFormat="1" ht="16.8" customHeight="1">
      <c r="A211" s="35"/>
      <c r="B211" s="40"/>
      <c r="C211" s="264" t="s">
        <v>997</v>
      </c>
      <c r="D211" s="264" t="s">
        <v>2662</v>
      </c>
      <c r="E211" s="18" t="s">
        <v>260</v>
      </c>
      <c r="F211" s="265">
        <v>41.71</v>
      </c>
      <c r="G211" s="35"/>
      <c r="H211" s="40"/>
    </row>
    <row r="212" spans="1:8" s="2" customFormat="1" ht="16.8" customHeight="1">
      <c r="A212" s="35"/>
      <c r="B212" s="40"/>
      <c r="C212" s="264" t="s">
        <v>935</v>
      </c>
      <c r="D212" s="264" t="s">
        <v>2657</v>
      </c>
      <c r="E212" s="18" t="s">
        <v>260</v>
      </c>
      <c r="F212" s="265">
        <v>1542.27</v>
      </c>
      <c r="G212" s="35"/>
      <c r="H212" s="40"/>
    </row>
    <row r="213" spans="1:8" s="2" customFormat="1" ht="16.8" customHeight="1">
      <c r="A213" s="35"/>
      <c r="B213" s="40"/>
      <c r="C213" s="264" t="s">
        <v>919</v>
      </c>
      <c r="D213" s="264" t="s">
        <v>19</v>
      </c>
      <c r="E213" s="18" t="s">
        <v>260</v>
      </c>
      <c r="F213" s="265">
        <v>4994.7</v>
      </c>
      <c r="G213" s="35"/>
      <c r="H213" s="40"/>
    </row>
    <row r="214" spans="1:8" s="2" customFormat="1" ht="16.8" customHeight="1">
      <c r="A214" s="35"/>
      <c r="B214" s="40"/>
      <c r="C214" s="260" t="s">
        <v>910</v>
      </c>
      <c r="D214" s="261" t="s">
        <v>19</v>
      </c>
      <c r="E214" s="262" t="s">
        <v>19</v>
      </c>
      <c r="F214" s="263">
        <v>61.16</v>
      </c>
      <c r="G214" s="35"/>
      <c r="H214" s="40"/>
    </row>
    <row r="215" spans="1:8" s="2" customFormat="1" ht="16.8" customHeight="1">
      <c r="A215" s="35"/>
      <c r="B215" s="40"/>
      <c r="C215" s="264" t="s">
        <v>19</v>
      </c>
      <c r="D215" s="264" t="s">
        <v>931</v>
      </c>
      <c r="E215" s="18" t="s">
        <v>19</v>
      </c>
      <c r="F215" s="265">
        <v>0</v>
      </c>
      <c r="G215" s="35"/>
      <c r="H215" s="40"/>
    </row>
    <row r="216" spans="1:8" s="2" customFormat="1" ht="16.8" customHeight="1">
      <c r="A216" s="35"/>
      <c r="B216" s="40"/>
      <c r="C216" s="264" t="s">
        <v>19</v>
      </c>
      <c r="D216" s="264" t="s">
        <v>932</v>
      </c>
      <c r="E216" s="18" t="s">
        <v>19</v>
      </c>
      <c r="F216" s="265">
        <v>0</v>
      </c>
      <c r="G216" s="35"/>
      <c r="H216" s="40"/>
    </row>
    <row r="217" spans="1:8" s="2" customFormat="1" ht="16.8" customHeight="1">
      <c r="A217" s="35"/>
      <c r="B217" s="40"/>
      <c r="C217" s="264" t="s">
        <v>19</v>
      </c>
      <c r="D217" s="264" t="s">
        <v>911</v>
      </c>
      <c r="E217" s="18" t="s">
        <v>19</v>
      </c>
      <c r="F217" s="265">
        <v>61.16</v>
      </c>
      <c r="G217" s="35"/>
      <c r="H217" s="40"/>
    </row>
    <row r="218" spans="1:8" s="2" customFormat="1" ht="16.8" customHeight="1">
      <c r="A218" s="35"/>
      <c r="B218" s="40"/>
      <c r="C218" s="264" t="s">
        <v>910</v>
      </c>
      <c r="D218" s="264" t="s">
        <v>271</v>
      </c>
      <c r="E218" s="18" t="s">
        <v>19</v>
      </c>
      <c r="F218" s="265">
        <v>61.16</v>
      </c>
      <c r="G218" s="35"/>
      <c r="H218" s="40"/>
    </row>
    <row r="219" spans="1:8" s="2" customFormat="1" ht="16.8" customHeight="1">
      <c r="A219" s="35"/>
      <c r="B219" s="40"/>
      <c r="C219" s="266" t="s">
        <v>2627</v>
      </c>
      <c r="D219" s="35"/>
      <c r="E219" s="35"/>
      <c r="F219" s="35"/>
      <c r="G219" s="35"/>
      <c r="H219" s="40"/>
    </row>
    <row r="220" spans="1:8" s="2" customFormat="1" ht="16.8" customHeight="1">
      <c r="A220" s="35"/>
      <c r="B220" s="40"/>
      <c r="C220" s="264" t="s">
        <v>927</v>
      </c>
      <c r="D220" s="264" t="s">
        <v>19</v>
      </c>
      <c r="E220" s="18" t="s">
        <v>260</v>
      </c>
      <c r="F220" s="265">
        <v>61.16</v>
      </c>
      <c r="G220" s="35"/>
      <c r="H220" s="40"/>
    </row>
    <row r="221" spans="1:8" s="2" customFormat="1" ht="16.8" customHeight="1">
      <c r="A221" s="35"/>
      <c r="B221" s="40"/>
      <c r="C221" s="264" t="s">
        <v>919</v>
      </c>
      <c r="D221" s="264" t="s">
        <v>19</v>
      </c>
      <c r="E221" s="18" t="s">
        <v>260</v>
      </c>
      <c r="F221" s="265">
        <v>4994.7</v>
      </c>
      <c r="G221" s="35"/>
      <c r="H221" s="40"/>
    </row>
    <row r="222" spans="1:8" s="2" customFormat="1" ht="16.8" customHeight="1">
      <c r="A222" s="35"/>
      <c r="B222" s="40"/>
      <c r="C222" s="260" t="s">
        <v>908</v>
      </c>
      <c r="D222" s="261" t="s">
        <v>19</v>
      </c>
      <c r="E222" s="262" t="s">
        <v>19</v>
      </c>
      <c r="F222" s="263">
        <v>82.43</v>
      </c>
      <c r="G222" s="35"/>
      <c r="H222" s="40"/>
    </row>
    <row r="223" spans="1:8" s="2" customFormat="1" ht="16.8" customHeight="1">
      <c r="A223" s="35"/>
      <c r="B223" s="40"/>
      <c r="C223" s="264" t="s">
        <v>19</v>
      </c>
      <c r="D223" s="264" t="s">
        <v>1000</v>
      </c>
      <c r="E223" s="18" t="s">
        <v>19</v>
      </c>
      <c r="F223" s="265">
        <v>0</v>
      </c>
      <c r="G223" s="35"/>
      <c r="H223" s="40"/>
    </row>
    <row r="224" spans="1:8" s="2" customFormat="1" ht="16.8" customHeight="1">
      <c r="A224" s="35"/>
      <c r="B224" s="40"/>
      <c r="C224" s="264" t="s">
        <v>19</v>
      </c>
      <c r="D224" s="264" t="s">
        <v>1006</v>
      </c>
      <c r="E224" s="18" t="s">
        <v>19</v>
      </c>
      <c r="F224" s="265">
        <v>0</v>
      </c>
      <c r="G224" s="35"/>
      <c r="H224" s="40"/>
    </row>
    <row r="225" spans="1:8" s="2" customFormat="1" ht="16.8" customHeight="1">
      <c r="A225" s="35"/>
      <c r="B225" s="40"/>
      <c r="C225" s="264" t="s">
        <v>19</v>
      </c>
      <c r="D225" s="264" t="s">
        <v>909</v>
      </c>
      <c r="E225" s="18" t="s">
        <v>19</v>
      </c>
      <c r="F225" s="265">
        <v>82.43</v>
      </c>
      <c r="G225" s="35"/>
      <c r="H225" s="40"/>
    </row>
    <row r="226" spans="1:8" s="2" customFormat="1" ht="16.8" customHeight="1">
      <c r="A226" s="35"/>
      <c r="B226" s="40"/>
      <c r="C226" s="264" t="s">
        <v>908</v>
      </c>
      <c r="D226" s="264" t="s">
        <v>271</v>
      </c>
      <c r="E226" s="18" t="s">
        <v>19</v>
      </c>
      <c r="F226" s="265">
        <v>82.43</v>
      </c>
      <c r="G226" s="35"/>
      <c r="H226" s="40"/>
    </row>
    <row r="227" spans="1:8" s="2" customFormat="1" ht="16.8" customHeight="1">
      <c r="A227" s="35"/>
      <c r="B227" s="40"/>
      <c r="C227" s="266" t="s">
        <v>2627</v>
      </c>
      <c r="D227" s="35"/>
      <c r="E227" s="35"/>
      <c r="F227" s="35"/>
      <c r="G227" s="35"/>
      <c r="H227" s="40"/>
    </row>
    <row r="228" spans="1:8" s="2" customFormat="1" ht="16.8" customHeight="1">
      <c r="A228" s="35"/>
      <c r="B228" s="40"/>
      <c r="C228" s="264" t="s">
        <v>1003</v>
      </c>
      <c r="D228" s="264" t="s">
        <v>2662</v>
      </c>
      <c r="E228" s="18" t="s">
        <v>260</v>
      </c>
      <c r="F228" s="265">
        <v>82.43</v>
      </c>
      <c r="G228" s="35"/>
      <c r="H228" s="40"/>
    </row>
    <row r="229" spans="1:8" s="2" customFormat="1" ht="16.8" customHeight="1">
      <c r="A229" s="35"/>
      <c r="B229" s="40"/>
      <c r="C229" s="264" t="s">
        <v>935</v>
      </c>
      <c r="D229" s="264" t="s">
        <v>2657</v>
      </c>
      <c r="E229" s="18" t="s">
        <v>260</v>
      </c>
      <c r="F229" s="265">
        <v>1542.27</v>
      </c>
      <c r="G229" s="35"/>
      <c r="H229" s="40"/>
    </row>
    <row r="230" spans="1:8" s="2" customFormat="1" ht="16.8" customHeight="1">
      <c r="A230" s="35"/>
      <c r="B230" s="40"/>
      <c r="C230" s="264" t="s">
        <v>919</v>
      </c>
      <c r="D230" s="264" t="s">
        <v>19</v>
      </c>
      <c r="E230" s="18" t="s">
        <v>260</v>
      </c>
      <c r="F230" s="265">
        <v>4994.7</v>
      </c>
      <c r="G230" s="35"/>
      <c r="H230" s="40"/>
    </row>
    <row r="231" spans="1:8" s="2" customFormat="1" ht="16.8" customHeight="1">
      <c r="A231" s="35"/>
      <c r="B231" s="40"/>
      <c r="C231" s="260" t="s">
        <v>897</v>
      </c>
      <c r="D231" s="261" t="s">
        <v>19</v>
      </c>
      <c r="E231" s="262" t="s">
        <v>19</v>
      </c>
      <c r="F231" s="263">
        <v>96.32</v>
      </c>
      <c r="G231" s="35"/>
      <c r="H231" s="40"/>
    </row>
    <row r="232" spans="1:8" s="2" customFormat="1" ht="16.8" customHeight="1">
      <c r="A232" s="35"/>
      <c r="B232" s="40"/>
      <c r="C232" s="264" t="s">
        <v>19</v>
      </c>
      <c r="D232" s="264" t="s">
        <v>956</v>
      </c>
      <c r="E232" s="18" t="s">
        <v>19</v>
      </c>
      <c r="F232" s="265">
        <v>0</v>
      </c>
      <c r="G232" s="35"/>
      <c r="H232" s="40"/>
    </row>
    <row r="233" spans="1:8" s="2" customFormat="1" ht="16.8" customHeight="1">
      <c r="A233" s="35"/>
      <c r="B233" s="40"/>
      <c r="C233" s="264" t="s">
        <v>19</v>
      </c>
      <c r="D233" s="264" t="s">
        <v>962</v>
      </c>
      <c r="E233" s="18" t="s">
        <v>19</v>
      </c>
      <c r="F233" s="265">
        <v>0</v>
      </c>
      <c r="G233" s="35"/>
      <c r="H233" s="40"/>
    </row>
    <row r="234" spans="1:8" s="2" customFormat="1" ht="16.8" customHeight="1">
      <c r="A234" s="35"/>
      <c r="B234" s="40"/>
      <c r="C234" s="264" t="s">
        <v>19</v>
      </c>
      <c r="D234" s="264" t="s">
        <v>898</v>
      </c>
      <c r="E234" s="18" t="s">
        <v>19</v>
      </c>
      <c r="F234" s="265">
        <v>96.32</v>
      </c>
      <c r="G234" s="35"/>
      <c r="H234" s="40"/>
    </row>
    <row r="235" spans="1:8" s="2" customFormat="1" ht="16.8" customHeight="1">
      <c r="A235" s="35"/>
      <c r="B235" s="40"/>
      <c r="C235" s="264" t="s">
        <v>897</v>
      </c>
      <c r="D235" s="264" t="s">
        <v>271</v>
      </c>
      <c r="E235" s="18" t="s">
        <v>19</v>
      </c>
      <c r="F235" s="265">
        <v>96.32</v>
      </c>
      <c r="G235" s="35"/>
      <c r="H235" s="40"/>
    </row>
    <row r="236" spans="1:8" s="2" customFormat="1" ht="16.8" customHeight="1">
      <c r="A236" s="35"/>
      <c r="B236" s="40"/>
      <c r="C236" s="266" t="s">
        <v>2627</v>
      </c>
      <c r="D236" s="35"/>
      <c r="E236" s="35"/>
      <c r="F236" s="35"/>
      <c r="G236" s="35"/>
      <c r="H236" s="40"/>
    </row>
    <row r="237" spans="1:8" s="2" customFormat="1" ht="16.8" customHeight="1">
      <c r="A237" s="35"/>
      <c r="B237" s="40"/>
      <c r="C237" s="264" t="s">
        <v>959</v>
      </c>
      <c r="D237" s="264" t="s">
        <v>2656</v>
      </c>
      <c r="E237" s="18" t="s">
        <v>260</v>
      </c>
      <c r="F237" s="265">
        <v>96.32</v>
      </c>
      <c r="G237" s="35"/>
      <c r="H237" s="40"/>
    </row>
    <row r="238" spans="1:8" s="2" customFormat="1" ht="16.8" customHeight="1">
      <c r="A238" s="35"/>
      <c r="B238" s="40"/>
      <c r="C238" s="264" t="s">
        <v>935</v>
      </c>
      <c r="D238" s="264" t="s">
        <v>2657</v>
      </c>
      <c r="E238" s="18" t="s">
        <v>260</v>
      </c>
      <c r="F238" s="265">
        <v>1542.27</v>
      </c>
      <c r="G238" s="35"/>
      <c r="H238" s="40"/>
    </row>
    <row r="239" spans="1:8" s="2" customFormat="1" ht="16.8" customHeight="1">
      <c r="A239" s="35"/>
      <c r="B239" s="40"/>
      <c r="C239" s="264" t="s">
        <v>919</v>
      </c>
      <c r="D239" s="264" t="s">
        <v>19</v>
      </c>
      <c r="E239" s="18" t="s">
        <v>260</v>
      </c>
      <c r="F239" s="265">
        <v>4994.7</v>
      </c>
      <c r="G239" s="35"/>
      <c r="H239" s="40"/>
    </row>
    <row r="240" spans="1:8" s="2" customFormat="1" ht="16.8" customHeight="1">
      <c r="A240" s="35"/>
      <c r="B240" s="40"/>
      <c r="C240" s="260" t="s">
        <v>891</v>
      </c>
      <c r="D240" s="261" t="s">
        <v>19</v>
      </c>
      <c r="E240" s="262" t="s">
        <v>19</v>
      </c>
      <c r="F240" s="263">
        <v>332.45</v>
      </c>
      <c r="G240" s="35"/>
      <c r="H240" s="40"/>
    </row>
    <row r="241" spans="1:8" s="2" customFormat="1" ht="16.8" customHeight="1">
      <c r="A241" s="35"/>
      <c r="B241" s="40"/>
      <c r="C241" s="264" t="s">
        <v>19</v>
      </c>
      <c r="D241" s="264" t="s">
        <v>971</v>
      </c>
      <c r="E241" s="18" t="s">
        <v>19</v>
      </c>
      <c r="F241" s="265">
        <v>0</v>
      </c>
      <c r="G241" s="35"/>
      <c r="H241" s="40"/>
    </row>
    <row r="242" spans="1:8" s="2" customFormat="1" ht="16.8" customHeight="1">
      <c r="A242" s="35"/>
      <c r="B242" s="40"/>
      <c r="C242" s="264" t="s">
        <v>19</v>
      </c>
      <c r="D242" s="264" t="s">
        <v>982</v>
      </c>
      <c r="E242" s="18" t="s">
        <v>19</v>
      </c>
      <c r="F242" s="265">
        <v>0</v>
      </c>
      <c r="G242" s="35"/>
      <c r="H242" s="40"/>
    </row>
    <row r="243" spans="1:8" s="2" customFormat="1" ht="16.8" customHeight="1">
      <c r="A243" s="35"/>
      <c r="B243" s="40"/>
      <c r="C243" s="264" t="s">
        <v>19</v>
      </c>
      <c r="D243" s="264" t="s">
        <v>892</v>
      </c>
      <c r="E243" s="18" t="s">
        <v>19</v>
      </c>
      <c r="F243" s="265">
        <v>332.45</v>
      </c>
      <c r="G243" s="35"/>
      <c r="H243" s="40"/>
    </row>
    <row r="244" spans="1:8" s="2" customFormat="1" ht="16.8" customHeight="1">
      <c r="A244" s="35"/>
      <c r="B244" s="40"/>
      <c r="C244" s="264" t="s">
        <v>891</v>
      </c>
      <c r="D244" s="264" t="s">
        <v>271</v>
      </c>
      <c r="E244" s="18" t="s">
        <v>19</v>
      </c>
      <c r="F244" s="265">
        <v>332.45</v>
      </c>
      <c r="G244" s="35"/>
      <c r="H244" s="40"/>
    </row>
    <row r="245" spans="1:8" s="2" customFormat="1" ht="16.8" customHeight="1">
      <c r="A245" s="35"/>
      <c r="B245" s="40"/>
      <c r="C245" s="266" t="s">
        <v>2627</v>
      </c>
      <c r="D245" s="35"/>
      <c r="E245" s="35"/>
      <c r="F245" s="35"/>
      <c r="G245" s="35"/>
      <c r="H245" s="40"/>
    </row>
    <row r="246" spans="1:8" s="2" customFormat="1" ht="16.8" customHeight="1">
      <c r="A246" s="35"/>
      <c r="B246" s="40"/>
      <c r="C246" s="264" t="s">
        <v>979</v>
      </c>
      <c r="D246" s="264" t="s">
        <v>2656</v>
      </c>
      <c r="E246" s="18" t="s">
        <v>260</v>
      </c>
      <c r="F246" s="265">
        <v>332.45</v>
      </c>
      <c r="G246" s="35"/>
      <c r="H246" s="40"/>
    </row>
    <row r="247" spans="1:8" s="2" customFormat="1" ht="16.8" customHeight="1">
      <c r="A247" s="35"/>
      <c r="B247" s="40"/>
      <c r="C247" s="264" t="s">
        <v>935</v>
      </c>
      <c r="D247" s="264" t="s">
        <v>2657</v>
      </c>
      <c r="E247" s="18" t="s">
        <v>260</v>
      </c>
      <c r="F247" s="265">
        <v>1542.27</v>
      </c>
      <c r="G247" s="35"/>
      <c r="H247" s="40"/>
    </row>
    <row r="248" spans="1:8" s="2" customFormat="1" ht="16.8" customHeight="1">
      <c r="A248" s="35"/>
      <c r="B248" s="40"/>
      <c r="C248" s="264" t="s">
        <v>919</v>
      </c>
      <c r="D248" s="264" t="s">
        <v>19</v>
      </c>
      <c r="E248" s="18" t="s">
        <v>260</v>
      </c>
      <c r="F248" s="265">
        <v>4994.7</v>
      </c>
      <c r="G248" s="35"/>
      <c r="H248" s="40"/>
    </row>
    <row r="249" spans="1:8" s="2" customFormat="1" ht="16.8" customHeight="1">
      <c r="A249" s="35"/>
      <c r="B249" s="40"/>
      <c r="C249" s="260" t="s">
        <v>893</v>
      </c>
      <c r="D249" s="261" t="s">
        <v>19</v>
      </c>
      <c r="E249" s="262" t="s">
        <v>19</v>
      </c>
      <c r="F249" s="263">
        <v>60.83</v>
      </c>
      <c r="G249" s="35"/>
      <c r="H249" s="40"/>
    </row>
    <row r="250" spans="1:8" s="2" customFormat="1" ht="16.8" customHeight="1">
      <c r="A250" s="35"/>
      <c r="B250" s="40"/>
      <c r="C250" s="264" t="s">
        <v>19</v>
      </c>
      <c r="D250" s="264" t="s">
        <v>971</v>
      </c>
      <c r="E250" s="18" t="s">
        <v>19</v>
      </c>
      <c r="F250" s="265">
        <v>0</v>
      </c>
      <c r="G250" s="35"/>
      <c r="H250" s="40"/>
    </row>
    <row r="251" spans="1:8" s="2" customFormat="1" ht="16.8" customHeight="1">
      <c r="A251" s="35"/>
      <c r="B251" s="40"/>
      <c r="C251" s="264" t="s">
        <v>19</v>
      </c>
      <c r="D251" s="264" t="s">
        <v>991</v>
      </c>
      <c r="E251" s="18" t="s">
        <v>19</v>
      </c>
      <c r="F251" s="265">
        <v>0</v>
      </c>
      <c r="G251" s="35"/>
      <c r="H251" s="40"/>
    </row>
    <row r="252" spans="1:8" s="2" customFormat="1" ht="16.8" customHeight="1">
      <c r="A252" s="35"/>
      <c r="B252" s="40"/>
      <c r="C252" s="264" t="s">
        <v>19</v>
      </c>
      <c r="D252" s="264" t="s">
        <v>894</v>
      </c>
      <c r="E252" s="18" t="s">
        <v>19</v>
      </c>
      <c r="F252" s="265">
        <v>60.83</v>
      </c>
      <c r="G252" s="35"/>
      <c r="H252" s="40"/>
    </row>
    <row r="253" spans="1:8" s="2" customFormat="1" ht="16.8" customHeight="1">
      <c r="A253" s="35"/>
      <c r="B253" s="40"/>
      <c r="C253" s="264" t="s">
        <v>893</v>
      </c>
      <c r="D253" s="264" t="s">
        <v>271</v>
      </c>
      <c r="E253" s="18" t="s">
        <v>19</v>
      </c>
      <c r="F253" s="265">
        <v>60.83</v>
      </c>
      <c r="G253" s="35"/>
      <c r="H253" s="40"/>
    </row>
    <row r="254" spans="1:8" s="2" customFormat="1" ht="16.8" customHeight="1">
      <c r="A254" s="35"/>
      <c r="B254" s="40"/>
      <c r="C254" s="266" t="s">
        <v>2627</v>
      </c>
      <c r="D254" s="35"/>
      <c r="E254" s="35"/>
      <c r="F254" s="35"/>
      <c r="G254" s="35"/>
      <c r="H254" s="40"/>
    </row>
    <row r="255" spans="1:8" s="2" customFormat="1" ht="16.8" customHeight="1">
      <c r="A255" s="35"/>
      <c r="B255" s="40"/>
      <c r="C255" s="264" t="s">
        <v>988</v>
      </c>
      <c r="D255" s="264" t="s">
        <v>2656</v>
      </c>
      <c r="E255" s="18" t="s">
        <v>260</v>
      </c>
      <c r="F255" s="265">
        <v>60.83</v>
      </c>
      <c r="G255" s="35"/>
      <c r="H255" s="40"/>
    </row>
    <row r="256" spans="1:8" s="2" customFormat="1" ht="16.8" customHeight="1">
      <c r="A256" s="35"/>
      <c r="B256" s="40"/>
      <c r="C256" s="264" t="s">
        <v>935</v>
      </c>
      <c r="D256" s="264" t="s">
        <v>2657</v>
      </c>
      <c r="E256" s="18" t="s">
        <v>260</v>
      </c>
      <c r="F256" s="265">
        <v>1542.27</v>
      </c>
      <c r="G256" s="35"/>
      <c r="H256" s="40"/>
    </row>
    <row r="257" spans="1:8" s="2" customFormat="1" ht="16.8" customHeight="1">
      <c r="A257" s="35"/>
      <c r="B257" s="40"/>
      <c r="C257" s="264" t="s">
        <v>919</v>
      </c>
      <c r="D257" s="264" t="s">
        <v>19</v>
      </c>
      <c r="E257" s="18" t="s">
        <v>260</v>
      </c>
      <c r="F257" s="265">
        <v>4994.7</v>
      </c>
      <c r="G257" s="35"/>
      <c r="H257" s="40"/>
    </row>
    <row r="258" spans="1:8" s="2" customFormat="1" ht="16.8" customHeight="1">
      <c r="A258" s="35"/>
      <c r="B258" s="40"/>
      <c r="C258" s="260" t="s">
        <v>903</v>
      </c>
      <c r="D258" s="261" t="s">
        <v>19</v>
      </c>
      <c r="E258" s="262" t="s">
        <v>19</v>
      </c>
      <c r="F258" s="263">
        <v>525.79</v>
      </c>
      <c r="G258" s="35"/>
      <c r="H258" s="40"/>
    </row>
    <row r="259" spans="1:8" s="2" customFormat="1" ht="16.8" customHeight="1">
      <c r="A259" s="35"/>
      <c r="B259" s="40"/>
      <c r="C259" s="264" t="s">
        <v>19</v>
      </c>
      <c r="D259" s="264" t="s">
        <v>1049</v>
      </c>
      <c r="E259" s="18" t="s">
        <v>19</v>
      </c>
      <c r="F259" s="265">
        <v>0</v>
      </c>
      <c r="G259" s="35"/>
      <c r="H259" s="40"/>
    </row>
    <row r="260" spans="1:8" s="2" customFormat="1" ht="16.8" customHeight="1">
      <c r="A260" s="35"/>
      <c r="B260" s="40"/>
      <c r="C260" s="264" t="s">
        <v>19</v>
      </c>
      <c r="D260" s="264" t="s">
        <v>1054</v>
      </c>
      <c r="E260" s="18" t="s">
        <v>19</v>
      </c>
      <c r="F260" s="265">
        <v>0</v>
      </c>
      <c r="G260" s="35"/>
      <c r="H260" s="40"/>
    </row>
    <row r="261" spans="1:8" s="2" customFormat="1" ht="16.8" customHeight="1">
      <c r="A261" s="35"/>
      <c r="B261" s="40"/>
      <c r="C261" s="264" t="s">
        <v>19</v>
      </c>
      <c r="D261" s="264" t="s">
        <v>904</v>
      </c>
      <c r="E261" s="18" t="s">
        <v>19</v>
      </c>
      <c r="F261" s="265">
        <v>525.79</v>
      </c>
      <c r="G261" s="35"/>
      <c r="H261" s="40"/>
    </row>
    <row r="262" spans="1:8" s="2" customFormat="1" ht="16.8" customHeight="1">
      <c r="A262" s="35"/>
      <c r="B262" s="40"/>
      <c r="C262" s="264" t="s">
        <v>903</v>
      </c>
      <c r="D262" s="264" t="s">
        <v>271</v>
      </c>
      <c r="E262" s="18" t="s">
        <v>19</v>
      </c>
      <c r="F262" s="265">
        <v>525.79</v>
      </c>
      <c r="G262" s="35"/>
      <c r="H262" s="40"/>
    </row>
    <row r="263" spans="1:8" s="2" customFormat="1" ht="16.8" customHeight="1">
      <c r="A263" s="35"/>
      <c r="B263" s="40"/>
      <c r="C263" s="266" t="s">
        <v>2627</v>
      </c>
      <c r="D263" s="35"/>
      <c r="E263" s="35"/>
      <c r="F263" s="35"/>
      <c r="G263" s="35"/>
      <c r="H263" s="40"/>
    </row>
    <row r="264" spans="1:8" s="2" customFormat="1" ht="16.8" customHeight="1">
      <c r="A264" s="35"/>
      <c r="B264" s="40"/>
      <c r="C264" s="264" t="s">
        <v>1051</v>
      </c>
      <c r="D264" s="264" t="s">
        <v>2658</v>
      </c>
      <c r="E264" s="18" t="s">
        <v>260</v>
      </c>
      <c r="F264" s="265">
        <v>525.79</v>
      </c>
      <c r="G264" s="35"/>
      <c r="H264" s="40"/>
    </row>
    <row r="265" spans="1:8" s="2" customFormat="1" ht="16.8" customHeight="1">
      <c r="A265" s="35"/>
      <c r="B265" s="40"/>
      <c r="C265" s="264" t="s">
        <v>1040</v>
      </c>
      <c r="D265" s="264" t="s">
        <v>2659</v>
      </c>
      <c r="E265" s="18" t="s">
        <v>260</v>
      </c>
      <c r="F265" s="265">
        <v>755.05</v>
      </c>
      <c r="G265" s="35"/>
      <c r="H265" s="40"/>
    </row>
    <row r="266" spans="1:8" s="2" customFormat="1" ht="16.8" customHeight="1">
      <c r="A266" s="35"/>
      <c r="B266" s="40"/>
      <c r="C266" s="264" t="s">
        <v>919</v>
      </c>
      <c r="D266" s="264" t="s">
        <v>19</v>
      </c>
      <c r="E266" s="18" t="s">
        <v>260</v>
      </c>
      <c r="F266" s="265">
        <v>4994.7</v>
      </c>
      <c r="G266" s="35"/>
      <c r="H266" s="40"/>
    </row>
    <row r="267" spans="1:8" s="2" customFormat="1" ht="16.8" customHeight="1">
      <c r="A267" s="35"/>
      <c r="B267" s="40"/>
      <c r="C267" s="260" t="s">
        <v>912</v>
      </c>
      <c r="D267" s="261" t="s">
        <v>19</v>
      </c>
      <c r="E267" s="262" t="s">
        <v>19</v>
      </c>
      <c r="F267" s="263">
        <v>12.68</v>
      </c>
      <c r="G267" s="35"/>
      <c r="H267" s="40"/>
    </row>
    <row r="268" spans="1:8" s="2" customFormat="1" ht="16.8" customHeight="1">
      <c r="A268" s="35"/>
      <c r="B268" s="40"/>
      <c r="C268" s="264" t="s">
        <v>19</v>
      </c>
      <c r="D268" s="264" t="s">
        <v>946</v>
      </c>
      <c r="E268" s="18" t="s">
        <v>19</v>
      </c>
      <c r="F268" s="265">
        <v>0</v>
      </c>
      <c r="G268" s="35"/>
      <c r="H268" s="40"/>
    </row>
    <row r="269" spans="1:8" s="2" customFormat="1" ht="16.8" customHeight="1">
      <c r="A269" s="35"/>
      <c r="B269" s="40"/>
      <c r="C269" s="264" t="s">
        <v>19</v>
      </c>
      <c r="D269" s="264" t="s">
        <v>947</v>
      </c>
      <c r="E269" s="18" t="s">
        <v>19</v>
      </c>
      <c r="F269" s="265">
        <v>0</v>
      </c>
      <c r="G269" s="35"/>
      <c r="H269" s="40"/>
    </row>
    <row r="270" spans="1:8" s="2" customFormat="1" ht="16.8" customHeight="1">
      <c r="A270" s="35"/>
      <c r="B270" s="40"/>
      <c r="C270" s="264" t="s">
        <v>19</v>
      </c>
      <c r="D270" s="264" t="s">
        <v>913</v>
      </c>
      <c r="E270" s="18" t="s">
        <v>19</v>
      </c>
      <c r="F270" s="265">
        <v>12.68</v>
      </c>
      <c r="G270" s="35"/>
      <c r="H270" s="40"/>
    </row>
    <row r="271" spans="1:8" s="2" customFormat="1" ht="16.8" customHeight="1">
      <c r="A271" s="35"/>
      <c r="B271" s="40"/>
      <c r="C271" s="264" t="s">
        <v>912</v>
      </c>
      <c r="D271" s="264" t="s">
        <v>271</v>
      </c>
      <c r="E271" s="18" t="s">
        <v>19</v>
      </c>
      <c r="F271" s="265">
        <v>12.68</v>
      </c>
      <c r="G271" s="35"/>
      <c r="H271" s="40"/>
    </row>
    <row r="272" spans="1:8" s="2" customFormat="1" ht="16.8" customHeight="1">
      <c r="A272" s="35"/>
      <c r="B272" s="40"/>
      <c r="C272" s="266" t="s">
        <v>2627</v>
      </c>
      <c r="D272" s="35"/>
      <c r="E272" s="35"/>
      <c r="F272" s="35"/>
      <c r="G272" s="35"/>
      <c r="H272" s="40"/>
    </row>
    <row r="273" spans="1:8" s="2" customFormat="1" ht="16.8" customHeight="1">
      <c r="A273" s="35"/>
      <c r="B273" s="40"/>
      <c r="C273" s="264" t="s">
        <v>943</v>
      </c>
      <c r="D273" s="264" t="s">
        <v>2663</v>
      </c>
      <c r="E273" s="18" t="s">
        <v>260</v>
      </c>
      <c r="F273" s="265">
        <v>12.68</v>
      </c>
      <c r="G273" s="35"/>
      <c r="H273" s="40"/>
    </row>
    <row r="274" spans="1:8" s="2" customFormat="1" ht="16.8" customHeight="1">
      <c r="A274" s="35"/>
      <c r="B274" s="40"/>
      <c r="C274" s="264" t="s">
        <v>935</v>
      </c>
      <c r="D274" s="264" t="s">
        <v>2657</v>
      </c>
      <c r="E274" s="18" t="s">
        <v>260</v>
      </c>
      <c r="F274" s="265">
        <v>1542.27</v>
      </c>
      <c r="G274" s="35"/>
      <c r="H274" s="40"/>
    </row>
    <row r="275" spans="1:8" s="2" customFormat="1" ht="16.8" customHeight="1">
      <c r="A275" s="35"/>
      <c r="B275" s="40"/>
      <c r="C275" s="264" t="s">
        <v>919</v>
      </c>
      <c r="D275" s="264" t="s">
        <v>19</v>
      </c>
      <c r="E275" s="18" t="s">
        <v>260</v>
      </c>
      <c r="F275" s="265">
        <v>4994.7</v>
      </c>
      <c r="G275" s="35"/>
      <c r="H275" s="40"/>
    </row>
    <row r="276" spans="1:8" s="2" customFormat="1" ht="26.4" customHeight="1">
      <c r="A276" s="35"/>
      <c r="B276" s="40"/>
      <c r="C276" s="259" t="s">
        <v>2664</v>
      </c>
      <c r="D276" s="259" t="s">
        <v>109</v>
      </c>
      <c r="E276" s="35"/>
      <c r="F276" s="35"/>
      <c r="G276" s="35"/>
      <c r="H276" s="40"/>
    </row>
    <row r="277" spans="1:8" s="2" customFormat="1" ht="16.8" customHeight="1">
      <c r="A277" s="35"/>
      <c r="B277" s="40"/>
      <c r="C277" s="260" t="s">
        <v>1108</v>
      </c>
      <c r="D277" s="261" t="s">
        <v>19</v>
      </c>
      <c r="E277" s="262" t="s">
        <v>19</v>
      </c>
      <c r="F277" s="263">
        <v>4990.42</v>
      </c>
      <c r="G277" s="35"/>
      <c r="H277" s="40"/>
    </row>
    <row r="278" spans="1:8" s="2" customFormat="1" ht="16.8" customHeight="1">
      <c r="A278" s="35"/>
      <c r="B278" s="40"/>
      <c r="C278" s="264" t="s">
        <v>19</v>
      </c>
      <c r="D278" s="264" t="s">
        <v>1201</v>
      </c>
      <c r="E278" s="18" t="s">
        <v>19</v>
      </c>
      <c r="F278" s="265">
        <v>0</v>
      </c>
      <c r="G278" s="35"/>
      <c r="H278" s="40"/>
    </row>
    <row r="279" spans="1:8" s="2" customFormat="1" ht="16.8" customHeight="1">
      <c r="A279" s="35"/>
      <c r="B279" s="40"/>
      <c r="C279" s="264" t="s">
        <v>19</v>
      </c>
      <c r="D279" s="264" t="s">
        <v>1110</v>
      </c>
      <c r="E279" s="18" t="s">
        <v>19</v>
      </c>
      <c r="F279" s="265">
        <v>5228.6</v>
      </c>
      <c r="G279" s="35"/>
      <c r="H279" s="40"/>
    </row>
    <row r="280" spans="1:8" s="2" customFormat="1" ht="16.8" customHeight="1">
      <c r="A280" s="35"/>
      <c r="B280" s="40"/>
      <c r="C280" s="264" t="s">
        <v>19</v>
      </c>
      <c r="D280" s="264" t="s">
        <v>1100</v>
      </c>
      <c r="E280" s="18" t="s">
        <v>19</v>
      </c>
      <c r="F280" s="265">
        <v>260.98</v>
      </c>
      <c r="G280" s="35"/>
      <c r="H280" s="40"/>
    </row>
    <row r="281" spans="1:8" s="2" customFormat="1" ht="16.8" customHeight="1">
      <c r="A281" s="35"/>
      <c r="B281" s="40"/>
      <c r="C281" s="264" t="s">
        <v>19</v>
      </c>
      <c r="D281" s="264" t="s">
        <v>1102</v>
      </c>
      <c r="E281" s="18" t="s">
        <v>19</v>
      </c>
      <c r="F281" s="265">
        <v>40.93</v>
      </c>
      <c r="G281" s="35"/>
      <c r="H281" s="40"/>
    </row>
    <row r="282" spans="1:8" s="2" customFormat="1" ht="16.8" customHeight="1">
      <c r="A282" s="35"/>
      <c r="B282" s="40"/>
      <c r="C282" s="264" t="s">
        <v>19</v>
      </c>
      <c r="D282" s="264" t="s">
        <v>1104</v>
      </c>
      <c r="E282" s="18" t="s">
        <v>19</v>
      </c>
      <c r="F282" s="265">
        <v>63.8</v>
      </c>
      <c r="G282" s="35"/>
      <c r="H282" s="40"/>
    </row>
    <row r="283" spans="1:8" s="2" customFormat="1" ht="16.8" customHeight="1">
      <c r="A283" s="35"/>
      <c r="B283" s="40"/>
      <c r="C283" s="264" t="s">
        <v>19</v>
      </c>
      <c r="D283" s="264" t="s">
        <v>1106</v>
      </c>
      <c r="E283" s="18" t="s">
        <v>19</v>
      </c>
      <c r="F283" s="265">
        <v>163.71</v>
      </c>
      <c r="G283" s="35"/>
      <c r="H283" s="40"/>
    </row>
    <row r="284" spans="1:8" s="2" customFormat="1" ht="16.8" customHeight="1">
      <c r="A284" s="35"/>
      <c r="B284" s="40"/>
      <c r="C284" s="264" t="s">
        <v>19</v>
      </c>
      <c r="D284" s="264" t="s">
        <v>589</v>
      </c>
      <c r="E284" s="18" t="s">
        <v>19</v>
      </c>
      <c r="F284" s="265">
        <v>0</v>
      </c>
      <c r="G284" s="35"/>
      <c r="H284" s="40"/>
    </row>
    <row r="285" spans="1:8" s="2" customFormat="1" ht="16.8" customHeight="1">
      <c r="A285" s="35"/>
      <c r="B285" s="40"/>
      <c r="C285" s="264" t="s">
        <v>19</v>
      </c>
      <c r="D285" s="264" t="s">
        <v>659</v>
      </c>
      <c r="E285" s="18" t="s">
        <v>19</v>
      </c>
      <c r="F285" s="265">
        <v>192.95</v>
      </c>
      <c r="G285" s="35"/>
      <c r="H285" s="40"/>
    </row>
    <row r="286" spans="1:8" s="2" customFormat="1" ht="16.8" customHeight="1">
      <c r="A286" s="35"/>
      <c r="B286" s="40"/>
      <c r="C286" s="264" t="s">
        <v>19</v>
      </c>
      <c r="D286" s="264" t="s">
        <v>582</v>
      </c>
      <c r="E286" s="18" t="s">
        <v>19</v>
      </c>
      <c r="F286" s="265">
        <v>0</v>
      </c>
      <c r="G286" s="35"/>
      <c r="H286" s="40"/>
    </row>
    <row r="287" spans="1:8" s="2" customFormat="1" ht="16.8" customHeight="1">
      <c r="A287" s="35"/>
      <c r="B287" s="40"/>
      <c r="C287" s="264" t="s">
        <v>19</v>
      </c>
      <c r="D287" s="264" t="s">
        <v>660</v>
      </c>
      <c r="E287" s="18" t="s">
        <v>19</v>
      </c>
      <c r="F287" s="265">
        <v>8.14</v>
      </c>
      <c r="G287" s="35"/>
      <c r="H287" s="40"/>
    </row>
    <row r="288" spans="1:8" s="2" customFormat="1" ht="16.8" customHeight="1">
      <c r="A288" s="35"/>
      <c r="B288" s="40"/>
      <c r="C288" s="264" t="s">
        <v>19</v>
      </c>
      <c r="D288" s="264" t="s">
        <v>1202</v>
      </c>
      <c r="E288" s="18" t="s">
        <v>19</v>
      </c>
      <c r="F288" s="265">
        <v>-606.57</v>
      </c>
      <c r="G288" s="35"/>
      <c r="H288" s="40"/>
    </row>
    <row r="289" spans="1:8" s="2" customFormat="1" ht="16.8" customHeight="1">
      <c r="A289" s="35"/>
      <c r="B289" s="40"/>
      <c r="C289" s="264" t="s">
        <v>19</v>
      </c>
      <c r="D289" s="264" t="s">
        <v>1203</v>
      </c>
      <c r="E289" s="18" t="s">
        <v>19</v>
      </c>
      <c r="F289" s="265">
        <v>-362.12</v>
      </c>
      <c r="G289" s="35"/>
      <c r="H289" s="40"/>
    </row>
    <row r="290" spans="1:8" s="2" customFormat="1" ht="16.8" customHeight="1">
      <c r="A290" s="35"/>
      <c r="B290" s="40"/>
      <c r="C290" s="264" t="s">
        <v>1108</v>
      </c>
      <c r="D290" s="264" t="s">
        <v>271</v>
      </c>
      <c r="E290" s="18" t="s">
        <v>19</v>
      </c>
      <c r="F290" s="265">
        <v>4990.42</v>
      </c>
      <c r="G290" s="35"/>
      <c r="H290" s="40"/>
    </row>
    <row r="291" spans="1:8" s="2" customFormat="1" ht="16.8" customHeight="1">
      <c r="A291" s="35"/>
      <c r="B291" s="40"/>
      <c r="C291" s="266" t="s">
        <v>2627</v>
      </c>
      <c r="D291" s="35"/>
      <c r="E291" s="35"/>
      <c r="F291" s="35"/>
      <c r="G291" s="35"/>
      <c r="H291" s="40"/>
    </row>
    <row r="292" spans="1:8" s="2" customFormat="1" ht="16.8" customHeight="1">
      <c r="A292" s="35"/>
      <c r="B292" s="40"/>
      <c r="C292" s="264" t="s">
        <v>1198</v>
      </c>
      <c r="D292" s="264" t="s">
        <v>2665</v>
      </c>
      <c r="E292" s="18" t="s">
        <v>260</v>
      </c>
      <c r="F292" s="265">
        <v>4990.42</v>
      </c>
      <c r="G292" s="35"/>
      <c r="H292" s="40"/>
    </row>
    <row r="293" spans="1:8" s="2" customFormat="1" ht="16.8" customHeight="1">
      <c r="A293" s="35"/>
      <c r="B293" s="40"/>
      <c r="C293" s="264" t="s">
        <v>1194</v>
      </c>
      <c r="D293" s="264" t="s">
        <v>2666</v>
      </c>
      <c r="E293" s="18" t="s">
        <v>260</v>
      </c>
      <c r="F293" s="265">
        <v>4990.42</v>
      </c>
      <c r="G293" s="35"/>
      <c r="H293" s="40"/>
    </row>
    <row r="294" spans="1:8" s="2" customFormat="1" ht="16.8" customHeight="1">
      <c r="A294" s="35"/>
      <c r="B294" s="40"/>
      <c r="C294" s="260" t="s">
        <v>1098</v>
      </c>
      <c r="D294" s="261" t="s">
        <v>19</v>
      </c>
      <c r="E294" s="262" t="s">
        <v>19</v>
      </c>
      <c r="F294" s="263">
        <v>5002.78</v>
      </c>
      <c r="G294" s="35"/>
      <c r="H294" s="40"/>
    </row>
    <row r="295" spans="1:8" s="2" customFormat="1" ht="16.8" customHeight="1">
      <c r="A295" s="35"/>
      <c r="B295" s="40"/>
      <c r="C295" s="264" t="s">
        <v>19</v>
      </c>
      <c r="D295" s="264" t="s">
        <v>1122</v>
      </c>
      <c r="E295" s="18" t="s">
        <v>19</v>
      </c>
      <c r="F295" s="265">
        <v>0</v>
      </c>
      <c r="G295" s="35"/>
      <c r="H295" s="40"/>
    </row>
    <row r="296" spans="1:8" s="2" customFormat="1" ht="16.8" customHeight="1">
      <c r="A296" s="35"/>
      <c r="B296" s="40"/>
      <c r="C296" s="264" t="s">
        <v>19</v>
      </c>
      <c r="D296" s="264" t="s">
        <v>589</v>
      </c>
      <c r="E296" s="18" t="s">
        <v>19</v>
      </c>
      <c r="F296" s="265">
        <v>0</v>
      </c>
      <c r="G296" s="35"/>
      <c r="H296" s="40"/>
    </row>
    <row r="297" spans="1:8" s="2" customFormat="1" ht="16.8" customHeight="1">
      <c r="A297" s="35"/>
      <c r="B297" s="40"/>
      <c r="C297" s="264" t="s">
        <v>19</v>
      </c>
      <c r="D297" s="264" t="s">
        <v>1128</v>
      </c>
      <c r="E297" s="18" t="s">
        <v>19</v>
      </c>
      <c r="F297" s="265">
        <v>59.4</v>
      </c>
      <c r="G297" s="35"/>
      <c r="H297" s="40"/>
    </row>
    <row r="298" spans="1:8" s="2" customFormat="1" ht="16.8" customHeight="1">
      <c r="A298" s="35"/>
      <c r="B298" s="40"/>
      <c r="C298" s="264" t="s">
        <v>19</v>
      </c>
      <c r="D298" s="264" t="s">
        <v>1129</v>
      </c>
      <c r="E298" s="18" t="s">
        <v>19</v>
      </c>
      <c r="F298" s="265">
        <v>0</v>
      </c>
      <c r="G298" s="35"/>
      <c r="H298" s="40"/>
    </row>
    <row r="299" spans="1:8" s="2" customFormat="1" ht="16.8" customHeight="1">
      <c r="A299" s="35"/>
      <c r="B299" s="40"/>
      <c r="C299" s="264" t="s">
        <v>19</v>
      </c>
      <c r="D299" s="264" t="s">
        <v>1130</v>
      </c>
      <c r="E299" s="18" t="s">
        <v>19</v>
      </c>
      <c r="F299" s="265">
        <v>215.58</v>
      </c>
      <c r="G299" s="35"/>
      <c r="H299" s="40"/>
    </row>
    <row r="300" spans="1:8" s="2" customFormat="1" ht="16.8" customHeight="1">
      <c r="A300" s="35"/>
      <c r="B300" s="40"/>
      <c r="C300" s="264" t="s">
        <v>19</v>
      </c>
      <c r="D300" s="264" t="s">
        <v>1131</v>
      </c>
      <c r="E300" s="18" t="s">
        <v>19</v>
      </c>
      <c r="F300" s="265">
        <v>0</v>
      </c>
      <c r="G300" s="35"/>
      <c r="H300" s="40"/>
    </row>
    <row r="301" spans="1:8" s="2" customFormat="1" ht="16.8" customHeight="1">
      <c r="A301" s="35"/>
      <c r="B301" s="40"/>
      <c r="C301" s="264" t="s">
        <v>19</v>
      </c>
      <c r="D301" s="264" t="s">
        <v>1132</v>
      </c>
      <c r="E301" s="18" t="s">
        <v>19</v>
      </c>
      <c r="F301" s="265">
        <v>4727.8</v>
      </c>
      <c r="G301" s="35"/>
      <c r="H301" s="40"/>
    </row>
    <row r="302" spans="1:8" s="2" customFormat="1" ht="16.8" customHeight="1">
      <c r="A302" s="35"/>
      <c r="B302" s="40"/>
      <c r="C302" s="264" t="s">
        <v>1098</v>
      </c>
      <c r="D302" s="264" t="s">
        <v>271</v>
      </c>
      <c r="E302" s="18" t="s">
        <v>19</v>
      </c>
      <c r="F302" s="265">
        <v>5002.78</v>
      </c>
      <c r="G302" s="35"/>
      <c r="H302" s="40"/>
    </row>
    <row r="303" spans="1:8" s="2" customFormat="1" ht="16.8" customHeight="1">
      <c r="A303" s="35"/>
      <c r="B303" s="40"/>
      <c r="C303" s="266" t="s">
        <v>2627</v>
      </c>
      <c r="D303" s="35"/>
      <c r="E303" s="35"/>
      <c r="F303" s="35"/>
      <c r="G303" s="35"/>
      <c r="H303" s="40"/>
    </row>
    <row r="304" spans="1:8" s="2" customFormat="1" ht="16.8" customHeight="1">
      <c r="A304" s="35"/>
      <c r="B304" s="40"/>
      <c r="C304" s="264" t="s">
        <v>1124</v>
      </c>
      <c r="D304" s="264" t="s">
        <v>2667</v>
      </c>
      <c r="E304" s="18" t="s">
        <v>260</v>
      </c>
      <c r="F304" s="265">
        <v>5002.78</v>
      </c>
      <c r="G304" s="35"/>
      <c r="H304" s="40"/>
    </row>
    <row r="305" spans="1:8" s="2" customFormat="1" ht="16.8" customHeight="1">
      <c r="A305" s="35"/>
      <c r="B305" s="40"/>
      <c r="C305" s="264" t="s">
        <v>1133</v>
      </c>
      <c r="D305" s="264" t="s">
        <v>2668</v>
      </c>
      <c r="E305" s="18" t="s">
        <v>260</v>
      </c>
      <c r="F305" s="265">
        <v>5395.79</v>
      </c>
      <c r="G305" s="35"/>
      <c r="H305" s="40"/>
    </row>
    <row r="306" spans="1:8" s="2" customFormat="1" ht="16.8" customHeight="1">
      <c r="A306" s="35"/>
      <c r="B306" s="40"/>
      <c r="C306" s="260" t="s">
        <v>1096</v>
      </c>
      <c r="D306" s="261" t="s">
        <v>19</v>
      </c>
      <c r="E306" s="262" t="s">
        <v>19</v>
      </c>
      <c r="F306" s="263">
        <v>393.01</v>
      </c>
      <c r="G306" s="35"/>
      <c r="H306" s="40"/>
    </row>
    <row r="307" spans="1:8" s="2" customFormat="1" ht="16.8" customHeight="1">
      <c r="A307" s="35"/>
      <c r="B307" s="40"/>
      <c r="C307" s="264" t="s">
        <v>19</v>
      </c>
      <c r="D307" s="264" t="s">
        <v>1122</v>
      </c>
      <c r="E307" s="18" t="s">
        <v>19</v>
      </c>
      <c r="F307" s="265">
        <v>0</v>
      </c>
      <c r="G307" s="35"/>
      <c r="H307" s="40"/>
    </row>
    <row r="308" spans="1:8" s="2" customFormat="1" ht="16.8" customHeight="1">
      <c r="A308" s="35"/>
      <c r="B308" s="40"/>
      <c r="C308" s="264" t="s">
        <v>19</v>
      </c>
      <c r="D308" s="264" t="s">
        <v>582</v>
      </c>
      <c r="E308" s="18" t="s">
        <v>19</v>
      </c>
      <c r="F308" s="265">
        <v>0</v>
      </c>
      <c r="G308" s="35"/>
      <c r="H308" s="40"/>
    </row>
    <row r="309" spans="1:8" s="2" customFormat="1" ht="16.8" customHeight="1">
      <c r="A309" s="35"/>
      <c r="B309" s="40"/>
      <c r="C309" s="264" t="s">
        <v>19</v>
      </c>
      <c r="D309" s="264" t="s">
        <v>595</v>
      </c>
      <c r="E309" s="18" t="s">
        <v>19</v>
      </c>
      <c r="F309" s="265">
        <v>315.84</v>
      </c>
      <c r="G309" s="35"/>
      <c r="H309" s="40"/>
    </row>
    <row r="310" spans="1:8" s="2" customFormat="1" ht="16.8" customHeight="1">
      <c r="A310" s="35"/>
      <c r="B310" s="40"/>
      <c r="C310" s="264" t="s">
        <v>19</v>
      </c>
      <c r="D310" s="264" t="s">
        <v>584</v>
      </c>
      <c r="E310" s="18" t="s">
        <v>19</v>
      </c>
      <c r="F310" s="265">
        <v>0</v>
      </c>
      <c r="G310" s="35"/>
      <c r="H310" s="40"/>
    </row>
    <row r="311" spans="1:8" s="2" customFormat="1" ht="16.8" customHeight="1">
      <c r="A311" s="35"/>
      <c r="B311" s="40"/>
      <c r="C311" s="264" t="s">
        <v>19</v>
      </c>
      <c r="D311" s="264" t="s">
        <v>1123</v>
      </c>
      <c r="E311" s="18" t="s">
        <v>19</v>
      </c>
      <c r="F311" s="265">
        <v>77.17</v>
      </c>
      <c r="G311" s="35"/>
      <c r="H311" s="40"/>
    </row>
    <row r="312" spans="1:8" s="2" customFormat="1" ht="16.8" customHeight="1">
      <c r="A312" s="35"/>
      <c r="B312" s="40"/>
      <c r="C312" s="264" t="s">
        <v>1096</v>
      </c>
      <c r="D312" s="264" t="s">
        <v>271</v>
      </c>
      <c r="E312" s="18" t="s">
        <v>19</v>
      </c>
      <c r="F312" s="265">
        <v>393.01</v>
      </c>
      <c r="G312" s="35"/>
      <c r="H312" s="40"/>
    </row>
    <row r="313" spans="1:8" s="2" customFormat="1" ht="16.8" customHeight="1">
      <c r="A313" s="35"/>
      <c r="B313" s="40"/>
      <c r="C313" s="266" t="s">
        <v>2627</v>
      </c>
      <c r="D313" s="35"/>
      <c r="E313" s="35"/>
      <c r="F313" s="35"/>
      <c r="G313" s="35"/>
      <c r="H313" s="40"/>
    </row>
    <row r="314" spans="1:8" s="2" customFormat="1" ht="16.8" customHeight="1">
      <c r="A314" s="35"/>
      <c r="B314" s="40"/>
      <c r="C314" s="264" t="s">
        <v>1118</v>
      </c>
      <c r="D314" s="264" t="s">
        <v>2669</v>
      </c>
      <c r="E314" s="18" t="s">
        <v>260</v>
      </c>
      <c r="F314" s="265">
        <v>393.01</v>
      </c>
      <c r="G314" s="35"/>
      <c r="H314" s="40"/>
    </row>
    <row r="315" spans="1:8" s="2" customFormat="1" ht="16.8" customHeight="1">
      <c r="A315" s="35"/>
      <c r="B315" s="40"/>
      <c r="C315" s="264" t="s">
        <v>1133</v>
      </c>
      <c r="D315" s="264" t="s">
        <v>2668</v>
      </c>
      <c r="E315" s="18" t="s">
        <v>260</v>
      </c>
      <c r="F315" s="265">
        <v>5395.79</v>
      </c>
      <c r="G315" s="35"/>
      <c r="H315" s="40"/>
    </row>
    <row r="316" spans="1:8" s="2" customFormat="1" ht="16.8" customHeight="1">
      <c r="A316" s="35"/>
      <c r="B316" s="40"/>
      <c r="C316" s="260" t="s">
        <v>1110</v>
      </c>
      <c r="D316" s="261" t="s">
        <v>19</v>
      </c>
      <c r="E316" s="262" t="s">
        <v>19</v>
      </c>
      <c r="F316" s="263">
        <v>5228.6</v>
      </c>
      <c r="G316" s="35"/>
      <c r="H316" s="40"/>
    </row>
    <row r="317" spans="1:8" s="2" customFormat="1" ht="16.8" customHeight="1">
      <c r="A317" s="35"/>
      <c r="B317" s="40"/>
      <c r="C317" s="264" t="s">
        <v>19</v>
      </c>
      <c r="D317" s="264" t="s">
        <v>1141</v>
      </c>
      <c r="E317" s="18" t="s">
        <v>19</v>
      </c>
      <c r="F317" s="265">
        <v>0</v>
      </c>
      <c r="G317" s="35"/>
      <c r="H317" s="40"/>
    </row>
    <row r="318" spans="1:8" s="2" customFormat="1" ht="16.8" customHeight="1">
      <c r="A318" s="35"/>
      <c r="B318" s="40"/>
      <c r="C318" s="264" t="s">
        <v>19</v>
      </c>
      <c r="D318" s="264" t="s">
        <v>1129</v>
      </c>
      <c r="E318" s="18" t="s">
        <v>19</v>
      </c>
      <c r="F318" s="265">
        <v>0</v>
      </c>
      <c r="G318" s="35"/>
      <c r="H318" s="40"/>
    </row>
    <row r="319" spans="1:8" s="2" customFormat="1" ht="16.8" customHeight="1">
      <c r="A319" s="35"/>
      <c r="B319" s="40"/>
      <c r="C319" s="264" t="s">
        <v>19</v>
      </c>
      <c r="D319" s="264" t="s">
        <v>1142</v>
      </c>
      <c r="E319" s="18" t="s">
        <v>19</v>
      </c>
      <c r="F319" s="265">
        <v>107.79</v>
      </c>
      <c r="G319" s="35"/>
      <c r="H319" s="40"/>
    </row>
    <row r="320" spans="1:8" s="2" customFormat="1" ht="16.8" customHeight="1">
      <c r="A320" s="35"/>
      <c r="B320" s="40"/>
      <c r="C320" s="264" t="s">
        <v>19</v>
      </c>
      <c r="D320" s="264" t="s">
        <v>1131</v>
      </c>
      <c r="E320" s="18" t="s">
        <v>19</v>
      </c>
      <c r="F320" s="265">
        <v>0</v>
      </c>
      <c r="G320" s="35"/>
      <c r="H320" s="40"/>
    </row>
    <row r="321" spans="1:8" s="2" customFormat="1" ht="16.8" customHeight="1">
      <c r="A321" s="35"/>
      <c r="B321" s="40"/>
      <c r="C321" s="264" t="s">
        <v>19</v>
      </c>
      <c r="D321" s="264" t="s">
        <v>1132</v>
      </c>
      <c r="E321" s="18" t="s">
        <v>19</v>
      </c>
      <c r="F321" s="265">
        <v>4727.8</v>
      </c>
      <c r="G321" s="35"/>
      <c r="H321" s="40"/>
    </row>
    <row r="322" spans="1:8" s="2" customFormat="1" ht="16.8" customHeight="1">
      <c r="A322" s="35"/>
      <c r="B322" s="40"/>
      <c r="C322" s="264" t="s">
        <v>19</v>
      </c>
      <c r="D322" s="264" t="s">
        <v>582</v>
      </c>
      <c r="E322" s="18" t="s">
        <v>19</v>
      </c>
      <c r="F322" s="265">
        <v>0</v>
      </c>
      <c r="G322" s="35"/>
      <c r="H322" s="40"/>
    </row>
    <row r="323" spans="1:8" s="2" customFormat="1" ht="16.8" customHeight="1">
      <c r="A323" s="35"/>
      <c r="B323" s="40"/>
      <c r="C323" s="264" t="s">
        <v>19</v>
      </c>
      <c r="D323" s="264" t="s">
        <v>595</v>
      </c>
      <c r="E323" s="18" t="s">
        <v>19</v>
      </c>
      <c r="F323" s="265">
        <v>315.84</v>
      </c>
      <c r="G323" s="35"/>
      <c r="H323" s="40"/>
    </row>
    <row r="324" spans="1:8" s="2" customFormat="1" ht="16.8" customHeight="1">
      <c r="A324" s="35"/>
      <c r="B324" s="40"/>
      <c r="C324" s="264" t="s">
        <v>19</v>
      </c>
      <c r="D324" s="264" t="s">
        <v>584</v>
      </c>
      <c r="E324" s="18" t="s">
        <v>19</v>
      </c>
      <c r="F324" s="265">
        <v>0</v>
      </c>
      <c r="G324" s="35"/>
      <c r="H324" s="40"/>
    </row>
    <row r="325" spans="1:8" s="2" customFormat="1" ht="16.8" customHeight="1">
      <c r="A325" s="35"/>
      <c r="B325" s="40"/>
      <c r="C325" s="264" t="s">
        <v>19</v>
      </c>
      <c r="D325" s="264" t="s">
        <v>1123</v>
      </c>
      <c r="E325" s="18" t="s">
        <v>19</v>
      </c>
      <c r="F325" s="265">
        <v>77.17</v>
      </c>
      <c r="G325" s="35"/>
      <c r="H325" s="40"/>
    </row>
    <row r="326" spans="1:8" s="2" customFormat="1" ht="16.8" customHeight="1">
      <c r="A326" s="35"/>
      <c r="B326" s="40"/>
      <c r="C326" s="264" t="s">
        <v>1110</v>
      </c>
      <c r="D326" s="264" t="s">
        <v>271</v>
      </c>
      <c r="E326" s="18" t="s">
        <v>19</v>
      </c>
      <c r="F326" s="265">
        <v>5228.6</v>
      </c>
      <c r="G326" s="35"/>
      <c r="H326" s="40"/>
    </row>
    <row r="327" spans="1:8" s="2" customFormat="1" ht="16.8" customHeight="1">
      <c r="A327" s="35"/>
      <c r="B327" s="40"/>
      <c r="C327" s="266" t="s">
        <v>2627</v>
      </c>
      <c r="D327" s="35"/>
      <c r="E327" s="35"/>
      <c r="F327" s="35"/>
      <c r="G327" s="35"/>
      <c r="H327" s="40"/>
    </row>
    <row r="328" spans="1:8" s="2" customFormat="1" ht="16.8" customHeight="1">
      <c r="A328" s="35"/>
      <c r="B328" s="40"/>
      <c r="C328" s="264" t="s">
        <v>1138</v>
      </c>
      <c r="D328" s="264" t="s">
        <v>2670</v>
      </c>
      <c r="E328" s="18" t="s">
        <v>260</v>
      </c>
      <c r="F328" s="265">
        <v>5228.6</v>
      </c>
      <c r="G328" s="35"/>
      <c r="H328" s="40"/>
    </row>
    <row r="329" spans="1:8" s="2" customFormat="1" ht="16.8" customHeight="1">
      <c r="A329" s="35"/>
      <c r="B329" s="40"/>
      <c r="C329" s="264" t="s">
        <v>1198</v>
      </c>
      <c r="D329" s="264" t="s">
        <v>2665</v>
      </c>
      <c r="E329" s="18" t="s">
        <v>260</v>
      </c>
      <c r="F329" s="265">
        <v>4990.42</v>
      </c>
      <c r="G329" s="35"/>
      <c r="H329" s="40"/>
    </row>
    <row r="330" spans="1:8" s="2" customFormat="1" ht="16.8" customHeight="1">
      <c r="A330" s="35"/>
      <c r="B330" s="40"/>
      <c r="C330" s="260" t="s">
        <v>1100</v>
      </c>
      <c r="D330" s="261" t="s">
        <v>19</v>
      </c>
      <c r="E330" s="262" t="s">
        <v>19</v>
      </c>
      <c r="F330" s="263">
        <v>260.98</v>
      </c>
      <c r="G330" s="35"/>
      <c r="H330" s="40"/>
    </row>
    <row r="331" spans="1:8" s="2" customFormat="1" ht="16.8" customHeight="1">
      <c r="A331" s="35"/>
      <c r="B331" s="40"/>
      <c r="C331" s="264" t="s">
        <v>19</v>
      </c>
      <c r="D331" s="264" t="s">
        <v>1154</v>
      </c>
      <c r="E331" s="18" t="s">
        <v>19</v>
      </c>
      <c r="F331" s="265">
        <v>0</v>
      </c>
      <c r="G331" s="35"/>
      <c r="H331" s="40"/>
    </row>
    <row r="332" spans="1:8" s="2" customFormat="1" ht="16.8" customHeight="1">
      <c r="A332" s="35"/>
      <c r="B332" s="40"/>
      <c r="C332" s="264" t="s">
        <v>19</v>
      </c>
      <c r="D332" s="264" t="s">
        <v>1155</v>
      </c>
      <c r="E332" s="18" t="s">
        <v>19</v>
      </c>
      <c r="F332" s="265">
        <v>0</v>
      </c>
      <c r="G332" s="35"/>
      <c r="H332" s="40"/>
    </row>
    <row r="333" spans="1:8" s="2" customFormat="1" ht="16.8" customHeight="1">
      <c r="A333" s="35"/>
      <c r="B333" s="40"/>
      <c r="C333" s="264" t="s">
        <v>19</v>
      </c>
      <c r="D333" s="264" t="s">
        <v>1101</v>
      </c>
      <c r="E333" s="18" t="s">
        <v>19</v>
      </c>
      <c r="F333" s="265">
        <v>260.98</v>
      </c>
      <c r="G333" s="35"/>
      <c r="H333" s="40"/>
    </row>
    <row r="334" spans="1:8" s="2" customFormat="1" ht="16.8" customHeight="1">
      <c r="A334" s="35"/>
      <c r="B334" s="40"/>
      <c r="C334" s="264" t="s">
        <v>1100</v>
      </c>
      <c r="D334" s="264" t="s">
        <v>271</v>
      </c>
      <c r="E334" s="18" t="s">
        <v>19</v>
      </c>
      <c r="F334" s="265">
        <v>260.98</v>
      </c>
      <c r="G334" s="35"/>
      <c r="H334" s="40"/>
    </row>
    <row r="335" spans="1:8" s="2" customFormat="1" ht="16.8" customHeight="1">
      <c r="A335" s="35"/>
      <c r="B335" s="40"/>
      <c r="C335" s="266" t="s">
        <v>2627</v>
      </c>
      <c r="D335" s="35"/>
      <c r="E335" s="35"/>
      <c r="F335" s="35"/>
      <c r="G335" s="35"/>
      <c r="H335" s="40"/>
    </row>
    <row r="336" spans="1:8" s="2" customFormat="1" ht="16.8" customHeight="1">
      <c r="A336" s="35"/>
      <c r="B336" s="40"/>
      <c r="C336" s="264" t="s">
        <v>1150</v>
      </c>
      <c r="D336" s="264" t="s">
        <v>1151</v>
      </c>
      <c r="E336" s="18" t="s">
        <v>260</v>
      </c>
      <c r="F336" s="265">
        <v>260.98</v>
      </c>
      <c r="G336" s="35"/>
      <c r="H336" s="40"/>
    </row>
    <row r="337" spans="1:8" s="2" customFormat="1" ht="16.8" customHeight="1">
      <c r="A337" s="35"/>
      <c r="B337" s="40"/>
      <c r="C337" s="264" t="s">
        <v>1198</v>
      </c>
      <c r="D337" s="264" t="s">
        <v>2665</v>
      </c>
      <c r="E337" s="18" t="s">
        <v>260</v>
      </c>
      <c r="F337" s="265">
        <v>4990.42</v>
      </c>
      <c r="G337" s="35"/>
      <c r="H337" s="40"/>
    </row>
    <row r="338" spans="1:8" s="2" customFormat="1" ht="16.8" customHeight="1">
      <c r="A338" s="35"/>
      <c r="B338" s="40"/>
      <c r="C338" s="260" t="s">
        <v>1102</v>
      </c>
      <c r="D338" s="261" t="s">
        <v>19</v>
      </c>
      <c r="E338" s="262" t="s">
        <v>19</v>
      </c>
      <c r="F338" s="263">
        <v>40.93</v>
      </c>
      <c r="G338" s="35"/>
      <c r="H338" s="40"/>
    </row>
    <row r="339" spans="1:8" s="2" customFormat="1" ht="16.8" customHeight="1">
      <c r="A339" s="35"/>
      <c r="B339" s="40"/>
      <c r="C339" s="264" t="s">
        <v>19</v>
      </c>
      <c r="D339" s="264" t="s">
        <v>1154</v>
      </c>
      <c r="E339" s="18" t="s">
        <v>19</v>
      </c>
      <c r="F339" s="265">
        <v>0</v>
      </c>
      <c r="G339" s="35"/>
      <c r="H339" s="40"/>
    </row>
    <row r="340" spans="1:8" s="2" customFormat="1" ht="16.8" customHeight="1">
      <c r="A340" s="35"/>
      <c r="B340" s="40"/>
      <c r="C340" s="264" t="s">
        <v>19</v>
      </c>
      <c r="D340" s="264" t="s">
        <v>1159</v>
      </c>
      <c r="E340" s="18" t="s">
        <v>19</v>
      </c>
      <c r="F340" s="265">
        <v>0</v>
      </c>
      <c r="G340" s="35"/>
      <c r="H340" s="40"/>
    </row>
    <row r="341" spans="1:8" s="2" customFormat="1" ht="16.8" customHeight="1">
      <c r="A341" s="35"/>
      <c r="B341" s="40"/>
      <c r="C341" s="264" t="s">
        <v>19</v>
      </c>
      <c r="D341" s="264" t="s">
        <v>1103</v>
      </c>
      <c r="E341" s="18" t="s">
        <v>19</v>
      </c>
      <c r="F341" s="265">
        <v>40.93</v>
      </c>
      <c r="G341" s="35"/>
      <c r="H341" s="40"/>
    </row>
    <row r="342" spans="1:8" s="2" customFormat="1" ht="16.8" customHeight="1">
      <c r="A342" s="35"/>
      <c r="B342" s="40"/>
      <c r="C342" s="264" t="s">
        <v>1102</v>
      </c>
      <c r="D342" s="264" t="s">
        <v>271</v>
      </c>
      <c r="E342" s="18" t="s">
        <v>19</v>
      </c>
      <c r="F342" s="265">
        <v>40.93</v>
      </c>
      <c r="G342" s="35"/>
      <c r="H342" s="40"/>
    </row>
    <row r="343" spans="1:8" s="2" customFormat="1" ht="16.8" customHeight="1">
      <c r="A343" s="35"/>
      <c r="B343" s="40"/>
      <c r="C343" s="266" t="s">
        <v>2627</v>
      </c>
      <c r="D343" s="35"/>
      <c r="E343" s="35"/>
      <c r="F343" s="35"/>
      <c r="G343" s="35"/>
      <c r="H343" s="40"/>
    </row>
    <row r="344" spans="1:8" s="2" customFormat="1" ht="16.8" customHeight="1">
      <c r="A344" s="35"/>
      <c r="B344" s="40"/>
      <c r="C344" s="264" t="s">
        <v>1156</v>
      </c>
      <c r="D344" s="264" t="s">
        <v>1157</v>
      </c>
      <c r="E344" s="18" t="s">
        <v>260</v>
      </c>
      <c r="F344" s="265">
        <v>40.93</v>
      </c>
      <c r="G344" s="35"/>
      <c r="H344" s="40"/>
    </row>
    <row r="345" spans="1:8" s="2" customFormat="1" ht="16.8" customHeight="1">
      <c r="A345" s="35"/>
      <c r="B345" s="40"/>
      <c r="C345" s="264" t="s">
        <v>1198</v>
      </c>
      <c r="D345" s="264" t="s">
        <v>2665</v>
      </c>
      <c r="E345" s="18" t="s">
        <v>260</v>
      </c>
      <c r="F345" s="265">
        <v>4990.42</v>
      </c>
      <c r="G345" s="35"/>
      <c r="H345" s="40"/>
    </row>
    <row r="346" spans="1:8" s="2" customFormat="1" ht="16.8" customHeight="1">
      <c r="A346" s="35"/>
      <c r="B346" s="40"/>
      <c r="C346" s="264" t="s">
        <v>1204</v>
      </c>
      <c r="D346" s="264" t="s">
        <v>2671</v>
      </c>
      <c r="E346" s="18" t="s">
        <v>260</v>
      </c>
      <c r="F346" s="265">
        <v>523.2</v>
      </c>
      <c r="G346" s="35"/>
      <c r="H346" s="40"/>
    </row>
    <row r="347" spans="1:8" s="2" customFormat="1" ht="16.8" customHeight="1">
      <c r="A347" s="35"/>
      <c r="B347" s="40"/>
      <c r="C347" s="260" t="s">
        <v>1104</v>
      </c>
      <c r="D347" s="261" t="s">
        <v>19</v>
      </c>
      <c r="E347" s="262" t="s">
        <v>19</v>
      </c>
      <c r="F347" s="263">
        <v>63.8</v>
      </c>
      <c r="G347" s="35"/>
      <c r="H347" s="40"/>
    </row>
    <row r="348" spans="1:8" s="2" customFormat="1" ht="16.8" customHeight="1">
      <c r="A348" s="35"/>
      <c r="B348" s="40"/>
      <c r="C348" s="264" t="s">
        <v>19</v>
      </c>
      <c r="D348" s="264" t="s">
        <v>1154</v>
      </c>
      <c r="E348" s="18" t="s">
        <v>19</v>
      </c>
      <c r="F348" s="265">
        <v>0</v>
      </c>
      <c r="G348" s="35"/>
      <c r="H348" s="40"/>
    </row>
    <row r="349" spans="1:8" s="2" customFormat="1" ht="16.8" customHeight="1">
      <c r="A349" s="35"/>
      <c r="B349" s="40"/>
      <c r="C349" s="264" t="s">
        <v>19</v>
      </c>
      <c r="D349" s="264" t="s">
        <v>1163</v>
      </c>
      <c r="E349" s="18" t="s">
        <v>19</v>
      </c>
      <c r="F349" s="265">
        <v>0</v>
      </c>
      <c r="G349" s="35"/>
      <c r="H349" s="40"/>
    </row>
    <row r="350" spans="1:8" s="2" customFormat="1" ht="16.8" customHeight="1">
      <c r="A350" s="35"/>
      <c r="B350" s="40"/>
      <c r="C350" s="264" t="s">
        <v>19</v>
      </c>
      <c r="D350" s="264" t="s">
        <v>1105</v>
      </c>
      <c r="E350" s="18" t="s">
        <v>19</v>
      </c>
      <c r="F350" s="265">
        <v>63.8</v>
      </c>
      <c r="G350" s="35"/>
      <c r="H350" s="40"/>
    </row>
    <row r="351" spans="1:8" s="2" customFormat="1" ht="16.8" customHeight="1">
      <c r="A351" s="35"/>
      <c r="B351" s="40"/>
      <c r="C351" s="264" t="s">
        <v>1104</v>
      </c>
      <c r="D351" s="264" t="s">
        <v>271</v>
      </c>
      <c r="E351" s="18" t="s">
        <v>19</v>
      </c>
      <c r="F351" s="265">
        <v>63.8</v>
      </c>
      <c r="G351" s="35"/>
      <c r="H351" s="40"/>
    </row>
    <row r="352" spans="1:8" s="2" customFormat="1" ht="16.8" customHeight="1">
      <c r="A352" s="35"/>
      <c r="B352" s="40"/>
      <c r="C352" s="266" t="s">
        <v>2627</v>
      </c>
      <c r="D352" s="35"/>
      <c r="E352" s="35"/>
      <c r="F352" s="35"/>
      <c r="G352" s="35"/>
      <c r="H352" s="40"/>
    </row>
    <row r="353" spans="1:8" s="2" customFormat="1" ht="16.8" customHeight="1">
      <c r="A353" s="35"/>
      <c r="B353" s="40"/>
      <c r="C353" s="264" t="s">
        <v>1160</v>
      </c>
      <c r="D353" s="264" t="s">
        <v>1161</v>
      </c>
      <c r="E353" s="18" t="s">
        <v>260</v>
      </c>
      <c r="F353" s="265">
        <v>63.8</v>
      </c>
      <c r="G353" s="35"/>
      <c r="H353" s="40"/>
    </row>
    <row r="354" spans="1:8" s="2" customFormat="1" ht="16.8" customHeight="1">
      <c r="A354" s="35"/>
      <c r="B354" s="40"/>
      <c r="C354" s="264" t="s">
        <v>1198</v>
      </c>
      <c r="D354" s="264" t="s">
        <v>2665</v>
      </c>
      <c r="E354" s="18" t="s">
        <v>260</v>
      </c>
      <c r="F354" s="265">
        <v>4990.42</v>
      </c>
      <c r="G354" s="35"/>
      <c r="H354" s="40"/>
    </row>
    <row r="355" spans="1:8" s="2" customFormat="1" ht="16.8" customHeight="1">
      <c r="A355" s="35"/>
      <c r="B355" s="40"/>
      <c r="C355" s="264" t="s">
        <v>1204</v>
      </c>
      <c r="D355" s="264" t="s">
        <v>2671</v>
      </c>
      <c r="E355" s="18" t="s">
        <v>260</v>
      </c>
      <c r="F355" s="265">
        <v>523.2</v>
      </c>
      <c r="G355" s="35"/>
      <c r="H355" s="40"/>
    </row>
    <row r="356" spans="1:8" s="2" customFormat="1" ht="16.8" customHeight="1">
      <c r="A356" s="35"/>
      <c r="B356" s="40"/>
      <c r="C356" s="260" t="s">
        <v>1106</v>
      </c>
      <c r="D356" s="261" t="s">
        <v>19</v>
      </c>
      <c r="E356" s="262" t="s">
        <v>19</v>
      </c>
      <c r="F356" s="263">
        <v>163.71</v>
      </c>
      <c r="G356" s="35"/>
      <c r="H356" s="40"/>
    </row>
    <row r="357" spans="1:8" s="2" customFormat="1" ht="16.8" customHeight="1">
      <c r="A357" s="35"/>
      <c r="B357" s="40"/>
      <c r="C357" s="264" t="s">
        <v>19</v>
      </c>
      <c r="D357" s="264" t="s">
        <v>1154</v>
      </c>
      <c r="E357" s="18" t="s">
        <v>19</v>
      </c>
      <c r="F357" s="265">
        <v>0</v>
      </c>
      <c r="G357" s="35"/>
      <c r="H357" s="40"/>
    </row>
    <row r="358" spans="1:8" s="2" customFormat="1" ht="16.8" customHeight="1">
      <c r="A358" s="35"/>
      <c r="B358" s="40"/>
      <c r="C358" s="264" t="s">
        <v>19</v>
      </c>
      <c r="D358" s="264" t="s">
        <v>1182</v>
      </c>
      <c r="E358" s="18" t="s">
        <v>19</v>
      </c>
      <c r="F358" s="265">
        <v>0</v>
      </c>
      <c r="G358" s="35"/>
      <c r="H358" s="40"/>
    </row>
    <row r="359" spans="1:8" s="2" customFormat="1" ht="16.8" customHeight="1">
      <c r="A359" s="35"/>
      <c r="B359" s="40"/>
      <c r="C359" s="264" t="s">
        <v>19</v>
      </c>
      <c r="D359" s="264" t="s">
        <v>1107</v>
      </c>
      <c r="E359" s="18" t="s">
        <v>19</v>
      </c>
      <c r="F359" s="265">
        <v>163.71</v>
      </c>
      <c r="G359" s="35"/>
      <c r="H359" s="40"/>
    </row>
    <row r="360" spans="1:8" s="2" customFormat="1" ht="16.8" customHeight="1">
      <c r="A360" s="35"/>
      <c r="B360" s="40"/>
      <c r="C360" s="264" t="s">
        <v>1106</v>
      </c>
      <c r="D360" s="264" t="s">
        <v>271</v>
      </c>
      <c r="E360" s="18" t="s">
        <v>19</v>
      </c>
      <c r="F360" s="265">
        <v>163.71</v>
      </c>
      <c r="G360" s="35"/>
      <c r="H360" s="40"/>
    </row>
    <row r="361" spans="1:8" s="2" customFormat="1" ht="16.8" customHeight="1">
      <c r="A361" s="35"/>
      <c r="B361" s="40"/>
      <c r="C361" s="266" t="s">
        <v>2627</v>
      </c>
      <c r="D361" s="35"/>
      <c r="E361" s="35"/>
      <c r="F361" s="35"/>
      <c r="G361" s="35"/>
      <c r="H361" s="40"/>
    </row>
    <row r="362" spans="1:8" s="2" customFormat="1" ht="16.8" customHeight="1">
      <c r="A362" s="35"/>
      <c r="B362" s="40"/>
      <c r="C362" s="264" t="s">
        <v>1179</v>
      </c>
      <c r="D362" s="264" t="s">
        <v>1180</v>
      </c>
      <c r="E362" s="18" t="s">
        <v>260</v>
      </c>
      <c r="F362" s="265">
        <v>163.71</v>
      </c>
      <c r="G362" s="35"/>
      <c r="H362" s="40"/>
    </row>
    <row r="363" spans="1:8" s="2" customFormat="1" ht="16.8" customHeight="1">
      <c r="A363" s="35"/>
      <c r="B363" s="40"/>
      <c r="C363" s="264" t="s">
        <v>1198</v>
      </c>
      <c r="D363" s="264" t="s">
        <v>2665</v>
      </c>
      <c r="E363" s="18" t="s">
        <v>260</v>
      </c>
      <c r="F363" s="265">
        <v>4990.42</v>
      </c>
      <c r="G363" s="35"/>
      <c r="H363" s="40"/>
    </row>
    <row r="364" spans="1:8" s="2" customFormat="1" ht="16.8" customHeight="1">
      <c r="A364" s="35"/>
      <c r="B364" s="40"/>
      <c r="C364" s="264" t="s">
        <v>1204</v>
      </c>
      <c r="D364" s="264" t="s">
        <v>2671</v>
      </c>
      <c r="E364" s="18" t="s">
        <v>260</v>
      </c>
      <c r="F364" s="265">
        <v>523.2</v>
      </c>
      <c r="G364" s="35"/>
      <c r="H364" s="40"/>
    </row>
    <row r="365" spans="1:8" s="2" customFormat="1" ht="16.8" customHeight="1">
      <c r="A365" s="35"/>
      <c r="B365" s="40"/>
      <c r="C365" s="260" t="s">
        <v>1112</v>
      </c>
      <c r="D365" s="261" t="s">
        <v>19</v>
      </c>
      <c r="E365" s="262" t="s">
        <v>19</v>
      </c>
      <c r="F365" s="263">
        <v>606.57</v>
      </c>
      <c r="G365" s="35"/>
      <c r="H365" s="40"/>
    </row>
    <row r="366" spans="1:8" s="2" customFormat="1" ht="16.8" customHeight="1">
      <c r="A366" s="35"/>
      <c r="B366" s="40"/>
      <c r="C366" s="264" t="s">
        <v>19</v>
      </c>
      <c r="D366" s="264" t="s">
        <v>1049</v>
      </c>
      <c r="E366" s="18" t="s">
        <v>19</v>
      </c>
      <c r="F366" s="265">
        <v>0</v>
      </c>
      <c r="G366" s="35"/>
      <c r="H366" s="40"/>
    </row>
    <row r="367" spans="1:8" s="2" customFormat="1" ht="16.8" customHeight="1">
      <c r="A367" s="35"/>
      <c r="B367" s="40"/>
      <c r="C367" s="264" t="s">
        <v>19</v>
      </c>
      <c r="D367" s="264" t="s">
        <v>1222</v>
      </c>
      <c r="E367" s="18" t="s">
        <v>19</v>
      </c>
      <c r="F367" s="265">
        <v>0</v>
      </c>
      <c r="G367" s="35"/>
      <c r="H367" s="40"/>
    </row>
    <row r="368" spans="1:8" s="2" customFormat="1" ht="16.8" customHeight="1">
      <c r="A368" s="35"/>
      <c r="B368" s="40"/>
      <c r="C368" s="264" t="s">
        <v>19</v>
      </c>
      <c r="D368" s="264" t="s">
        <v>1113</v>
      </c>
      <c r="E368" s="18" t="s">
        <v>19</v>
      </c>
      <c r="F368" s="265">
        <v>606.57</v>
      </c>
      <c r="G368" s="35"/>
      <c r="H368" s="40"/>
    </row>
    <row r="369" spans="1:8" s="2" customFormat="1" ht="16.8" customHeight="1">
      <c r="A369" s="35"/>
      <c r="B369" s="40"/>
      <c r="C369" s="264" t="s">
        <v>1112</v>
      </c>
      <c r="D369" s="264" t="s">
        <v>271</v>
      </c>
      <c r="E369" s="18" t="s">
        <v>19</v>
      </c>
      <c r="F369" s="265">
        <v>606.57</v>
      </c>
      <c r="G369" s="35"/>
      <c r="H369" s="40"/>
    </row>
    <row r="370" spans="1:8" s="2" customFormat="1" ht="16.8" customHeight="1">
      <c r="A370" s="35"/>
      <c r="B370" s="40"/>
      <c r="C370" s="266" t="s">
        <v>2627</v>
      </c>
      <c r="D370" s="35"/>
      <c r="E370" s="35"/>
      <c r="F370" s="35"/>
      <c r="G370" s="35"/>
      <c r="H370" s="40"/>
    </row>
    <row r="371" spans="1:8" s="2" customFormat="1" ht="16.8" customHeight="1">
      <c r="A371" s="35"/>
      <c r="B371" s="40"/>
      <c r="C371" s="264" t="s">
        <v>1218</v>
      </c>
      <c r="D371" s="264" t="s">
        <v>2672</v>
      </c>
      <c r="E371" s="18" t="s">
        <v>260</v>
      </c>
      <c r="F371" s="265">
        <v>606.57</v>
      </c>
      <c r="G371" s="35"/>
      <c r="H371" s="40"/>
    </row>
    <row r="372" spans="1:8" s="2" customFormat="1" ht="16.8" customHeight="1">
      <c r="A372" s="35"/>
      <c r="B372" s="40"/>
      <c r="C372" s="264" t="s">
        <v>1198</v>
      </c>
      <c r="D372" s="264" t="s">
        <v>2665</v>
      </c>
      <c r="E372" s="18" t="s">
        <v>260</v>
      </c>
      <c r="F372" s="265">
        <v>4990.42</v>
      </c>
      <c r="G372" s="35"/>
      <c r="H372" s="40"/>
    </row>
    <row r="373" spans="1:8" s="2" customFormat="1" ht="16.8" customHeight="1">
      <c r="A373" s="35"/>
      <c r="B373" s="40"/>
      <c r="C373" s="260" t="s">
        <v>1114</v>
      </c>
      <c r="D373" s="261" t="s">
        <v>19</v>
      </c>
      <c r="E373" s="262" t="s">
        <v>19</v>
      </c>
      <c r="F373" s="263">
        <v>362.12</v>
      </c>
      <c r="G373" s="35"/>
      <c r="H373" s="40"/>
    </row>
    <row r="374" spans="1:8" s="2" customFormat="1" ht="16.8" customHeight="1">
      <c r="A374" s="35"/>
      <c r="B374" s="40"/>
      <c r="C374" s="264" t="s">
        <v>19</v>
      </c>
      <c r="D374" s="264" t="s">
        <v>1226</v>
      </c>
      <c r="E374" s="18" t="s">
        <v>19</v>
      </c>
      <c r="F374" s="265">
        <v>0</v>
      </c>
      <c r="G374" s="35"/>
      <c r="H374" s="40"/>
    </row>
    <row r="375" spans="1:8" s="2" customFormat="1" ht="16.8" customHeight="1">
      <c r="A375" s="35"/>
      <c r="B375" s="40"/>
      <c r="C375" s="264" t="s">
        <v>19</v>
      </c>
      <c r="D375" s="264" t="s">
        <v>1227</v>
      </c>
      <c r="E375" s="18" t="s">
        <v>19</v>
      </c>
      <c r="F375" s="265">
        <v>0</v>
      </c>
      <c r="G375" s="35"/>
      <c r="H375" s="40"/>
    </row>
    <row r="376" spans="1:8" s="2" customFormat="1" ht="16.8" customHeight="1">
      <c r="A376" s="35"/>
      <c r="B376" s="40"/>
      <c r="C376" s="264" t="s">
        <v>19</v>
      </c>
      <c r="D376" s="264" t="s">
        <v>1115</v>
      </c>
      <c r="E376" s="18" t="s">
        <v>19</v>
      </c>
      <c r="F376" s="265">
        <v>362.12</v>
      </c>
      <c r="G376" s="35"/>
      <c r="H376" s="40"/>
    </row>
    <row r="377" spans="1:8" s="2" customFormat="1" ht="16.8" customHeight="1">
      <c r="A377" s="35"/>
      <c r="B377" s="40"/>
      <c r="C377" s="264" t="s">
        <v>1114</v>
      </c>
      <c r="D377" s="264" t="s">
        <v>271</v>
      </c>
      <c r="E377" s="18" t="s">
        <v>19</v>
      </c>
      <c r="F377" s="265">
        <v>362.12</v>
      </c>
      <c r="G377" s="35"/>
      <c r="H377" s="40"/>
    </row>
    <row r="378" spans="1:8" s="2" customFormat="1" ht="16.8" customHeight="1">
      <c r="A378" s="35"/>
      <c r="B378" s="40"/>
      <c r="C378" s="266" t="s">
        <v>2627</v>
      </c>
      <c r="D378" s="35"/>
      <c r="E378" s="35"/>
      <c r="F378" s="35"/>
      <c r="G378" s="35"/>
      <c r="H378" s="40"/>
    </row>
    <row r="379" spans="1:8" s="2" customFormat="1" ht="16.8" customHeight="1">
      <c r="A379" s="35"/>
      <c r="B379" s="40"/>
      <c r="C379" s="264" t="s">
        <v>1223</v>
      </c>
      <c r="D379" s="264" t="s">
        <v>2672</v>
      </c>
      <c r="E379" s="18" t="s">
        <v>260</v>
      </c>
      <c r="F379" s="265">
        <v>362.12</v>
      </c>
      <c r="G379" s="35"/>
      <c r="H379" s="40"/>
    </row>
    <row r="380" spans="1:8" s="2" customFormat="1" ht="16.8" customHeight="1">
      <c r="A380" s="35"/>
      <c r="B380" s="40"/>
      <c r="C380" s="264" t="s">
        <v>1198</v>
      </c>
      <c r="D380" s="264" t="s">
        <v>2665</v>
      </c>
      <c r="E380" s="18" t="s">
        <v>260</v>
      </c>
      <c r="F380" s="265">
        <v>4990.42</v>
      </c>
      <c r="G380" s="35"/>
      <c r="H380" s="40"/>
    </row>
    <row r="381" spans="1:8" s="2" customFormat="1" ht="26.4" customHeight="1">
      <c r="A381" s="35"/>
      <c r="B381" s="40"/>
      <c r="C381" s="259" t="s">
        <v>2673</v>
      </c>
      <c r="D381" s="259" t="s">
        <v>93</v>
      </c>
      <c r="E381" s="35"/>
      <c r="F381" s="35"/>
      <c r="G381" s="35"/>
      <c r="H381" s="40"/>
    </row>
    <row r="382" spans="1:8" s="2" customFormat="1" ht="16.8" customHeight="1">
      <c r="A382" s="35"/>
      <c r="B382" s="40"/>
      <c r="C382" s="260" t="s">
        <v>402</v>
      </c>
      <c r="D382" s="261" t="s">
        <v>19</v>
      </c>
      <c r="E382" s="262" t="s">
        <v>19</v>
      </c>
      <c r="F382" s="263">
        <v>34.5</v>
      </c>
      <c r="G382" s="35"/>
      <c r="H382" s="40"/>
    </row>
    <row r="383" spans="1:8" s="2" customFormat="1" ht="16.8" customHeight="1">
      <c r="A383" s="35"/>
      <c r="B383" s="40"/>
      <c r="C383" s="264" t="s">
        <v>19</v>
      </c>
      <c r="D383" s="264" t="s">
        <v>423</v>
      </c>
      <c r="E383" s="18" t="s">
        <v>19</v>
      </c>
      <c r="F383" s="265">
        <v>0</v>
      </c>
      <c r="G383" s="35"/>
      <c r="H383" s="40"/>
    </row>
    <row r="384" spans="1:8" s="2" customFormat="1" ht="16.8" customHeight="1">
      <c r="A384" s="35"/>
      <c r="B384" s="40"/>
      <c r="C384" s="264" t="s">
        <v>19</v>
      </c>
      <c r="D384" s="264" t="s">
        <v>1750</v>
      </c>
      <c r="E384" s="18" t="s">
        <v>19</v>
      </c>
      <c r="F384" s="265">
        <v>0</v>
      </c>
      <c r="G384" s="35"/>
      <c r="H384" s="40"/>
    </row>
    <row r="385" spans="1:8" s="2" customFormat="1" ht="16.8" customHeight="1">
      <c r="A385" s="35"/>
      <c r="B385" s="40"/>
      <c r="C385" s="264" t="s">
        <v>19</v>
      </c>
      <c r="D385" s="264" t="s">
        <v>1751</v>
      </c>
      <c r="E385" s="18" t="s">
        <v>19</v>
      </c>
      <c r="F385" s="265">
        <v>12</v>
      </c>
      <c r="G385" s="35"/>
      <c r="H385" s="40"/>
    </row>
    <row r="386" spans="1:8" s="2" customFormat="1" ht="16.8" customHeight="1">
      <c r="A386" s="35"/>
      <c r="B386" s="40"/>
      <c r="C386" s="264" t="s">
        <v>19</v>
      </c>
      <c r="D386" s="264" t="s">
        <v>1752</v>
      </c>
      <c r="E386" s="18" t="s">
        <v>19</v>
      </c>
      <c r="F386" s="265">
        <v>0</v>
      </c>
      <c r="G386" s="35"/>
      <c r="H386" s="40"/>
    </row>
    <row r="387" spans="1:8" s="2" customFormat="1" ht="16.8" customHeight="1">
      <c r="A387" s="35"/>
      <c r="B387" s="40"/>
      <c r="C387" s="264" t="s">
        <v>19</v>
      </c>
      <c r="D387" s="264" t="s">
        <v>1753</v>
      </c>
      <c r="E387" s="18" t="s">
        <v>19</v>
      </c>
      <c r="F387" s="265">
        <v>22.5</v>
      </c>
      <c r="G387" s="35"/>
      <c r="H387" s="40"/>
    </row>
    <row r="388" spans="1:8" s="2" customFormat="1" ht="16.8" customHeight="1">
      <c r="A388" s="35"/>
      <c r="B388" s="40"/>
      <c r="C388" s="264" t="s">
        <v>402</v>
      </c>
      <c r="D388" s="264" t="s">
        <v>271</v>
      </c>
      <c r="E388" s="18" t="s">
        <v>19</v>
      </c>
      <c r="F388" s="265">
        <v>34.5</v>
      </c>
      <c r="G388" s="35"/>
      <c r="H388" s="40"/>
    </row>
    <row r="389" spans="1:8" s="2" customFormat="1" ht="16.8" customHeight="1">
      <c r="A389" s="35"/>
      <c r="B389" s="40"/>
      <c r="C389" s="266" t="s">
        <v>2627</v>
      </c>
      <c r="D389" s="35"/>
      <c r="E389" s="35"/>
      <c r="F389" s="35"/>
      <c r="G389" s="35"/>
      <c r="H389" s="40"/>
    </row>
    <row r="390" spans="1:8" s="2" customFormat="1" ht="16.8" customHeight="1">
      <c r="A390" s="35"/>
      <c r="B390" s="40"/>
      <c r="C390" s="264" t="s">
        <v>419</v>
      </c>
      <c r="D390" s="264" t="s">
        <v>2638</v>
      </c>
      <c r="E390" s="18" t="s">
        <v>308</v>
      </c>
      <c r="F390" s="265">
        <v>34.5</v>
      </c>
      <c r="G390" s="35"/>
      <c r="H390" s="40"/>
    </row>
    <row r="391" spans="1:8" s="2" customFormat="1" ht="16.8" customHeight="1">
      <c r="A391" s="35"/>
      <c r="B391" s="40"/>
      <c r="C391" s="264" t="s">
        <v>438</v>
      </c>
      <c r="D391" s="264" t="s">
        <v>2634</v>
      </c>
      <c r="E391" s="18" t="s">
        <v>308</v>
      </c>
      <c r="F391" s="265">
        <v>86.52</v>
      </c>
      <c r="G391" s="35"/>
      <c r="H391" s="40"/>
    </row>
    <row r="392" spans="1:8" s="2" customFormat="1" ht="16.8" customHeight="1">
      <c r="A392" s="35"/>
      <c r="B392" s="40"/>
      <c r="C392" s="264" t="s">
        <v>458</v>
      </c>
      <c r="D392" s="264" t="s">
        <v>2635</v>
      </c>
      <c r="E392" s="18" t="s">
        <v>308</v>
      </c>
      <c r="F392" s="265">
        <v>60.51</v>
      </c>
      <c r="G392" s="35"/>
      <c r="H392" s="40"/>
    </row>
    <row r="393" spans="1:8" s="2" customFormat="1" ht="16.8" customHeight="1">
      <c r="A393" s="35"/>
      <c r="B393" s="40"/>
      <c r="C393" s="264" t="s">
        <v>448</v>
      </c>
      <c r="D393" s="264" t="s">
        <v>2636</v>
      </c>
      <c r="E393" s="18" t="s">
        <v>308</v>
      </c>
      <c r="F393" s="265">
        <v>73.515</v>
      </c>
      <c r="G393" s="35"/>
      <c r="H393" s="40"/>
    </row>
    <row r="394" spans="1:8" s="2" customFormat="1" ht="16.8" customHeight="1">
      <c r="A394" s="35"/>
      <c r="B394" s="40"/>
      <c r="C394" s="264" t="s">
        <v>443</v>
      </c>
      <c r="D394" s="264" t="s">
        <v>2637</v>
      </c>
      <c r="E394" s="18" t="s">
        <v>308</v>
      </c>
      <c r="F394" s="265">
        <v>73.515</v>
      </c>
      <c r="G394" s="35"/>
      <c r="H394" s="40"/>
    </row>
    <row r="395" spans="1:8" s="2" customFormat="1" ht="16.8" customHeight="1">
      <c r="A395" s="35"/>
      <c r="B395" s="40"/>
      <c r="C395" s="260" t="s">
        <v>1741</v>
      </c>
      <c r="D395" s="261" t="s">
        <v>19</v>
      </c>
      <c r="E395" s="262" t="s">
        <v>19</v>
      </c>
      <c r="F395" s="263">
        <v>39.015</v>
      </c>
      <c r="G395" s="35"/>
      <c r="H395" s="40"/>
    </row>
    <row r="396" spans="1:8" s="2" customFormat="1" ht="16.8" customHeight="1">
      <c r="A396" s="35"/>
      <c r="B396" s="40"/>
      <c r="C396" s="264" t="s">
        <v>19</v>
      </c>
      <c r="D396" s="264" t="s">
        <v>1758</v>
      </c>
      <c r="E396" s="18" t="s">
        <v>19</v>
      </c>
      <c r="F396" s="265">
        <v>0</v>
      </c>
      <c r="G396" s="35"/>
      <c r="H396" s="40"/>
    </row>
    <row r="397" spans="1:8" s="2" customFormat="1" ht="16.8" customHeight="1">
      <c r="A397" s="35"/>
      <c r="B397" s="40"/>
      <c r="C397" s="264" t="s">
        <v>19</v>
      </c>
      <c r="D397" s="264" t="s">
        <v>1759</v>
      </c>
      <c r="E397" s="18" t="s">
        <v>19</v>
      </c>
      <c r="F397" s="265">
        <v>39.015</v>
      </c>
      <c r="G397" s="35"/>
      <c r="H397" s="40"/>
    </row>
    <row r="398" spans="1:8" s="2" customFormat="1" ht="16.8" customHeight="1">
      <c r="A398" s="35"/>
      <c r="B398" s="40"/>
      <c r="C398" s="264" t="s">
        <v>1741</v>
      </c>
      <c r="D398" s="264" t="s">
        <v>271</v>
      </c>
      <c r="E398" s="18" t="s">
        <v>19</v>
      </c>
      <c r="F398" s="265">
        <v>39.015</v>
      </c>
      <c r="G398" s="35"/>
      <c r="H398" s="40"/>
    </row>
    <row r="399" spans="1:8" s="2" customFormat="1" ht="16.8" customHeight="1">
      <c r="A399" s="35"/>
      <c r="B399" s="40"/>
      <c r="C399" s="266" t="s">
        <v>2627</v>
      </c>
      <c r="D399" s="35"/>
      <c r="E399" s="35"/>
      <c r="F399" s="35"/>
      <c r="G399" s="35"/>
      <c r="H399" s="40"/>
    </row>
    <row r="400" spans="1:8" s="2" customFormat="1" ht="16.8" customHeight="1">
      <c r="A400" s="35"/>
      <c r="B400" s="40"/>
      <c r="C400" s="264" t="s">
        <v>1754</v>
      </c>
      <c r="D400" s="264" t="s">
        <v>2674</v>
      </c>
      <c r="E400" s="18" t="s">
        <v>308</v>
      </c>
      <c r="F400" s="265">
        <v>39.015</v>
      </c>
      <c r="G400" s="35"/>
      <c r="H400" s="40"/>
    </row>
    <row r="401" spans="1:8" s="2" customFormat="1" ht="16.8" customHeight="1">
      <c r="A401" s="35"/>
      <c r="B401" s="40"/>
      <c r="C401" s="264" t="s">
        <v>438</v>
      </c>
      <c r="D401" s="264" t="s">
        <v>2634</v>
      </c>
      <c r="E401" s="18" t="s">
        <v>308</v>
      </c>
      <c r="F401" s="265">
        <v>86.52</v>
      </c>
      <c r="G401" s="35"/>
      <c r="H401" s="40"/>
    </row>
    <row r="402" spans="1:8" s="2" customFormat="1" ht="16.8" customHeight="1">
      <c r="A402" s="35"/>
      <c r="B402" s="40"/>
      <c r="C402" s="264" t="s">
        <v>458</v>
      </c>
      <c r="D402" s="264" t="s">
        <v>2635</v>
      </c>
      <c r="E402" s="18" t="s">
        <v>308</v>
      </c>
      <c r="F402" s="265">
        <v>60.51</v>
      </c>
      <c r="G402" s="35"/>
      <c r="H402" s="40"/>
    </row>
    <row r="403" spans="1:8" s="2" customFormat="1" ht="16.8" customHeight="1">
      <c r="A403" s="35"/>
      <c r="B403" s="40"/>
      <c r="C403" s="264" t="s">
        <v>448</v>
      </c>
      <c r="D403" s="264" t="s">
        <v>2636</v>
      </c>
      <c r="E403" s="18" t="s">
        <v>308</v>
      </c>
      <c r="F403" s="265">
        <v>73.515</v>
      </c>
      <c r="G403" s="35"/>
      <c r="H403" s="40"/>
    </row>
    <row r="404" spans="1:8" s="2" customFormat="1" ht="16.8" customHeight="1">
      <c r="A404" s="35"/>
      <c r="B404" s="40"/>
      <c r="C404" s="264" t="s">
        <v>443</v>
      </c>
      <c r="D404" s="264" t="s">
        <v>2637</v>
      </c>
      <c r="E404" s="18" t="s">
        <v>308</v>
      </c>
      <c r="F404" s="265">
        <v>73.515</v>
      </c>
      <c r="G404" s="35"/>
      <c r="H404" s="40"/>
    </row>
    <row r="405" spans="1:8" s="2" customFormat="1" ht="16.8" customHeight="1">
      <c r="A405" s="35"/>
      <c r="B405" s="40"/>
      <c r="C405" s="260" t="s">
        <v>396</v>
      </c>
      <c r="D405" s="261" t="s">
        <v>19</v>
      </c>
      <c r="E405" s="262" t="s">
        <v>19</v>
      </c>
      <c r="F405" s="263">
        <v>1344.38</v>
      </c>
      <c r="G405" s="35"/>
      <c r="H405" s="40"/>
    </row>
    <row r="406" spans="1:8" s="2" customFormat="1" ht="16.8" customHeight="1">
      <c r="A406" s="35"/>
      <c r="B406" s="40"/>
      <c r="C406" s="264" t="s">
        <v>19</v>
      </c>
      <c r="D406" s="264" t="s">
        <v>478</v>
      </c>
      <c r="E406" s="18" t="s">
        <v>19</v>
      </c>
      <c r="F406" s="265">
        <v>0</v>
      </c>
      <c r="G406" s="35"/>
      <c r="H406" s="40"/>
    </row>
    <row r="407" spans="1:8" s="2" customFormat="1" ht="16.8" customHeight="1">
      <c r="A407" s="35"/>
      <c r="B407" s="40"/>
      <c r="C407" s="264" t="s">
        <v>19</v>
      </c>
      <c r="D407" s="264" t="s">
        <v>424</v>
      </c>
      <c r="E407" s="18" t="s">
        <v>19</v>
      </c>
      <c r="F407" s="265">
        <v>0</v>
      </c>
      <c r="G407" s="35"/>
      <c r="H407" s="40"/>
    </row>
    <row r="408" spans="1:8" s="2" customFormat="1" ht="16.8" customHeight="1">
      <c r="A408" s="35"/>
      <c r="B408" s="40"/>
      <c r="C408" s="264" t="s">
        <v>19</v>
      </c>
      <c r="D408" s="264" t="s">
        <v>397</v>
      </c>
      <c r="E408" s="18" t="s">
        <v>19</v>
      </c>
      <c r="F408" s="265">
        <v>1344.38</v>
      </c>
      <c r="G408" s="35"/>
      <c r="H408" s="40"/>
    </row>
    <row r="409" spans="1:8" s="2" customFormat="1" ht="16.8" customHeight="1">
      <c r="A409" s="35"/>
      <c r="B409" s="40"/>
      <c r="C409" s="264" t="s">
        <v>396</v>
      </c>
      <c r="D409" s="264" t="s">
        <v>271</v>
      </c>
      <c r="E409" s="18" t="s">
        <v>19</v>
      </c>
      <c r="F409" s="265">
        <v>1344.38</v>
      </c>
      <c r="G409" s="35"/>
      <c r="H409" s="40"/>
    </row>
    <row r="410" spans="1:8" s="2" customFormat="1" ht="16.8" customHeight="1">
      <c r="A410" s="35"/>
      <c r="B410" s="40"/>
      <c r="C410" s="260" t="s">
        <v>400</v>
      </c>
      <c r="D410" s="261" t="s">
        <v>19</v>
      </c>
      <c r="E410" s="262" t="s">
        <v>19</v>
      </c>
      <c r="F410" s="263">
        <v>84.91</v>
      </c>
      <c r="G410" s="35"/>
      <c r="H410" s="40"/>
    </row>
    <row r="411" spans="1:8" s="2" customFormat="1" ht="16.8" customHeight="1">
      <c r="A411" s="35"/>
      <c r="B411" s="40"/>
      <c r="C411" s="264" t="s">
        <v>19</v>
      </c>
      <c r="D411" s="264" t="s">
        <v>498</v>
      </c>
      <c r="E411" s="18" t="s">
        <v>19</v>
      </c>
      <c r="F411" s="265">
        <v>0</v>
      </c>
      <c r="G411" s="35"/>
      <c r="H411" s="40"/>
    </row>
    <row r="412" spans="1:8" s="2" customFormat="1" ht="16.8" customHeight="1">
      <c r="A412" s="35"/>
      <c r="B412" s="40"/>
      <c r="C412" s="264" t="s">
        <v>19</v>
      </c>
      <c r="D412" s="264" t="s">
        <v>499</v>
      </c>
      <c r="E412" s="18" t="s">
        <v>19</v>
      </c>
      <c r="F412" s="265">
        <v>0</v>
      </c>
      <c r="G412" s="35"/>
      <c r="H412" s="40"/>
    </row>
    <row r="413" spans="1:8" s="2" customFormat="1" ht="16.8" customHeight="1">
      <c r="A413" s="35"/>
      <c r="B413" s="40"/>
      <c r="C413" s="264" t="s">
        <v>19</v>
      </c>
      <c r="D413" s="264" t="s">
        <v>401</v>
      </c>
      <c r="E413" s="18" t="s">
        <v>19</v>
      </c>
      <c r="F413" s="265">
        <v>84.91</v>
      </c>
      <c r="G413" s="35"/>
      <c r="H413" s="40"/>
    </row>
    <row r="414" spans="1:8" s="2" customFormat="1" ht="16.8" customHeight="1">
      <c r="A414" s="35"/>
      <c r="B414" s="40"/>
      <c r="C414" s="264" t="s">
        <v>400</v>
      </c>
      <c r="D414" s="264" t="s">
        <v>271</v>
      </c>
      <c r="E414" s="18" t="s">
        <v>19</v>
      </c>
      <c r="F414" s="265">
        <v>84.91</v>
      </c>
      <c r="G414" s="35"/>
      <c r="H414" s="40"/>
    </row>
    <row r="415" spans="1:8" s="2" customFormat="1" ht="16.8" customHeight="1">
      <c r="A415" s="35"/>
      <c r="B415" s="40"/>
      <c r="C415" s="260" t="s">
        <v>1744</v>
      </c>
      <c r="D415" s="261" t="s">
        <v>19</v>
      </c>
      <c r="E415" s="262" t="s">
        <v>19</v>
      </c>
      <c r="F415" s="263">
        <v>26.01</v>
      </c>
      <c r="G415" s="35"/>
      <c r="H415" s="40"/>
    </row>
    <row r="416" spans="1:8" s="2" customFormat="1" ht="16.8" customHeight="1">
      <c r="A416" s="35"/>
      <c r="B416" s="40"/>
      <c r="C416" s="264" t="s">
        <v>19</v>
      </c>
      <c r="D416" s="264" t="s">
        <v>1774</v>
      </c>
      <c r="E416" s="18" t="s">
        <v>19</v>
      </c>
      <c r="F416" s="265">
        <v>0</v>
      </c>
      <c r="G416" s="35"/>
      <c r="H416" s="40"/>
    </row>
    <row r="417" spans="1:8" s="2" customFormat="1" ht="16.8" customHeight="1">
      <c r="A417" s="35"/>
      <c r="B417" s="40"/>
      <c r="C417" s="264" t="s">
        <v>19</v>
      </c>
      <c r="D417" s="264" t="s">
        <v>1750</v>
      </c>
      <c r="E417" s="18" t="s">
        <v>19</v>
      </c>
      <c r="F417" s="265">
        <v>0</v>
      </c>
      <c r="G417" s="35"/>
      <c r="H417" s="40"/>
    </row>
    <row r="418" spans="1:8" s="2" customFormat="1" ht="16.8" customHeight="1">
      <c r="A418" s="35"/>
      <c r="B418" s="40"/>
      <c r="C418" s="264" t="s">
        <v>19</v>
      </c>
      <c r="D418" s="264" t="s">
        <v>1775</v>
      </c>
      <c r="E418" s="18" t="s">
        <v>19</v>
      </c>
      <c r="F418" s="265">
        <v>12</v>
      </c>
      <c r="G418" s="35"/>
      <c r="H418" s="40"/>
    </row>
    <row r="419" spans="1:8" s="2" customFormat="1" ht="16.8" customHeight="1">
      <c r="A419" s="35"/>
      <c r="B419" s="40"/>
      <c r="C419" s="264" t="s">
        <v>19</v>
      </c>
      <c r="D419" s="264" t="s">
        <v>1776</v>
      </c>
      <c r="E419" s="18" t="s">
        <v>19</v>
      </c>
      <c r="F419" s="265">
        <v>0</v>
      </c>
      <c r="G419" s="35"/>
      <c r="H419" s="40"/>
    </row>
    <row r="420" spans="1:8" s="2" customFormat="1" ht="16.8" customHeight="1">
      <c r="A420" s="35"/>
      <c r="B420" s="40"/>
      <c r="C420" s="264" t="s">
        <v>19</v>
      </c>
      <c r="D420" s="264" t="s">
        <v>1777</v>
      </c>
      <c r="E420" s="18" t="s">
        <v>19</v>
      </c>
      <c r="F420" s="265">
        <v>0.51</v>
      </c>
      <c r="G420" s="35"/>
      <c r="H420" s="40"/>
    </row>
    <row r="421" spans="1:8" s="2" customFormat="1" ht="16.8" customHeight="1">
      <c r="A421" s="35"/>
      <c r="B421" s="40"/>
      <c r="C421" s="264" t="s">
        <v>19</v>
      </c>
      <c r="D421" s="264" t="s">
        <v>1778</v>
      </c>
      <c r="E421" s="18" t="s">
        <v>19</v>
      </c>
      <c r="F421" s="265">
        <v>0</v>
      </c>
      <c r="G421" s="35"/>
      <c r="H421" s="40"/>
    </row>
    <row r="422" spans="1:8" s="2" customFormat="1" ht="16.8" customHeight="1">
      <c r="A422" s="35"/>
      <c r="B422" s="40"/>
      <c r="C422" s="264" t="s">
        <v>19</v>
      </c>
      <c r="D422" s="264" t="s">
        <v>1779</v>
      </c>
      <c r="E422" s="18" t="s">
        <v>19</v>
      </c>
      <c r="F422" s="265">
        <v>13.5</v>
      </c>
      <c r="G422" s="35"/>
      <c r="H422" s="40"/>
    </row>
    <row r="423" spans="1:8" s="2" customFormat="1" ht="16.8" customHeight="1">
      <c r="A423" s="35"/>
      <c r="B423" s="40"/>
      <c r="C423" s="264" t="s">
        <v>1744</v>
      </c>
      <c r="D423" s="264" t="s">
        <v>271</v>
      </c>
      <c r="E423" s="18" t="s">
        <v>19</v>
      </c>
      <c r="F423" s="265">
        <v>26.01</v>
      </c>
      <c r="G423" s="35"/>
      <c r="H423" s="40"/>
    </row>
    <row r="424" spans="1:8" s="2" customFormat="1" ht="16.8" customHeight="1">
      <c r="A424" s="35"/>
      <c r="B424" s="40"/>
      <c r="C424" s="266" t="s">
        <v>2627</v>
      </c>
      <c r="D424" s="35"/>
      <c r="E424" s="35"/>
      <c r="F424" s="35"/>
      <c r="G424" s="35"/>
      <c r="H424" s="40"/>
    </row>
    <row r="425" spans="1:8" s="2" customFormat="1" ht="16.8" customHeight="1">
      <c r="A425" s="35"/>
      <c r="B425" s="40"/>
      <c r="C425" s="264" t="s">
        <v>1770</v>
      </c>
      <c r="D425" s="264" t="s">
        <v>19</v>
      </c>
      <c r="E425" s="18" t="s">
        <v>308</v>
      </c>
      <c r="F425" s="265">
        <v>26.01</v>
      </c>
      <c r="G425" s="35"/>
      <c r="H425" s="40"/>
    </row>
    <row r="426" spans="1:8" s="2" customFormat="1" ht="16.8" customHeight="1">
      <c r="A426" s="35"/>
      <c r="B426" s="40"/>
      <c r="C426" s="264" t="s">
        <v>1754</v>
      </c>
      <c r="D426" s="264" t="s">
        <v>2674</v>
      </c>
      <c r="E426" s="18" t="s">
        <v>308</v>
      </c>
      <c r="F426" s="265">
        <v>39.015</v>
      </c>
      <c r="G426" s="35"/>
      <c r="H426" s="40"/>
    </row>
    <row r="427" spans="1:8" s="2" customFormat="1" ht="16.8" customHeight="1">
      <c r="A427" s="35"/>
      <c r="B427" s="40"/>
      <c r="C427" s="264" t="s">
        <v>453</v>
      </c>
      <c r="D427" s="264" t="s">
        <v>2644</v>
      </c>
      <c r="E427" s="18" t="s">
        <v>308</v>
      </c>
      <c r="F427" s="265">
        <v>13.005</v>
      </c>
      <c r="G427" s="35"/>
      <c r="H427" s="40"/>
    </row>
    <row r="428" spans="1:8" s="2" customFormat="1" ht="16.8" customHeight="1">
      <c r="A428" s="35"/>
      <c r="B428" s="40"/>
      <c r="C428" s="260" t="s">
        <v>398</v>
      </c>
      <c r="D428" s="261" t="s">
        <v>19</v>
      </c>
      <c r="E428" s="262" t="s">
        <v>19</v>
      </c>
      <c r="F428" s="263">
        <v>106.7</v>
      </c>
      <c r="G428" s="35"/>
      <c r="H428" s="40"/>
    </row>
    <row r="429" spans="1:8" s="2" customFormat="1" ht="16.8" customHeight="1">
      <c r="A429" s="35"/>
      <c r="B429" s="40"/>
      <c r="C429" s="264" t="s">
        <v>19</v>
      </c>
      <c r="D429" s="264" t="s">
        <v>498</v>
      </c>
      <c r="E429" s="18" t="s">
        <v>19</v>
      </c>
      <c r="F429" s="265">
        <v>0</v>
      </c>
      <c r="G429" s="35"/>
      <c r="H429" s="40"/>
    </row>
    <row r="430" spans="1:8" s="2" customFormat="1" ht="16.8" customHeight="1">
      <c r="A430" s="35"/>
      <c r="B430" s="40"/>
      <c r="C430" s="264" t="s">
        <v>19</v>
      </c>
      <c r="D430" s="264" t="s">
        <v>434</v>
      </c>
      <c r="E430" s="18" t="s">
        <v>19</v>
      </c>
      <c r="F430" s="265">
        <v>0</v>
      </c>
      <c r="G430" s="35"/>
      <c r="H430" s="40"/>
    </row>
    <row r="431" spans="1:8" s="2" customFormat="1" ht="16.8" customHeight="1">
      <c r="A431" s="35"/>
      <c r="B431" s="40"/>
      <c r="C431" s="264" t="s">
        <v>19</v>
      </c>
      <c r="D431" s="264" t="s">
        <v>399</v>
      </c>
      <c r="E431" s="18" t="s">
        <v>19</v>
      </c>
      <c r="F431" s="265">
        <v>106.7</v>
      </c>
      <c r="G431" s="35"/>
      <c r="H431" s="40"/>
    </row>
    <row r="432" spans="1:8" s="2" customFormat="1" ht="16.8" customHeight="1">
      <c r="A432" s="35"/>
      <c r="B432" s="40"/>
      <c r="C432" s="264" t="s">
        <v>398</v>
      </c>
      <c r="D432" s="264" t="s">
        <v>271</v>
      </c>
      <c r="E432" s="18" t="s">
        <v>19</v>
      </c>
      <c r="F432" s="265">
        <v>106.7</v>
      </c>
      <c r="G432" s="35"/>
      <c r="H432" s="40"/>
    </row>
    <row r="433" spans="1:8" s="2" customFormat="1" ht="16.8" customHeight="1">
      <c r="A433" s="35"/>
      <c r="B433" s="40"/>
      <c r="C433" s="260" t="s">
        <v>406</v>
      </c>
      <c r="D433" s="261" t="s">
        <v>19</v>
      </c>
      <c r="E433" s="262" t="s">
        <v>19</v>
      </c>
      <c r="F433" s="263">
        <v>13.005</v>
      </c>
      <c r="G433" s="35"/>
      <c r="H433" s="40"/>
    </row>
    <row r="434" spans="1:8" s="2" customFormat="1" ht="16.8" customHeight="1">
      <c r="A434" s="35"/>
      <c r="B434" s="40"/>
      <c r="C434" s="264" t="s">
        <v>19</v>
      </c>
      <c r="D434" s="264" t="s">
        <v>457</v>
      </c>
      <c r="E434" s="18" t="s">
        <v>19</v>
      </c>
      <c r="F434" s="265">
        <v>0</v>
      </c>
      <c r="G434" s="35"/>
      <c r="H434" s="40"/>
    </row>
    <row r="435" spans="1:8" s="2" customFormat="1" ht="16.8" customHeight="1">
      <c r="A435" s="35"/>
      <c r="B435" s="40"/>
      <c r="C435" s="264" t="s">
        <v>19</v>
      </c>
      <c r="D435" s="264" t="s">
        <v>1764</v>
      </c>
      <c r="E435" s="18" t="s">
        <v>19</v>
      </c>
      <c r="F435" s="265">
        <v>13.005</v>
      </c>
      <c r="G435" s="35"/>
      <c r="H435" s="40"/>
    </row>
    <row r="436" spans="1:8" s="2" customFormat="1" ht="16.8" customHeight="1">
      <c r="A436" s="35"/>
      <c r="B436" s="40"/>
      <c r="C436" s="264" t="s">
        <v>406</v>
      </c>
      <c r="D436" s="264" t="s">
        <v>271</v>
      </c>
      <c r="E436" s="18" t="s">
        <v>19</v>
      </c>
      <c r="F436" s="265">
        <v>13.005</v>
      </c>
      <c r="G436" s="35"/>
      <c r="H436" s="40"/>
    </row>
    <row r="437" spans="1:8" s="2" customFormat="1" ht="16.8" customHeight="1">
      <c r="A437" s="35"/>
      <c r="B437" s="40"/>
      <c r="C437" s="266" t="s">
        <v>2627</v>
      </c>
      <c r="D437" s="35"/>
      <c r="E437" s="35"/>
      <c r="F437" s="35"/>
      <c r="G437" s="35"/>
      <c r="H437" s="40"/>
    </row>
    <row r="438" spans="1:8" s="2" customFormat="1" ht="16.8" customHeight="1">
      <c r="A438" s="35"/>
      <c r="B438" s="40"/>
      <c r="C438" s="264" t="s">
        <v>453</v>
      </c>
      <c r="D438" s="264" t="s">
        <v>2644</v>
      </c>
      <c r="E438" s="18" t="s">
        <v>308</v>
      </c>
      <c r="F438" s="265">
        <v>13.005</v>
      </c>
      <c r="G438" s="35"/>
      <c r="H438" s="40"/>
    </row>
    <row r="439" spans="1:8" s="2" customFormat="1" ht="16.8" customHeight="1">
      <c r="A439" s="35"/>
      <c r="B439" s="40"/>
      <c r="C439" s="264" t="s">
        <v>438</v>
      </c>
      <c r="D439" s="264" t="s">
        <v>2634</v>
      </c>
      <c r="E439" s="18" t="s">
        <v>308</v>
      </c>
      <c r="F439" s="265">
        <v>86.52</v>
      </c>
      <c r="G439" s="35"/>
      <c r="H439" s="40"/>
    </row>
    <row r="440" spans="1:8" s="2" customFormat="1" ht="16.8" customHeight="1">
      <c r="A440" s="35"/>
      <c r="B440" s="40"/>
      <c r="C440" s="264" t="s">
        <v>458</v>
      </c>
      <c r="D440" s="264" t="s">
        <v>2635</v>
      </c>
      <c r="E440" s="18" t="s">
        <v>308</v>
      </c>
      <c r="F440" s="265">
        <v>60.51</v>
      </c>
      <c r="G440" s="35"/>
      <c r="H440" s="40"/>
    </row>
    <row r="441" spans="1:8" s="2" customFormat="1" ht="26.4" customHeight="1">
      <c r="A441" s="35"/>
      <c r="B441" s="40"/>
      <c r="C441" s="259" t="s">
        <v>2675</v>
      </c>
      <c r="D441" s="259" t="s">
        <v>97</v>
      </c>
      <c r="E441" s="35"/>
      <c r="F441" s="35"/>
      <c r="G441" s="35"/>
      <c r="H441" s="40"/>
    </row>
    <row r="442" spans="1:8" s="2" customFormat="1" ht="16.8" customHeight="1">
      <c r="A442" s="35"/>
      <c r="B442" s="40"/>
      <c r="C442" s="260" t="s">
        <v>565</v>
      </c>
      <c r="D442" s="261" t="s">
        <v>19</v>
      </c>
      <c r="E442" s="262" t="s">
        <v>19</v>
      </c>
      <c r="F442" s="263">
        <v>19.56</v>
      </c>
      <c r="G442" s="35"/>
      <c r="H442" s="40"/>
    </row>
    <row r="443" spans="1:8" s="2" customFormat="1" ht="16.8" customHeight="1">
      <c r="A443" s="35"/>
      <c r="B443" s="40"/>
      <c r="C443" s="264" t="s">
        <v>19</v>
      </c>
      <c r="D443" s="264" t="s">
        <v>580</v>
      </c>
      <c r="E443" s="18" t="s">
        <v>19</v>
      </c>
      <c r="F443" s="265">
        <v>0</v>
      </c>
      <c r="G443" s="35"/>
      <c r="H443" s="40"/>
    </row>
    <row r="444" spans="1:8" s="2" customFormat="1" ht="16.8" customHeight="1">
      <c r="A444" s="35"/>
      <c r="B444" s="40"/>
      <c r="C444" s="264" t="s">
        <v>19</v>
      </c>
      <c r="D444" s="264" t="s">
        <v>499</v>
      </c>
      <c r="E444" s="18" t="s">
        <v>19</v>
      </c>
      <c r="F444" s="265">
        <v>0</v>
      </c>
      <c r="G444" s="35"/>
      <c r="H444" s="40"/>
    </row>
    <row r="445" spans="1:8" s="2" customFormat="1" ht="16.8" customHeight="1">
      <c r="A445" s="35"/>
      <c r="B445" s="40"/>
      <c r="C445" s="264" t="s">
        <v>19</v>
      </c>
      <c r="D445" s="264" t="s">
        <v>1784</v>
      </c>
      <c r="E445" s="18" t="s">
        <v>19</v>
      </c>
      <c r="F445" s="265">
        <v>19.56</v>
      </c>
      <c r="G445" s="35"/>
      <c r="H445" s="40"/>
    </row>
    <row r="446" spans="1:8" s="2" customFormat="1" ht="16.8" customHeight="1">
      <c r="A446" s="35"/>
      <c r="B446" s="40"/>
      <c r="C446" s="264" t="s">
        <v>565</v>
      </c>
      <c r="D446" s="264" t="s">
        <v>271</v>
      </c>
      <c r="E446" s="18" t="s">
        <v>19</v>
      </c>
      <c r="F446" s="265">
        <v>19.56</v>
      </c>
      <c r="G446" s="35"/>
      <c r="H446" s="40"/>
    </row>
    <row r="447" spans="1:8" s="2" customFormat="1" ht="16.8" customHeight="1">
      <c r="A447" s="35"/>
      <c r="B447" s="40"/>
      <c r="C447" s="266" t="s">
        <v>2627</v>
      </c>
      <c r="D447" s="35"/>
      <c r="E447" s="35"/>
      <c r="F447" s="35"/>
      <c r="G447" s="35"/>
      <c r="H447" s="40"/>
    </row>
    <row r="448" spans="1:8" s="2" customFormat="1" ht="16.8" customHeight="1">
      <c r="A448" s="35"/>
      <c r="B448" s="40"/>
      <c r="C448" s="264" t="s">
        <v>1787</v>
      </c>
      <c r="D448" s="264" t="s">
        <v>2650</v>
      </c>
      <c r="E448" s="18" t="s">
        <v>308</v>
      </c>
      <c r="F448" s="265">
        <v>19.56</v>
      </c>
      <c r="G448" s="35"/>
      <c r="H448" s="40"/>
    </row>
    <row r="449" spans="1:8" s="2" customFormat="1" ht="16.8" customHeight="1">
      <c r="A449" s="35"/>
      <c r="B449" s="40"/>
      <c r="C449" s="264" t="s">
        <v>610</v>
      </c>
      <c r="D449" s="264" t="s">
        <v>2651</v>
      </c>
      <c r="E449" s="18" t="s">
        <v>323</v>
      </c>
      <c r="F449" s="265">
        <v>3.912</v>
      </c>
      <c r="G449" s="35"/>
      <c r="H449" s="40"/>
    </row>
    <row r="450" spans="1:8" s="2" customFormat="1" ht="16.8" customHeight="1">
      <c r="A450" s="35"/>
      <c r="B450" s="40"/>
      <c r="C450" s="260" t="s">
        <v>563</v>
      </c>
      <c r="D450" s="261" t="s">
        <v>19</v>
      </c>
      <c r="E450" s="262" t="s">
        <v>19</v>
      </c>
      <c r="F450" s="263">
        <v>58.7</v>
      </c>
      <c r="G450" s="35"/>
      <c r="H450" s="40"/>
    </row>
    <row r="451" spans="1:8" s="2" customFormat="1" ht="16.8" customHeight="1">
      <c r="A451" s="35"/>
      <c r="B451" s="40"/>
      <c r="C451" s="260" t="s">
        <v>569</v>
      </c>
      <c r="D451" s="261" t="s">
        <v>19</v>
      </c>
      <c r="E451" s="262" t="s">
        <v>19</v>
      </c>
      <c r="F451" s="263">
        <v>7.728</v>
      </c>
      <c r="G451" s="35"/>
      <c r="H451" s="40"/>
    </row>
    <row r="452" spans="1:8" s="2" customFormat="1" ht="16.8" customHeight="1">
      <c r="A452" s="35"/>
      <c r="B452" s="40"/>
      <c r="C452" s="264" t="s">
        <v>19</v>
      </c>
      <c r="D452" s="264" t="s">
        <v>1803</v>
      </c>
      <c r="E452" s="18" t="s">
        <v>19</v>
      </c>
      <c r="F452" s="265">
        <v>0</v>
      </c>
      <c r="G452" s="35"/>
      <c r="H452" s="40"/>
    </row>
    <row r="453" spans="1:8" s="2" customFormat="1" ht="16.8" customHeight="1">
      <c r="A453" s="35"/>
      <c r="B453" s="40"/>
      <c r="C453" s="264" t="s">
        <v>19</v>
      </c>
      <c r="D453" s="264" t="s">
        <v>1804</v>
      </c>
      <c r="E453" s="18" t="s">
        <v>19</v>
      </c>
      <c r="F453" s="265">
        <v>0</v>
      </c>
      <c r="G453" s="35"/>
      <c r="H453" s="40"/>
    </row>
    <row r="454" spans="1:8" s="2" customFormat="1" ht="16.8" customHeight="1">
      <c r="A454" s="35"/>
      <c r="B454" s="40"/>
      <c r="C454" s="264" t="s">
        <v>19</v>
      </c>
      <c r="D454" s="264" t="s">
        <v>1805</v>
      </c>
      <c r="E454" s="18" t="s">
        <v>19</v>
      </c>
      <c r="F454" s="265">
        <v>7.728</v>
      </c>
      <c r="G454" s="35"/>
      <c r="H454" s="40"/>
    </row>
    <row r="455" spans="1:8" s="2" customFormat="1" ht="16.8" customHeight="1">
      <c r="A455" s="35"/>
      <c r="B455" s="40"/>
      <c r="C455" s="264" t="s">
        <v>569</v>
      </c>
      <c r="D455" s="264" t="s">
        <v>271</v>
      </c>
      <c r="E455" s="18" t="s">
        <v>19</v>
      </c>
      <c r="F455" s="265">
        <v>7.728</v>
      </c>
      <c r="G455" s="35"/>
      <c r="H455" s="40"/>
    </row>
    <row r="456" spans="1:8" s="2" customFormat="1" ht="16.8" customHeight="1">
      <c r="A456" s="35"/>
      <c r="B456" s="40"/>
      <c r="C456" s="266" t="s">
        <v>2627</v>
      </c>
      <c r="D456" s="35"/>
      <c r="E456" s="35"/>
      <c r="F456" s="35"/>
      <c r="G456" s="35"/>
      <c r="H456" s="40"/>
    </row>
    <row r="457" spans="1:8" s="2" customFormat="1" ht="16.8" customHeight="1">
      <c r="A457" s="35"/>
      <c r="B457" s="40"/>
      <c r="C457" s="264" t="s">
        <v>1800</v>
      </c>
      <c r="D457" s="264" t="s">
        <v>2676</v>
      </c>
      <c r="E457" s="18" t="s">
        <v>308</v>
      </c>
      <c r="F457" s="265">
        <v>7.728</v>
      </c>
      <c r="G457" s="35"/>
      <c r="H457" s="40"/>
    </row>
    <row r="458" spans="1:8" s="2" customFormat="1" ht="16.8" customHeight="1">
      <c r="A458" s="35"/>
      <c r="B458" s="40"/>
      <c r="C458" s="264" t="s">
        <v>724</v>
      </c>
      <c r="D458" s="264" t="s">
        <v>2654</v>
      </c>
      <c r="E458" s="18" t="s">
        <v>323</v>
      </c>
      <c r="F458" s="265">
        <v>1.159</v>
      </c>
      <c r="G458" s="35"/>
      <c r="H458" s="40"/>
    </row>
    <row r="459" spans="1:8" s="2" customFormat="1" ht="26.4" customHeight="1">
      <c r="A459" s="35"/>
      <c r="B459" s="40"/>
      <c r="C459" s="259" t="s">
        <v>2677</v>
      </c>
      <c r="D459" s="259" t="s">
        <v>106</v>
      </c>
      <c r="E459" s="35"/>
      <c r="F459" s="35"/>
      <c r="G459" s="35"/>
      <c r="H459" s="40"/>
    </row>
    <row r="460" spans="1:8" s="2" customFormat="1" ht="16.8" customHeight="1">
      <c r="A460" s="35"/>
      <c r="B460" s="40"/>
      <c r="C460" s="260" t="s">
        <v>887</v>
      </c>
      <c r="D460" s="261" t="s">
        <v>19</v>
      </c>
      <c r="E460" s="262" t="s">
        <v>19</v>
      </c>
      <c r="F460" s="263">
        <v>399.11</v>
      </c>
      <c r="G460" s="35"/>
      <c r="H460" s="40"/>
    </row>
    <row r="461" spans="1:8" s="2" customFormat="1" ht="16.8" customHeight="1">
      <c r="A461" s="35"/>
      <c r="B461" s="40"/>
      <c r="C461" s="260" t="s">
        <v>895</v>
      </c>
      <c r="D461" s="261" t="s">
        <v>19</v>
      </c>
      <c r="E461" s="262" t="s">
        <v>19</v>
      </c>
      <c r="F461" s="263">
        <v>452.45</v>
      </c>
      <c r="G461" s="35"/>
      <c r="H461" s="40"/>
    </row>
    <row r="462" spans="1:8" s="2" customFormat="1" ht="16.8" customHeight="1">
      <c r="A462" s="35"/>
      <c r="B462" s="40"/>
      <c r="C462" s="260" t="s">
        <v>899</v>
      </c>
      <c r="D462" s="261" t="s">
        <v>19</v>
      </c>
      <c r="E462" s="262" t="s">
        <v>19</v>
      </c>
      <c r="F462" s="263">
        <v>229.26</v>
      </c>
      <c r="G462" s="35"/>
      <c r="H462" s="40"/>
    </row>
    <row r="463" spans="1:8" s="2" customFormat="1" ht="16.8" customHeight="1">
      <c r="A463" s="35"/>
      <c r="B463" s="40"/>
      <c r="C463" s="260" t="s">
        <v>885</v>
      </c>
      <c r="D463" s="261" t="s">
        <v>19</v>
      </c>
      <c r="E463" s="262" t="s">
        <v>19</v>
      </c>
      <c r="F463" s="263">
        <v>2584.34</v>
      </c>
      <c r="G463" s="35"/>
      <c r="H463" s="40"/>
    </row>
    <row r="464" spans="1:8" s="2" customFormat="1" ht="16.8" customHeight="1">
      <c r="A464" s="35"/>
      <c r="B464" s="40"/>
      <c r="C464" s="260" t="s">
        <v>889</v>
      </c>
      <c r="D464" s="261" t="s">
        <v>19</v>
      </c>
      <c r="E464" s="262" t="s">
        <v>19</v>
      </c>
      <c r="F464" s="263">
        <v>64.29</v>
      </c>
      <c r="G464" s="35"/>
      <c r="H464" s="40"/>
    </row>
    <row r="465" spans="1:8" s="2" customFormat="1" ht="16.8" customHeight="1">
      <c r="A465" s="35"/>
      <c r="B465" s="40"/>
      <c r="C465" s="260" t="s">
        <v>901</v>
      </c>
      <c r="D465" s="261" t="s">
        <v>19</v>
      </c>
      <c r="E465" s="262" t="s">
        <v>19</v>
      </c>
      <c r="F465" s="263">
        <v>51.88</v>
      </c>
      <c r="G465" s="35"/>
      <c r="H465" s="40"/>
    </row>
    <row r="466" spans="1:8" s="2" customFormat="1" ht="16.8" customHeight="1">
      <c r="A466" s="35"/>
      <c r="B466" s="40"/>
      <c r="C466" s="260" t="s">
        <v>905</v>
      </c>
      <c r="D466" s="261" t="s">
        <v>19</v>
      </c>
      <c r="E466" s="262" t="s">
        <v>19</v>
      </c>
      <c r="F466" s="263">
        <v>41.71</v>
      </c>
      <c r="G466" s="35"/>
      <c r="H466" s="40"/>
    </row>
    <row r="467" spans="1:8" s="2" customFormat="1" ht="16.8" customHeight="1">
      <c r="A467" s="35"/>
      <c r="B467" s="40"/>
      <c r="C467" s="260" t="s">
        <v>910</v>
      </c>
      <c r="D467" s="261" t="s">
        <v>19</v>
      </c>
      <c r="E467" s="262" t="s">
        <v>19</v>
      </c>
      <c r="F467" s="263">
        <v>61.16</v>
      </c>
      <c r="G467" s="35"/>
      <c r="H467" s="40"/>
    </row>
    <row r="468" spans="1:8" s="2" customFormat="1" ht="16.8" customHeight="1">
      <c r="A468" s="35"/>
      <c r="B468" s="40"/>
      <c r="C468" s="260" t="s">
        <v>908</v>
      </c>
      <c r="D468" s="261" t="s">
        <v>19</v>
      </c>
      <c r="E468" s="262" t="s">
        <v>19</v>
      </c>
      <c r="F468" s="263">
        <v>82.43</v>
      </c>
      <c r="G468" s="35"/>
      <c r="H468" s="40"/>
    </row>
    <row r="469" spans="1:8" s="2" customFormat="1" ht="16.8" customHeight="1">
      <c r="A469" s="35"/>
      <c r="B469" s="40"/>
      <c r="C469" s="260" t="s">
        <v>897</v>
      </c>
      <c r="D469" s="261" t="s">
        <v>19</v>
      </c>
      <c r="E469" s="262" t="s">
        <v>19</v>
      </c>
      <c r="F469" s="263">
        <v>96.32</v>
      </c>
      <c r="G469" s="35"/>
      <c r="H469" s="40"/>
    </row>
    <row r="470" spans="1:8" s="2" customFormat="1" ht="16.8" customHeight="1">
      <c r="A470" s="35"/>
      <c r="B470" s="40"/>
      <c r="C470" s="260" t="s">
        <v>891</v>
      </c>
      <c r="D470" s="261" t="s">
        <v>19</v>
      </c>
      <c r="E470" s="262" t="s">
        <v>19</v>
      </c>
      <c r="F470" s="263">
        <v>332.45</v>
      </c>
      <c r="G470" s="35"/>
      <c r="H470" s="40"/>
    </row>
    <row r="471" spans="1:8" s="2" customFormat="1" ht="16.8" customHeight="1">
      <c r="A471" s="35"/>
      <c r="B471" s="40"/>
      <c r="C471" s="260" t="s">
        <v>893</v>
      </c>
      <c r="D471" s="261" t="s">
        <v>19</v>
      </c>
      <c r="E471" s="262" t="s">
        <v>19</v>
      </c>
      <c r="F471" s="263">
        <v>60.83</v>
      </c>
      <c r="G471" s="35"/>
      <c r="H471" s="40"/>
    </row>
    <row r="472" spans="1:8" s="2" customFormat="1" ht="16.8" customHeight="1">
      <c r="A472" s="35"/>
      <c r="B472" s="40"/>
      <c r="C472" s="260" t="s">
        <v>903</v>
      </c>
      <c r="D472" s="261" t="s">
        <v>19</v>
      </c>
      <c r="E472" s="262" t="s">
        <v>19</v>
      </c>
      <c r="F472" s="263">
        <v>525.79</v>
      </c>
      <c r="G472" s="35"/>
      <c r="H472" s="40"/>
    </row>
    <row r="473" spans="1:8" s="2" customFormat="1" ht="16.8" customHeight="1">
      <c r="A473" s="35"/>
      <c r="B473" s="40"/>
      <c r="C473" s="260" t="s">
        <v>912</v>
      </c>
      <c r="D473" s="261" t="s">
        <v>19</v>
      </c>
      <c r="E473" s="262" t="s">
        <v>19</v>
      </c>
      <c r="F473" s="263">
        <v>12.68</v>
      </c>
      <c r="G473" s="35"/>
      <c r="H473" s="40"/>
    </row>
    <row r="474" spans="1:8" s="2" customFormat="1" ht="26.4" customHeight="1">
      <c r="A474" s="35"/>
      <c r="B474" s="40"/>
      <c r="C474" s="259" t="s">
        <v>2678</v>
      </c>
      <c r="D474" s="259" t="s">
        <v>109</v>
      </c>
      <c r="E474" s="35"/>
      <c r="F474" s="35"/>
      <c r="G474" s="35"/>
      <c r="H474" s="40"/>
    </row>
    <row r="475" spans="1:8" s="2" customFormat="1" ht="16.8" customHeight="1">
      <c r="A475" s="35"/>
      <c r="B475" s="40"/>
      <c r="C475" s="260" t="s">
        <v>1108</v>
      </c>
      <c r="D475" s="261" t="s">
        <v>19</v>
      </c>
      <c r="E475" s="262" t="s">
        <v>19</v>
      </c>
      <c r="F475" s="263">
        <v>63.12</v>
      </c>
      <c r="G475" s="35"/>
      <c r="H475" s="40"/>
    </row>
    <row r="476" spans="1:8" s="2" customFormat="1" ht="16.8" customHeight="1">
      <c r="A476" s="35"/>
      <c r="B476" s="40"/>
      <c r="C476" s="264" t="s">
        <v>19</v>
      </c>
      <c r="D476" s="264" t="s">
        <v>1201</v>
      </c>
      <c r="E476" s="18" t="s">
        <v>19</v>
      </c>
      <c r="F476" s="265">
        <v>0</v>
      </c>
      <c r="G476" s="35"/>
      <c r="H476" s="40"/>
    </row>
    <row r="477" spans="1:8" s="2" customFormat="1" ht="16.8" customHeight="1">
      <c r="A477" s="35"/>
      <c r="B477" s="40"/>
      <c r="C477" s="264" t="s">
        <v>19</v>
      </c>
      <c r="D477" s="264" t="s">
        <v>1110</v>
      </c>
      <c r="E477" s="18" t="s">
        <v>19</v>
      </c>
      <c r="F477" s="265">
        <v>63.12</v>
      </c>
      <c r="G477" s="35"/>
      <c r="H477" s="40"/>
    </row>
    <row r="478" spans="1:8" s="2" customFormat="1" ht="16.8" customHeight="1">
      <c r="A478" s="35"/>
      <c r="B478" s="40"/>
      <c r="C478" s="264" t="s">
        <v>1108</v>
      </c>
      <c r="D478" s="264" t="s">
        <v>271</v>
      </c>
      <c r="E478" s="18" t="s">
        <v>19</v>
      </c>
      <c r="F478" s="265">
        <v>63.12</v>
      </c>
      <c r="G478" s="35"/>
      <c r="H478" s="40"/>
    </row>
    <row r="479" spans="1:8" s="2" customFormat="1" ht="16.8" customHeight="1">
      <c r="A479" s="35"/>
      <c r="B479" s="40"/>
      <c r="C479" s="266" t="s">
        <v>2627</v>
      </c>
      <c r="D479" s="35"/>
      <c r="E479" s="35"/>
      <c r="F479" s="35"/>
      <c r="G479" s="35"/>
      <c r="H479" s="40"/>
    </row>
    <row r="480" spans="1:8" s="2" customFormat="1" ht="16.8" customHeight="1">
      <c r="A480" s="35"/>
      <c r="B480" s="40"/>
      <c r="C480" s="264" t="s">
        <v>1198</v>
      </c>
      <c r="D480" s="264" t="s">
        <v>2665</v>
      </c>
      <c r="E480" s="18" t="s">
        <v>260</v>
      </c>
      <c r="F480" s="265">
        <v>63.12</v>
      </c>
      <c r="G480" s="35"/>
      <c r="H480" s="40"/>
    </row>
    <row r="481" spans="1:8" s="2" customFormat="1" ht="16.8" customHeight="1">
      <c r="A481" s="35"/>
      <c r="B481" s="40"/>
      <c r="C481" s="264" t="s">
        <v>1194</v>
      </c>
      <c r="D481" s="264" t="s">
        <v>2666</v>
      </c>
      <c r="E481" s="18" t="s">
        <v>260</v>
      </c>
      <c r="F481" s="265">
        <v>63.12</v>
      </c>
      <c r="G481" s="35"/>
      <c r="H481" s="40"/>
    </row>
    <row r="482" spans="1:8" s="2" customFormat="1" ht="16.8" customHeight="1">
      <c r="A482" s="35"/>
      <c r="B482" s="40"/>
      <c r="C482" s="260" t="s">
        <v>1098</v>
      </c>
      <c r="D482" s="261" t="s">
        <v>19</v>
      </c>
      <c r="E482" s="262" t="s">
        <v>19</v>
      </c>
      <c r="F482" s="263">
        <v>63.12</v>
      </c>
      <c r="G482" s="35"/>
      <c r="H482" s="40"/>
    </row>
    <row r="483" spans="1:8" s="2" customFormat="1" ht="16.8" customHeight="1">
      <c r="A483" s="35"/>
      <c r="B483" s="40"/>
      <c r="C483" s="264" t="s">
        <v>19</v>
      </c>
      <c r="D483" s="264" t="s">
        <v>1122</v>
      </c>
      <c r="E483" s="18" t="s">
        <v>19</v>
      </c>
      <c r="F483" s="265">
        <v>0</v>
      </c>
      <c r="G483" s="35"/>
      <c r="H483" s="40"/>
    </row>
    <row r="484" spans="1:8" s="2" customFormat="1" ht="16.8" customHeight="1">
      <c r="A484" s="35"/>
      <c r="B484" s="40"/>
      <c r="C484" s="264" t="s">
        <v>19</v>
      </c>
      <c r="D484" s="264" t="s">
        <v>589</v>
      </c>
      <c r="E484" s="18" t="s">
        <v>19</v>
      </c>
      <c r="F484" s="265">
        <v>0</v>
      </c>
      <c r="G484" s="35"/>
      <c r="H484" s="40"/>
    </row>
    <row r="485" spans="1:8" s="2" customFormat="1" ht="16.8" customHeight="1">
      <c r="A485" s="35"/>
      <c r="B485" s="40"/>
      <c r="C485" s="264" t="s">
        <v>19</v>
      </c>
      <c r="D485" s="264" t="s">
        <v>1846</v>
      </c>
      <c r="E485" s="18" t="s">
        <v>19</v>
      </c>
      <c r="F485" s="265">
        <v>63.12</v>
      </c>
      <c r="G485" s="35"/>
      <c r="H485" s="40"/>
    </row>
    <row r="486" spans="1:8" s="2" customFormat="1" ht="16.8" customHeight="1">
      <c r="A486" s="35"/>
      <c r="B486" s="40"/>
      <c r="C486" s="264" t="s">
        <v>1098</v>
      </c>
      <c r="D486" s="264" t="s">
        <v>271</v>
      </c>
      <c r="E486" s="18" t="s">
        <v>19</v>
      </c>
      <c r="F486" s="265">
        <v>63.12</v>
      </c>
      <c r="G486" s="35"/>
      <c r="H486" s="40"/>
    </row>
    <row r="487" spans="1:8" s="2" customFormat="1" ht="16.8" customHeight="1">
      <c r="A487" s="35"/>
      <c r="B487" s="40"/>
      <c r="C487" s="266" t="s">
        <v>2627</v>
      </c>
      <c r="D487" s="35"/>
      <c r="E487" s="35"/>
      <c r="F487" s="35"/>
      <c r="G487" s="35"/>
      <c r="H487" s="40"/>
    </row>
    <row r="488" spans="1:8" s="2" customFormat="1" ht="16.8" customHeight="1">
      <c r="A488" s="35"/>
      <c r="B488" s="40"/>
      <c r="C488" s="264" t="s">
        <v>1124</v>
      </c>
      <c r="D488" s="264" t="s">
        <v>2667</v>
      </c>
      <c r="E488" s="18" t="s">
        <v>260</v>
      </c>
      <c r="F488" s="265">
        <v>63.12</v>
      </c>
      <c r="G488" s="35"/>
      <c r="H488" s="40"/>
    </row>
    <row r="489" spans="1:8" s="2" customFormat="1" ht="16.8" customHeight="1">
      <c r="A489" s="35"/>
      <c r="B489" s="40"/>
      <c r="C489" s="264" t="s">
        <v>1133</v>
      </c>
      <c r="D489" s="264" t="s">
        <v>2668</v>
      </c>
      <c r="E489" s="18" t="s">
        <v>260</v>
      </c>
      <c r="F489" s="265">
        <v>63.12</v>
      </c>
      <c r="G489" s="35"/>
      <c r="H489" s="40"/>
    </row>
    <row r="490" spans="1:8" s="2" customFormat="1" ht="16.8" customHeight="1">
      <c r="A490" s="35"/>
      <c r="B490" s="40"/>
      <c r="C490" s="264" t="s">
        <v>1138</v>
      </c>
      <c r="D490" s="264" t="s">
        <v>2670</v>
      </c>
      <c r="E490" s="18" t="s">
        <v>260</v>
      </c>
      <c r="F490" s="265">
        <v>63.12</v>
      </c>
      <c r="G490" s="35"/>
      <c r="H490" s="40"/>
    </row>
    <row r="491" spans="1:8" s="2" customFormat="1" ht="16.8" customHeight="1">
      <c r="A491" s="35"/>
      <c r="B491" s="40"/>
      <c r="C491" s="260" t="s">
        <v>1110</v>
      </c>
      <c r="D491" s="261" t="s">
        <v>19</v>
      </c>
      <c r="E491" s="262" t="s">
        <v>19</v>
      </c>
      <c r="F491" s="263">
        <v>63.12</v>
      </c>
      <c r="G491" s="35"/>
      <c r="H491" s="40"/>
    </row>
    <row r="492" spans="1:8" s="2" customFormat="1" ht="16.8" customHeight="1">
      <c r="A492" s="35"/>
      <c r="B492" s="40"/>
      <c r="C492" s="264" t="s">
        <v>19</v>
      </c>
      <c r="D492" s="264" t="s">
        <v>1141</v>
      </c>
      <c r="E492" s="18" t="s">
        <v>19</v>
      </c>
      <c r="F492" s="265">
        <v>0</v>
      </c>
      <c r="G492" s="35"/>
      <c r="H492" s="40"/>
    </row>
    <row r="493" spans="1:8" s="2" customFormat="1" ht="16.8" customHeight="1">
      <c r="A493" s="35"/>
      <c r="B493" s="40"/>
      <c r="C493" s="264" t="s">
        <v>19</v>
      </c>
      <c r="D493" s="264" t="s">
        <v>1098</v>
      </c>
      <c r="E493" s="18" t="s">
        <v>19</v>
      </c>
      <c r="F493" s="265">
        <v>63.12</v>
      </c>
      <c r="G493" s="35"/>
      <c r="H493" s="40"/>
    </row>
    <row r="494" spans="1:8" s="2" customFormat="1" ht="16.8" customHeight="1">
      <c r="A494" s="35"/>
      <c r="B494" s="40"/>
      <c r="C494" s="264" t="s">
        <v>1110</v>
      </c>
      <c r="D494" s="264" t="s">
        <v>271</v>
      </c>
      <c r="E494" s="18" t="s">
        <v>19</v>
      </c>
      <c r="F494" s="265">
        <v>63.12</v>
      </c>
      <c r="G494" s="35"/>
      <c r="H494" s="40"/>
    </row>
    <row r="495" spans="1:8" s="2" customFormat="1" ht="16.8" customHeight="1">
      <c r="A495" s="35"/>
      <c r="B495" s="40"/>
      <c r="C495" s="266" t="s">
        <v>2627</v>
      </c>
      <c r="D495" s="35"/>
      <c r="E495" s="35"/>
      <c r="F495" s="35"/>
      <c r="G495" s="35"/>
      <c r="H495" s="40"/>
    </row>
    <row r="496" spans="1:8" s="2" customFormat="1" ht="16.8" customHeight="1">
      <c r="A496" s="35"/>
      <c r="B496" s="40"/>
      <c r="C496" s="264" t="s">
        <v>1138</v>
      </c>
      <c r="D496" s="264" t="s">
        <v>2670</v>
      </c>
      <c r="E496" s="18" t="s">
        <v>260</v>
      </c>
      <c r="F496" s="265">
        <v>63.12</v>
      </c>
      <c r="G496" s="35"/>
      <c r="H496" s="40"/>
    </row>
    <row r="497" spans="1:8" s="2" customFormat="1" ht="16.8" customHeight="1">
      <c r="A497" s="35"/>
      <c r="B497" s="40"/>
      <c r="C497" s="264" t="s">
        <v>1198</v>
      </c>
      <c r="D497" s="264" t="s">
        <v>2665</v>
      </c>
      <c r="E497" s="18" t="s">
        <v>260</v>
      </c>
      <c r="F497" s="265">
        <v>63.12</v>
      </c>
      <c r="G497" s="35"/>
      <c r="H497" s="40"/>
    </row>
    <row r="498" spans="1:8" s="2" customFormat="1" ht="26.4" customHeight="1">
      <c r="A498" s="35"/>
      <c r="B498" s="40"/>
      <c r="C498" s="259" t="s">
        <v>2679</v>
      </c>
      <c r="D498" s="259" t="s">
        <v>180</v>
      </c>
      <c r="E498" s="35"/>
      <c r="F498" s="35"/>
      <c r="G498" s="35"/>
      <c r="H498" s="40"/>
    </row>
    <row r="499" spans="1:8" s="2" customFormat="1" ht="16.8" customHeight="1">
      <c r="A499" s="35"/>
      <c r="B499" s="40"/>
      <c r="C499" s="260" t="s">
        <v>1741</v>
      </c>
      <c r="D499" s="261" t="s">
        <v>19</v>
      </c>
      <c r="E499" s="262" t="s">
        <v>19</v>
      </c>
      <c r="F499" s="263">
        <v>30.3</v>
      </c>
      <c r="G499" s="35"/>
      <c r="H499" s="40"/>
    </row>
    <row r="500" spans="1:8" s="2" customFormat="1" ht="16.8" customHeight="1">
      <c r="A500" s="35"/>
      <c r="B500" s="40"/>
      <c r="C500" s="264" t="s">
        <v>19</v>
      </c>
      <c r="D500" s="264" t="s">
        <v>1758</v>
      </c>
      <c r="E500" s="18" t="s">
        <v>19</v>
      </c>
      <c r="F500" s="265">
        <v>0</v>
      </c>
      <c r="G500" s="35"/>
      <c r="H500" s="40"/>
    </row>
    <row r="501" spans="1:8" s="2" customFormat="1" ht="16.8" customHeight="1">
      <c r="A501" s="35"/>
      <c r="B501" s="40"/>
      <c r="C501" s="264" t="s">
        <v>19</v>
      </c>
      <c r="D501" s="264" t="s">
        <v>1759</v>
      </c>
      <c r="E501" s="18" t="s">
        <v>19</v>
      </c>
      <c r="F501" s="265">
        <v>30.3</v>
      </c>
      <c r="G501" s="35"/>
      <c r="H501" s="40"/>
    </row>
    <row r="502" spans="1:8" s="2" customFormat="1" ht="16.8" customHeight="1">
      <c r="A502" s="35"/>
      <c r="B502" s="40"/>
      <c r="C502" s="264" t="s">
        <v>1741</v>
      </c>
      <c r="D502" s="264" t="s">
        <v>271</v>
      </c>
      <c r="E502" s="18" t="s">
        <v>19</v>
      </c>
      <c r="F502" s="265">
        <v>30.3</v>
      </c>
      <c r="G502" s="35"/>
      <c r="H502" s="40"/>
    </row>
    <row r="503" spans="1:8" s="2" customFormat="1" ht="16.8" customHeight="1">
      <c r="A503" s="35"/>
      <c r="B503" s="40"/>
      <c r="C503" s="266" t="s">
        <v>2627</v>
      </c>
      <c r="D503" s="35"/>
      <c r="E503" s="35"/>
      <c r="F503" s="35"/>
      <c r="G503" s="35"/>
      <c r="H503" s="40"/>
    </row>
    <row r="504" spans="1:8" s="2" customFormat="1" ht="16.8" customHeight="1">
      <c r="A504" s="35"/>
      <c r="B504" s="40"/>
      <c r="C504" s="264" t="s">
        <v>1754</v>
      </c>
      <c r="D504" s="264" t="s">
        <v>2674</v>
      </c>
      <c r="E504" s="18" t="s">
        <v>308</v>
      </c>
      <c r="F504" s="265">
        <v>30.3</v>
      </c>
      <c r="G504" s="35"/>
      <c r="H504" s="40"/>
    </row>
    <row r="505" spans="1:8" s="2" customFormat="1" ht="16.8" customHeight="1">
      <c r="A505" s="35"/>
      <c r="B505" s="40"/>
      <c r="C505" s="264" t="s">
        <v>438</v>
      </c>
      <c r="D505" s="264" t="s">
        <v>2634</v>
      </c>
      <c r="E505" s="18" t="s">
        <v>308</v>
      </c>
      <c r="F505" s="265">
        <v>40.4</v>
      </c>
      <c r="G505" s="35"/>
      <c r="H505" s="40"/>
    </row>
    <row r="506" spans="1:8" s="2" customFormat="1" ht="16.8" customHeight="1">
      <c r="A506" s="35"/>
      <c r="B506" s="40"/>
      <c r="C506" s="264" t="s">
        <v>458</v>
      </c>
      <c r="D506" s="264" t="s">
        <v>2635</v>
      </c>
      <c r="E506" s="18" t="s">
        <v>308</v>
      </c>
      <c r="F506" s="265">
        <v>20.2</v>
      </c>
      <c r="G506" s="35"/>
      <c r="H506" s="40"/>
    </row>
    <row r="507" spans="1:8" s="2" customFormat="1" ht="16.8" customHeight="1">
      <c r="A507" s="35"/>
      <c r="B507" s="40"/>
      <c r="C507" s="264" t="s">
        <v>448</v>
      </c>
      <c r="D507" s="264" t="s">
        <v>2636</v>
      </c>
      <c r="E507" s="18" t="s">
        <v>308</v>
      </c>
      <c r="F507" s="265">
        <v>30.3</v>
      </c>
      <c r="G507" s="35"/>
      <c r="H507" s="40"/>
    </row>
    <row r="508" spans="1:8" s="2" customFormat="1" ht="16.8" customHeight="1">
      <c r="A508" s="35"/>
      <c r="B508" s="40"/>
      <c r="C508" s="264" t="s">
        <v>443</v>
      </c>
      <c r="D508" s="264" t="s">
        <v>2637</v>
      </c>
      <c r="E508" s="18" t="s">
        <v>308</v>
      </c>
      <c r="F508" s="265">
        <v>30.3</v>
      </c>
      <c r="G508" s="35"/>
      <c r="H508" s="40"/>
    </row>
    <row r="509" spans="1:8" s="2" customFormat="1" ht="16.8" customHeight="1">
      <c r="A509" s="35"/>
      <c r="B509" s="40"/>
      <c r="C509" s="260" t="s">
        <v>1744</v>
      </c>
      <c r="D509" s="261" t="s">
        <v>19</v>
      </c>
      <c r="E509" s="262" t="s">
        <v>19</v>
      </c>
      <c r="F509" s="263">
        <v>20.2</v>
      </c>
      <c r="G509" s="35"/>
      <c r="H509" s="40"/>
    </row>
    <row r="510" spans="1:8" s="2" customFormat="1" ht="16.8" customHeight="1">
      <c r="A510" s="35"/>
      <c r="B510" s="40"/>
      <c r="C510" s="264" t="s">
        <v>19</v>
      </c>
      <c r="D510" s="264" t="s">
        <v>1774</v>
      </c>
      <c r="E510" s="18" t="s">
        <v>19</v>
      </c>
      <c r="F510" s="265">
        <v>0</v>
      </c>
      <c r="G510" s="35"/>
      <c r="H510" s="40"/>
    </row>
    <row r="511" spans="1:8" s="2" customFormat="1" ht="16.8" customHeight="1">
      <c r="A511" s="35"/>
      <c r="B511" s="40"/>
      <c r="C511" s="264" t="s">
        <v>19</v>
      </c>
      <c r="D511" s="264" t="s">
        <v>1940</v>
      </c>
      <c r="E511" s="18" t="s">
        <v>19</v>
      </c>
      <c r="F511" s="265">
        <v>0</v>
      </c>
      <c r="G511" s="35"/>
      <c r="H511" s="40"/>
    </row>
    <row r="512" spans="1:8" s="2" customFormat="1" ht="16.8" customHeight="1">
      <c r="A512" s="35"/>
      <c r="B512" s="40"/>
      <c r="C512" s="264" t="s">
        <v>19</v>
      </c>
      <c r="D512" s="264" t="s">
        <v>1941</v>
      </c>
      <c r="E512" s="18" t="s">
        <v>19</v>
      </c>
      <c r="F512" s="265">
        <v>17.54</v>
      </c>
      <c r="G512" s="35"/>
      <c r="H512" s="40"/>
    </row>
    <row r="513" spans="1:8" s="2" customFormat="1" ht="16.8" customHeight="1">
      <c r="A513" s="35"/>
      <c r="B513" s="40"/>
      <c r="C513" s="264" t="s">
        <v>19</v>
      </c>
      <c r="D513" s="264" t="s">
        <v>1942</v>
      </c>
      <c r="E513" s="18" t="s">
        <v>19</v>
      </c>
      <c r="F513" s="265">
        <v>0</v>
      </c>
      <c r="G513" s="35"/>
      <c r="H513" s="40"/>
    </row>
    <row r="514" spans="1:8" s="2" customFormat="1" ht="16.8" customHeight="1">
      <c r="A514" s="35"/>
      <c r="B514" s="40"/>
      <c r="C514" s="264" t="s">
        <v>19</v>
      </c>
      <c r="D514" s="264" t="s">
        <v>1943</v>
      </c>
      <c r="E514" s="18" t="s">
        <v>19</v>
      </c>
      <c r="F514" s="265">
        <v>2.66</v>
      </c>
      <c r="G514" s="35"/>
      <c r="H514" s="40"/>
    </row>
    <row r="515" spans="1:8" s="2" customFormat="1" ht="16.8" customHeight="1">
      <c r="A515" s="35"/>
      <c r="B515" s="40"/>
      <c r="C515" s="264" t="s">
        <v>1744</v>
      </c>
      <c r="D515" s="264" t="s">
        <v>271</v>
      </c>
      <c r="E515" s="18" t="s">
        <v>19</v>
      </c>
      <c r="F515" s="265">
        <v>20.2</v>
      </c>
      <c r="G515" s="35"/>
      <c r="H515" s="40"/>
    </row>
    <row r="516" spans="1:8" s="2" customFormat="1" ht="16.8" customHeight="1">
      <c r="A516" s="35"/>
      <c r="B516" s="40"/>
      <c r="C516" s="266" t="s">
        <v>2627</v>
      </c>
      <c r="D516" s="35"/>
      <c r="E516" s="35"/>
      <c r="F516" s="35"/>
      <c r="G516" s="35"/>
      <c r="H516" s="40"/>
    </row>
    <row r="517" spans="1:8" s="2" customFormat="1" ht="16.8" customHeight="1">
      <c r="A517" s="35"/>
      <c r="B517" s="40"/>
      <c r="C517" s="264" t="s">
        <v>1770</v>
      </c>
      <c r="D517" s="264" t="s">
        <v>19</v>
      </c>
      <c r="E517" s="18" t="s">
        <v>308</v>
      </c>
      <c r="F517" s="265">
        <v>20.2</v>
      </c>
      <c r="G517" s="35"/>
      <c r="H517" s="40"/>
    </row>
    <row r="518" spans="1:8" s="2" customFormat="1" ht="16.8" customHeight="1">
      <c r="A518" s="35"/>
      <c r="B518" s="40"/>
      <c r="C518" s="264" t="s">
        <v>1754</v>
      </c>
      <c r="D518" s="264" t="s">
        <v>2674</v>
      </c>
      <c r="E518" s="18" t="s">
        <v>308</v>
      </c>
      <c r="F518" s="265">
        <v>30.3</v>
      </c>
      <c r="G518" s="35"/>
      <c r="H518" s="40"/>
    </row>
    <row r="519" spans="1:8" s="2" customFormat="1" ht="16.8" customHeight="1">
      <c r="A519" s="35"/>
      <c r="B519" s="40"/>
      <c r="C519" s="264" t="s">
        <v>453</v>
      </c>
      <c r="D519" s="264" t="s">
        <v>2644</v>
      </c>
      <c r="E519" s="18" t="s">
        <v>308</v>
      </c>
      <c r="F519" s="265">
        <v>10.1</v>
      </c>
      <c r="G519" s="35"/>
      <c r="H519" s="40"/>
    </row>
    <row r="520" spans="1:8" s="2" customFormat="1" ht="16.8" customHeight="1">
      <c r="A520" s="35"/>
      <c r="B520" s="40"/>
      <c r="C520" s="260" t="s">
        <v>406</v>
      </c>
      <c r="D520" s="261" t="s">
        <v>19</v>
      </c>
      <c r="E520" s="262" t="s">
        <v>19</v>
      </c>
      <c r="F520" s="263">
        <v>10.1</v>
      </c>
      <c r="G520" s="35"/>
      <c r="H520" s="40"/>
    </row>
    <row r="521" spans="1:8" s="2" customFormat="1" ht="16.8" customHeight="1">
      <c r="A521" s="35"/>
      <c r="B521" s="40"/>
      <c r="C521" s="264" t="s">
        <v>19</v>
      </c>
      <c r="D521" s="264" t="s">
        <v>457</v>
      </c>
      <c r="E521" s="18" t="s">
        <v>19</v>
      </c>
      <c r="F521" s="265">
        <v>0</v>
      </c>
      <c r="G521" s="35"/>
      <c r="H521" s="40"/>
    </row>
    <row r="522" spans="1:8" s="2" customFormat="1" ht="16.8" customHeight="1">
      <c r="A522" s="35"/>
      <c r="B522" s="40"/>
      <c r="C522" s="264" t="s">
        <v>19</v>
      </c>
      <c r="D522" s="264" t="s">
        <v>1764</v>
      </c>
      <c r="E522" s="18" t="s">
        <v>19</v>
      </c>
      <c r="F522" s="265">
        <v>10.1</v>
      </c>
      <c r="G522" s="35"/>
      <c r="H522" s="40"/>
    </row>
    <row r="523" spans="1:8" s="2" customFormat="1" ht="16.8" customHeight="1">
      <c r="A523" s="35"/>
      <c r="B523" s="40"/>
      <c r="C523" s="264" t="s">
        <v>406</v>
      </c>
      <c r="D523" s="264" t="s">
        <v>271</v>
      </c>
      <c r="E523" s="18" t="s">
        <v>19</v>
      </c>
      <c r="F523" s="265">
        <v>10.1</v>
      </c>
      <c r="G523" s="35"/>
      <c r="H523" s="40"/>
    </row>
    <row r="524" spans="1:8" s="2" customFormat="1" ht="16.8" customHeight="1">
      <c r="A524" s="35"/>
      <c r="B524" s="40"/>
      <c r="C524" s="266" t="s">
        <v>2627</v>
      </c>
      <c r="D524" s="35"/>
      <c r="E524" s="35"/>
      <c r="F524" s="35"/>
      <c r="G524" s="35"/>
      <c r="H524" s="40"/>
    </row>
    <row r="525" spans="1:8" s="2" customFormat="1" ht="16.8" customHeight="1">
      <c r="A525" s="35"/>
      <c r="B525" s="40"/>
      <c r="C525" s="264" t="s">
        <v>453</v>
      </c>
      <c r="D525" s="264" t="s">
        <v>2644</v>
      </c>
      <c r="E525" s="18" t="s">
        <v>308</v>
      </c>
      <c r="F525" s="265">
        <v>10.1</v>
      </c>
      <c r="G525" s="35"/>
      <c r="H525" s="40"/>
    </row>
    <row r="526" spans="1:8" s="2" customFormat="1" ht="16.8" customHeight="1">
      <c r="A526" s="35"/>
      <c r="B526" s="40"/>
      <c r="C526" s="264" t="s">
        <v>438</v>
      </c>
      <c r="D526" s="264" t="s">
        <v>2634</v>
      </c>
      <c r="E526" s="18" t="s">
        <v>308</v>
      </c>
      <c r="F526" s="265">
        <v>40.4</v>
      </c>
      <c r="G526" s="35"/>
      <c r="H526" s="40"/>
    </row>
    <row r="527" spans="1:8" s="2" customFormat="1" ht="16.8" customHeight="1">
      <c r="A527" s="35"/>
      <c r="B527" s="40"/>
      <c r="C527" s="264" t="s">
        <v>458</v>
      </c>
      <c r="D527" s="264" t="s">
        <v>2635</v>
      </c>
      <c r="E527" s="18" t="s">
        <v>308</v>
      </c>
      <c r="F527" s="265">
        <v>20.2</v>
      </c>
      <c r="G527" s="35"/>
      <c r="H527" s="40"/>
    </row>
    <row r="528" spans="1:8" s="2" customFormat="1" ht="26.4" customHeight="1">
      <c r="A528" s="35"/>
      <c r="B528" s="40"/>
      <c r="C528" s="259" t="s">
        <v>2680</v>
      </c>
      <c r="D528" s="259" t="s">
        <v>183</v>
      </c>
      <c r="E528" s="35"/>
      <c r="F528" s="35"/>
      <c r="G528" s="35"/>
      <c r="H528" s="40"/>
    </row>
    <row r="529" spans="1:8" s="2" customFormat="1" ht="16.8" customHeight="1">
      <c r="A529" s="35"/>
      <c r="B529" s="40"/>
      <c r="C529" s="260" t="s">
        <v>402</v>
      </c>
      <c r="D529" s="261" t="s">
        <v>19</v>
      </c>
      <c r="E529" s="262" t="s">
        <v>19</v>
      </c>
      <c r="F529" s="263">
        <v>2124.73</v>
      </c>
      <c r="G529" s="35"/>
      <c r="H529" s="40"/>
    </row>
    <row r="530" spans="1:8" s="2" customFormat="1" ht="16.8" customHeight="1">
      <c r="A530" s="35"/>
      <c r="B530" s="40"/>
      <c r="C530" s="264" t="s">
        <v>19</v>
      </c>
      <c r="D530" s="264" t="s">
        <v>423</v>
      </c>
      <c r="E530" s="18" t="s">
        <v>19</v>
      </c>
      <c r="F530" s="265">
        <v>0</v>
      </c>
      <c r="G530" s="35"/>
      <c r="H530" s="40"/>
    </row>
    <row r="531" spans="1:8" s="2" customFormat="1" ht="16.8" customHeight="1">
      <c r="A531" s="35"/>
      <c r="B531" s="40"/>
      <c r="C531" s="264" t="s">
        <v>19</v>
      </c>
      <c r="D531" s="264" t="s">
        <v>1961</v>
      </c>
      <c r="E531" s="18" t="s">
        <v>19</v>
      </c>
      <c r="F531" s="265">
        <v>0</v>
      </c>
      <c r="G531" s="35"/>
      <c r="H531" s="40"/>
    </row>
    <row r="532" spans="1:8" s="2" customFormat="1" ht="16.8" customHeight="1">
      <c r="A532" s="35"/>
      <c r="B532" s="40"/>
      <c r="C532" s="264" t="s">
        <v>19</v>
      </c>
      <c r="D532" s="264" t="s">
        <v>1962</v>
      </c>
      <c r="E532" s="18" t="s">
        <v>19</v>
      </c>
      <c r="F532" s="265">
        <v>1500</v>
      </c>
      <c r="G532" s="35"/>
      <c r="H532" s="40"/>
    </row>
    <row r="533" spans="1:8" s="2" customFormat="1" ht="16.8" customHeight="1">
      <c r="A533" s="35"/>
      <c r="B533" s="40"/>
      <c r="C533" s="264" t="s">
        <v>19</v>
      </c>
      <c r="D533" s="264" t="s">
        <v>1963</v>
      </c>
      <c r="E533" s="18" t="s">
        <v>19</v>
      </c>
      <c r="F533" s="265">
        <v>0</v>
      </c>
      <c r="G533" s="35"/>
      <c r="H533" s="40"/>
    </row>
    <row r="534" spans="1:8" s="2" customFormat="1" ht="16.8" customHeight="1">
      <c r="A534" s="35"/>
      <c r="B534" s="40"/>
      <c r="C534" s="264" t="s">
        <v>19</v>
      </c>
      <c r="D534" s="264" t="s">
        <v>1964</v>
      </c>
      <c r="E534" s="18" t="s">
        <v>19</v>
      </c>
      <c r="F534" s="265">
        <v>624.73</v>
      </c>
      <c r="G534" s="35"/>
      <c r="H534" s="40"/>
    </row>
    <row r="535" spans="1:8" s="2" customFormat="1" ht="16.8" customHeight="1">
      <c r="A535" s="35"/>
      <c r="B535" s="40"/>
      <c r="C535" s="264" t="s">
        <v>402</v>
      </c>
      <c r="D535" s="264" t="s">
        <v>271</v>
      </c>
      <c r="E535" s="18" t="s">
        <v>19</v>
      </c>
      <c r="F535" s="265">
        <v>2124.73</v>
      </c>
      <c r="G535" s="35"/>
      <c r="H535" s="40"/>
    </row>
    <row r="536" spans="1:8" s="2" customFormat="1" ht="16.8" customHeight="1">
      <c r="A536" s="35"/>
      <c r="B536" s="40"/>
      <c r="C536" s="266" t="s">
        <v>2627</v>
      </c>
      <c r="D536" s="35"/>
      <c r="E536" s="35"/>
      <c r="F536" s="35"/>
      <c r="G536" s="35"/>
      <c r="H536" s="40"/>
    </row>
    <row r="537" spans="1:8" s="2" customFormat="1" ht="16.8" customHeight="1">
      <c r="A537" s="35"/>
      <c r="B537" s="40"/>
      <c r="C537" s="264" t="s">
        <v>419</v>
      </c>
      <c r="D537" s="264" t="s">
        <v>2638</v>
      </c>
      <c r="E537" s="18" t="s">
        <v>308</v>
      </c>
      <c r="F537" s="265">
        <v>2124.73</v>
      </c>
      <c r="G537" s="35"/>
      <c r="H537" s="40"/>
    </row>
    <row r="538" spans="1:8" s="2" customFormat="1" ht="16.8" customHeight="1">
      <c r="A538" s="35"/>
      <c r="B538" s="40"/>
      <c r="C538" s="264" t="s">
        <v>438</v>
      </c>
      <c r="D538" s="264" t="s">
        <v>2634</v>
      </c>
      <c r="E538" s="18" t="s">
        <v>308</v>
      </c>
      <c r="F538" s="265">
        <v>2206.162</v>
      </c>
      <c r="G538" s="35"/>
      <c r="H538" s="40"/>
    </row>
    <row r="539" spans="1:8" s="2" customFormat="1" ht="16.8" customHeight="1">
      <c r="A539" s="35"/>
      <c r="B539" s="40"/>
      <c r="C539" s="264" t="s">
        <v>443</v>
      </c>
      <c r="D539" s="264" t="s">
        <v>2637</v>
      </c>
      <c r="E539" s="18" t="s">
        <v>308</v>
      </c>
      <c r="F539" s="265">
        <v>2206.162</v>
      </c>
      <c r="G539" s="35"/>
      <c r="H539" s="40"/>
    </row>
    <row r="540" spans="1:8" s="2" customFormat="1" ht="16.8" customHeight="1">
      <c r="A540" s="35"/>
      <c r="B540" s="40"/>
      <c r="C540" s="260" t="s">
        <v>1744</v>
      </c>
      <c r="D540" s="261" t="s">
        <v>19</v>
      </c>
      <c r="E540" s="262" t="s">
        <v>19</v>
      </c>
      <c r="F540" s="263">
        <v>30.537</v>
      </c>
      <c r="G540" s="35"/>
      <c r="H540" s="40"/>
    </row>
    <row r="541" spans="1:8" s="2" customFormat="1" ht="16.8" customHeight="1">
      <c r="A541" s="35"/>
      <c r="B541" s="40"/>
      <c r="C541" s="264" t="s">
        <v>19</v>
      </c>
      <c r="D541" s="264" t="s">
        <v>2681</v>
      </c>
      <c r="E541" s="18" t="s">
        <v>19</v>
      </c>
      <c r="F541" s="265">
        <v>0</v>
      </c>
      <c r="G541" s="35"/>
      <c r="H541" s="40"/>
    </row>
    <row r="542" spans="1:8" s="2" customFormat="1" ht="16.8" customHeight="1">
      <c r="A542" s="35"/>
      <c r="B542" s="40"/>
      <c r="C542" s="264" t="s">
        <v>19</v>
      </c>
      <c r="D542" s="264" t="s">
        <v>499</v>
      </c>
      <c r="E542" s="18" t="s">
        <v>19</v>
      </c>
      <c r="F542" s="265">
        <v>0</v>
      </c>
      <c r="G542" s="35"/>
      <c r="H542" s="40"/>
    </row>
    <row r="543" spans="1:8" s="2" customFormat="1" ht="16.8" customHeight="1">
      <c r="A543" s="35"/>
      <c r="B543" s="40"/>
      <c r="C543" s="264" t="s">
        <v>19</v>
      </c>
      <c r="D543" s="264" t="s">
        <v>2682</v>
      </c>
      <c r="E543" s="18" t="s">
        <v>19</v>
      </c>
      <c r="F543" s="265">
        <v>30.537</v>
      </c>
      <c r="G543" s="35"/>
      <c r="H543" s="40"/>
    </row>
    <row r="544" spans="1:8" s="2" customFormat="1" ht="16.8" customHeight="1">
      <c r="A544" s="35"/>
      <c r="B544" s="40"/>
      <c r="C544" s="264" t="s">
        <v>1744</v>
      </c>
      <c r="D544" s="264" t="s">
        <v>271</v>
      </c>
      <c r="E544" s="18" t="s">
        <v>19</v>
      </c>
      <c r="F544" s="265">
        <v>30.537</v>
      </c>
      <c r="G544" s="35"/>
      <c r="H544" s="40"/>
    </row>
    <row r="545" spans="1:8" s="2" customFormat="1" ht="16.8" customHeight="1">
      <c r="A545" s="35"/>
      <c r="B545" s="40"/>
      <c r="C545" s="260" t="s">
        <v>406</v>
      </c>
      <c r="D545" s="261" t="s">
        <v>19</v>
      </c>
      <c r="E545" s="262" t="s">
        <v>19</v>
      </c>
      <c r="F545" s="263">
        <v>0</v>
      </c>
      <c r="G545" s="35"/>
      <c r="H545" s="40"/>
    </row>
    <row r="546" spans="1:8" s="2" customFormat="1" ht="16.8" customHeight="1">
      <c r="A546" s="35"/>
      <c r="B546" s="40"/>
      <c r="C546" s="264" t="s">
        <v>19</v>
      </c>
      <c r="D546" s="264" t="s">
        <v>457</v>
      </c>
      <c r="E546" s="18" t="s">
        <v>19</v>
      </c>
      <c r="F546" s="265">
        <v>0</v>
      </c>
      <c r="G546" s="35"/>
      <c r="H546" s="40"/>
    </row>
    <row r="547" spans="1:8" s="2" customFormat="1" ht="16.8" customHeight="1">
      <c r="A547" s="35"/>
      <c r="B547" s="40"/>
      <c r="C547" s="264" t="s">
        <v>406</v>
      </c>
      <c r="D547" s="264" t="s">
        <v>271</v>
      </c>
      <c r="E547" s="18" t="s">
        <v>19</v>
      </c>
      <c r="F547" s="265">
        <v>0</v>
      </c>
      <c r="G547" s="35"/>
      <c r="H547" s="40"/>
    </row>
    <row r="548" spans="1:8" s="2" customFormat="1" ht="16.8" customHeight="1">
      <c r="A548" s="35"/>
      <c r="B548" s="40"/>
      <c r="C548" s="264" t="s">
        <v>458</v>
      </c>
      <c r="D548" s="264" t="s">
        <v>2635</v>
      </c>
      <c r="E548" s="18" t="s">
        <v>308</v>
      </c>
      <c r="F548" s="265">
        <v>2206.162</v>
      </c>
      <c r="G548" s="35"/>
      <c r="H548" s="40"/>
    </row>
    <row r="549" spans="1:8" s="2" customFormat="1" ht="16.8" customHeight="1">
      <c r="A549" s="35"/>
      <c r="B549" s="40"/>
      <c r="C549" s="264" t="s">
        <v>448</v>
      </c>
      <c r="D549" s="264" t="s">
        <v>2636</v>
      </c>
      <c r="E549" s="18" t="s">
        <v>308</v>
      </c>
      <c r="F549" s="265">
        <v>2206.162</v>
      </c>
      <c r="G549" s="35"/>
      <c r="H549" s="40"/>
    </row>
    <row r="550" spans="1:8" s="2" customFormat="1" ht="16.8" customHeight="1">
      <c r="A550" s="35"/>
      <c r="B550" s="40"/>
      <c r="C550" s="264" t="s">
        <v>443</v>
      </c>
      <c r="D550" s="264" t="s">
        <v>2637</v>
      </c>
      <c r="E550" s="18" t="s">
        <v>308</v>
      </c>
      <c r="F550" s="265">
        <v>2206.162</v>
      </c>
      <c r="G550" s="35"/>
      <c r="H550" s="40"/>
    </row>
    <row r="551" spans="1:8" s="2" customFormat="1" ht="16.8" customHeight="1">
      <c r="A551" s="35"/>
      <c r="B551" s="40"/>
      <c r="C551" s="260" t="s">
        <v>1956</v>
      </c>
      <c r="D551" s="261" t="s">
        <v>19</v>
      </c>
      <c r="E551" s="262" t="s">
        <v>19</v>
      </c>
      <c r="F551" s="263">
        <v>203.58</v>
      </c>
      <c r="G551" s="35"/>
      <c r="H551" s="40"/>
    </row>
    <row r="552" spans="1:8" s="2" customFormat="1" ht="16.8" customHeight="1">
      <c r="A552" s="35"/>
      <c r="B552" s="40"/>
      <c r="C552" s="264" t="s">
        <v>19</v>
      </c>
      <c r="D552" s="264" t="s">
        <v>1981</v>
      </c>
      <c r="E552" s="18" t="s">
        <v>19</v>
      </c>
      <c r="F552" s="265">
        <v>0</v>
      </c>
      <c r="G552" s="35"/>
      <c r="H552" s="40"/>
    </row>
    <row r="553" spans="1:8" s="2" customFormat="1" ht="16.8" customHeight="1">
      <c r="A553" s="35"/>
      <c r="B553" s="40"/>
      <c r="C553" s="264" t="s">
        <v>19</v>
      </c>
      <c r="D553" s="264" t="s">
        <v>499</v>
      </c>
      <c r="E553" s="18" t="s">
        <v>19</v>
      </c>
      <c r="F553" s="265">
        <v>0</v>
      </c>
      <c r="G553" s="35"/>
      <c r="H553" s="40"/>
    </row>
    <row r="554" spans="1:8" s="2" customFormat="1" ht="16.8" customHeight="1">
      <c r="A554" s="35"/>
      <c r="B554" s="40"/>
      <c r="C554" s="264" t="s">
        <v>19</v>
      </c>
      <c r="D554" s="264" t="s">
        <v>1957</v>
      </c>
      <c r="E554" s="18" t="s">
        <v>19</v>
      </c>
      <c r="F554" s="265">
        <v>203.58</v>
      </c>
      <c r="G554" s="35"/>
      <c r="H554" s="40"/>
    </row>
    <row r="555" spans="1:8" s="2" customFormat="1" ht="16.8" customHeight="1">
      <c r="A555" s="35"/>
      <c r="B555" s="40"/>
      <c r="C555" s="264" t="s">
        <v>1956</v>
      </c>
      <c r="D555" s="264" t="s">
        <v>271</v>
      </c>
      <c r="E555" s="18" t="s">
        <v>19</v>
      </c>
      <c r="F555" s="265">
        <v>203.58</v>
      </c>
      <c r="G555" s="35"/>
      <c r="H555" s="40"/>
    </row>
    <row r="556" spans="1:8" s="2" customFormat="1" ht="16.8" customHeight="1">
      <c r="A556" s="35"/>
      <c r="B556" s="40"/>
      <c r="C556" s="266" t="s">
        <v>2627</v>
      </c>
      <c r="D556" s="35"/>
      <c r="E556" s="35"/>
      <c r="F556" s="35"/>
      <c r="G556" s="35"/>
      <c r="H556" s="40"/>
    </row>
    <row r="557" spans="1:8" s="2" customFormat="1" ht="16.8" customHeight="1">
      <c r="A557" s="35"/>
      <c r="B557" s="40"/>
      <c r="C557" s="264" t="s">
        <v>1977</v>
      </c>
      <c r="D557" s="264" t="s">
        <v>19</v>
      </c>
      <c r="E557" s="18" t="s">
        <v>288</v>
      </c>
      <c r="F557" s="265">
        <v>203.58</v>
      </c>
      <c r="G557" s="35"/>
      <c r="H557" s="40"/>
    </row>
    <row r="558" spans="1:8" s="2" customFormat="1" ht="16.8" customHeight="1">
      <c r="A558" s="35"/>
      <c r="B558" s="40"/>
      <c r="C558" s="264" t="s">
        <v>1965</v>
      </c>
      <c r="D558" s="264" t="s">
        <v>2683</v>
      </c>
      <c r="E558" s="18" t="s">
        <v>308</v>
      </c>
      <c r="F558" s="265">
        <v>81.432</v>
      </c>
      <c r="G558" s="35"/>
      <c r="H558" s="40"/>
    </row>
    <row r="559" spans="1:8" s="2" customFormat="1" ht="16.8" customHeight="1">
      <c r="A559" s="35"/>
      <c r="B559" s="40"/>
      <c r="C559" s="260" t="s">
        <v>1741</v>
      </c>
      <c r="D559" s="261" t="s">
        <v>19</v>
      </c>
      <c r="E559" s="262" t="s">
        <v>19</v>
      </c>
      <c r="F559" s="263">
        <v>81.432</v>
      </c>
      <c r="G559" s="35"/>
      <c r="H559" s="40"/>
    </row>
    <row r="560" spans="1:8" s="2" customFormat="1" ht="16.8" customHeight="1">
      <c r="A560" s="35"/>
      <c r="B560" s="40"/>
      <c r="C560" s="264" t="s">
        <v>19</v>
      </c>
      <c r="D560" s="264" t="s">
        <v>1969</v>
      </c>
      <c r="E560" s="18" t="s">
        <v>19</v>
      </c>
      <c r="F560" s="265">
        <v>0</v>
      </c>
      <c r="G560" s="35"/>
      <c r="H560" s="40"/>
    </row>
    <row r="561" spans="1:8" s="2" customFormat="1" ht="16.8" customHeight="1">
      <c r="A561" s="35"/>
      <c r="B561" s="40"/>
      <c r="C561" s="264" t="s">
        <v>19</v>
      </c>
      <c r="D561" s="264" t="s">
        <v>1970</v>
      </c>
      <c r="E561" s="18" t="s">
        <v>19</v>
      </c>
      <c r="F561" s="265">
        <v>81.432</v>
      </c>
      <c r="G561" s="35"/>
      <c r="H561" s="40"/>
    </row>
    <row r="562" spans="1:8" s="2" customFormat="1" ht="16.8" customHeight="1">
      <c r="A562" s="35"/>
      <c r="B562" s="40"/>
      <c r="C562" s="264" t="s">
        <v>1741</v>
      </c>
      <c r="D562" s="264" t="s">
        <v>271</v>
      </c>
      <c r="E562" s="18" t="s">
        <v>19</v>
      </c>
      <c r="F562" s="265">
        <v>81.432</v>
      </c>
      <c r="G562" s="35"/>
      <c r="H562" s="40"/>
    </row>
    <row r="563" spans="1:8" s="2" customFormat="1" ht="16.8" customHeight="1">
      <c r="A563" s="35"/>
      <c r="B563" s="40"/>
      <c r="C563" s="266" t="s">
        <v>2627</v>
      </c>
      <c r="D563" s="35"/>
      <c r="E563" s="35"/>
      <c r="F563" s="35"/>
      <c r="G563" s="35"/>
      <c r="H563" s="40"/>
    </row>
    <row r="564" spans="1:8" s="2" customFormat="1" ht="16.8" customHeight="1">
      <c r="A564" s="35"/>
      <c r="B564" s="40"/>
      <c r="C564" s="264" t="s">
        <v>1965</v>
      </c>
      <c r="D564" s="264" t="s">
        <v>2683</v>
      </c>
      <c r="E564" s="18" t="s">
        <v>308</v>
      </c>
      <c r="F564" s="265">
        <v>81.432</v>
      </c>
      <c r="G564" s="35"/>
      <c r="H564" s="40"/>
    </row>
    <row r="565" spans="1:8" s="2" customFormat="1" ht="16.8" customHeight="1">
      <c r="A565" s="35"/>
      <c r="B565" s="40"/>
      <c r="C565" s="264" t="s">
        <v>438</v>
      </c>
      <c r="D565" s="264" t="s">
        <v>2634</v>
      </c>
      <c r="E565" s="18" t="s">
        <v>308</v>
      </c>
      <c r="F565" s="265">
        <v>2206.162</v>
      </c>
      <c r="G565" s="35"/>
      <c r="H565" s="40"/>
    </row>
    <row r="566" spans="1:8" s="2" customFormat="1" ht="16.8" customHeight="1">
      <c r="A566" s="35"/>
      <c r="B566" s="40"/>
      <c r="C566" s="264" t="s">
        <v>458</v>
      </c>
      <c r="D566" s="264" t="s">
        <v>2635</v>
      </c>
      <c r="E566" s="18" t="s">
        <v>308</v>
      </c>
      <c r="F566" s="265">
        <v>2206.162</v>
      </c>
      <c r="G566" s="35"/>
      <c r="H566" s="40"/>
    </row>
    <row r="567" spans="1:8" s="2" customFormat="1" ht="16.8" customHeight="1">
      <c r="A567" s="35"/>
      <c r="B567" s="40"/>
      <c r="C567" s="264" t="s">
        <v>448</v>
      </c>
      <c r="D567" s="264" t="s">
        <v>2636</v>
      </c>
      <c r="E567" s="18" t="s">
        <v>308</v>
      </c>
      <c r="F567" s="265">
        <v>2206.162</v>
      </c>
      <c r="G567" s="35"/>
      <c r="H567" s="40"/>
    </row>
    <row r="568" spans="1:8" s="2" customFormat="1" ht="7.35" customHeight="1">
      <c r="A568" s="35"/>
      <c r="B568" s="134"/>
      <c r="C568" s="135"/>
      <c r="D568" s="135"/>
      <c r="E568" s="135"/>
      <c r="F568" s="135"/>
      <c r="G568" s="135"/>
      <c r="H568" s="40"/>
    </row>
    <row r="569" spans="1:8" s="2" customFormat="1" ht="10.2">
      <c r="A569" s="35"/>
      <c r="B569" s="35"/>
      <c r="C569" s="35"/>
      <c r="D569" s="35"/>
      <c r="E569" s="35"/>
      <c r="F569" s="35"/>
      <c r="G569" s="35"/>
      <c r="H569" s="35"/>
    </row>
  </sheetData>
  <sheetProtection algorithmName="SHA-512" hashValue="Orx1sCAYVJqODnTxqPgi3AS2CkxJ727k+PqL9YrDn6mMyVb4gVWxm7yhnOLPh7e6zR35XLc0XUmoZAFp33tDvQ==" saltValue="xPgXE7hq90hptDa/938QcNGV322IRVPzwUGsnAONxT7oYot46EuCY+dpw3hP6k+B2PaPvi5VwnH/XPsOwo7iPQ=="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K218"/>
  <sheetViews>
    <sheetView showGridLines="0" zoomScale="110" zoomScaleNormal="110" workbookViewId="0" topLeftCell="A1"/>
  </sheetViews>
  <sheetFormatPr defaultColWidth="9.140625" defaultRowHeight="12"/>
  <cols>
    <col min="1" max="1" width="8.28125" style="267" customWidth="1"/>
    <col min="2" max="2" width="1.7109375" style="267" customWidth="1"/>
    <col min="3" max="4" width="5.00390625" style="267" customWidth="1"/>
    <col min="5" max="5" width="11.7109375" style="267" customWidth="1"/>
    <col min="6" max="6" width="9.140625" style="267" customWidth="1"/>
    <col min="7" max="7" width="5.00390625" style="267" customWidth="1"/>
    <col min="8" max="8" width="77.8515625" style="267" customWidth="1"/>
    <col min="9" max="10" width="20.00390625" style="267" customWidth="1"/>
    <col min="11" max="11" width="1.7109375" style="267" customWidth="1"/>
  </cols>
  <sheetData>
    <row r="1" s="1" customFormat="1" ht="37.5" customHeight="1"/>
    <row r="2" spans="2:11" s="1" customFormat="1" ht="7.5" customHeight="1">
      <c r="B2" s="268"/>
      <c r="C2" s="269"/>
      <c r="D2" s="269"/>
      <c r="E2" s="269"/>
      <c r="F2" s="269"/>
      <c r="G2" s="269"/>
      <c r="H2" s="269"/>
      <c r="I2" s="269"/>
      <c r="J2" s="269"/>
      <c r="K2" s="270"/>
    </row>
    <row r="3" spans="2:11" s="16" customFormat="1" ht="45" customHeight="1">
      <c r="B3" s="271"/>
      <c r="C3" s="407" t="s">
        <v>2684</v>
      </c>
      <c r="D3" s="407"/>
      <c r="E3" s="407"/>
      <c r="F3" s="407"/>
      <c r="G3" s="407"/>
      <c r="H3" s="407"/>
      <c r="I3" s="407"/>
      <c r="J3" s="407"/>
      <c r="K3" s="272"/>
    </row>
    <row r="4" spans="2:11" s="1" customFormat="1" ht="25.5" customHeight="1">
      <c r="B4" s="273"/>
      <c r="C4" s="412" t="s">
        <v>2685</v>
      </c>
      <c r="D4" s="412"/>
      <c r="E4" s="412"/>
      <c r="F4" s="412"/>
      <c r="G4" s="412"/>
      <c r="H4" s="412"/>
      <c r="I4" s="412"/>
      <c r="J4" s="412"/>
      <c r="K4" s="274"/>
    </row>
    <row r="5" spans="2:11" s="1" customFormat="1" ht="5.25" customHeight="1">
      <c r="B5" s="273"/>
      <c r="C5" s="275"/>
      <c r="D5" s="275"/>
      <c r="E5" s="275"/>
      <c r="F5" s="275"/>
      <c r="G5" s="275"/>
      <c r="H5" s="275"/>
      <c r="I5" s="275"/>
      <c r="J5" s="275"/>
      <c r="K5" s="274"/>
    </row>
    <row r="6" spans="2:11" s="1" customFormat="1" ht="15" customHeight="1">
      <c r="B6" s="273"/>
      <c r="C6" s="411" t="s">
        <v>2686</v>
      </c>
      <c r="D6" s="411"/>
      <c r="E6" s="411"/>
      <c r="F6" s="411"/>
      <c r="G6" s="411"/>
      <c r="H6" s="411"/>
      <c r="I6" s="411"/>
      <c r="J6" s="411"/>
      <c r="K6" s="274"/>
    </row>
    <row r="7" spans="2:11" s="1" customFormat="1" ht="15" customHeight="1">
      <c r="B7" s="277"/>
      <c r="C7" s="411" t="s">
        <v>2687</v>
      </c>
      <c r="D7" s="411"/>
      <c r="E7" s="411"/>
      <c r="F7" s="411"/>
      <c r="G7" s="411"/>
      <c r="H7" s="411"/>
      <c r="I7" s="411"/>
      <c r="J7" s="411"/>
      <c r="K7" s="274"/>
    </row>
    <row r="8" spans="2:11" s="1" customFormat="1" ht="12.75" customHeight="1">
      <c r="B8" s="277"/>
      <c r="C8" s="276"/>
      <c r="D8" s="276"/>
      <c r="E8" s="276"/>
      <c r="F8" s="276"/>
      <c r="G8" s="276"/>
      <c r="H8" s="276"/>
      <c r="I8" s="276"/>
      <c r="J8" s="276"/>
      <c r="K8" s="274"/>
    </row>
    <row r="9" spans="2:11" s="1" customFormat="1" ht="15" customHeight="1">
      <c r="B9" s="277"/>
      <c r="C9" s="411" t="s">
        <v>2688</v>
      </c>
      <c r="D9" s="411"/>
      <c r="E9" s="411"/>
      <c r="F9" s="411"/>
      <c r="G9" s="411"/>
      <c r="H9" s="411"/>
      <c r="I9" s="411"/>
      <c r="J9" s="411"/>
      <c r="K9" s="274"/>
    </row>
    <row r="10" spans="2:11" s="1" customFormat="1" ht="15" customHeight="1">
      <c r="B10" s="277"/>
      <c r="C10" s="276"/>
      <c r="D10" s="411" t="s">
        <v>2689</v>
      </c>
      <c r="E10" s="411"/>
      <c r="F10" s="411"/>
      <c r="G10" s="411"/>
      <c r="H10" s="411"/>
      <c r="I10" s="411"/>
      <c r="J10" s="411"/>
      <c r="K10" s="274"/>
    </row>
    <row r="11" spans="2:11" s="1" customFormat="1" ht="15" customHeight="1">
      <c r="B11" s="277"/>
      <c r="C11" s="278"/>
      <c r="D11" s="411" t="s">
        <v>2690</v>
      </c>
      <c r="E11" s="411"/>
      <c r="F11" s="411"/>
      <c r="G11" s="411"/>
      <c r="H11" s="411"/>
      <c r="I11" s="411"/>
      <c r="J11" s="411"/>
      <c r="K11" s="274"/>
    </row>
    <row r="12" spans="2:11" s="1" customFormat="1" ht="15" customHeight="1">
      <c r="B12" s="277"/>
      <c r="C12" s="278"/>
      <c r="D12" s="276"/>
      <c r="E12" s="276"/>
      <c r="F12" s="276"/>
      <c r="G12" s="276"/>
      <c r="H12" s="276"/>
      <c r="I12" s="276"/>
      <c r="J12" s="276"/>
      <c r="K12" s="274"/>
    </row>
    <row r="13" spans="2:11" s="1" customFormat="1" ht="15" customHeight="1">
      <c r="B13" s="277"/>
      <c r="C13" s="278"/>
      <c r="D13" s="279" t="s">
        <v>2691</v>
      </c>
      <c r="E13" s="276"/>
      <c r="F13" s="276"/>
      <c r="G13" s="276"/>
      <c r="H13" s="276"/>
      <c r="I13" s="276"/>
      <c r="J13" s="276"/>
      <c r="K13" s="274"/>
    </row>
    <row r="14" spans="2:11" s="1" customFormat="1" ht="12.75" customHeight="1">
      <c r="B14" s="277"/>
      <c r="C14" s="278"/>
      <c r="D14" s="278"/>
      <c r="E14" s="278"/>
      <c r="F14" s="278"/>
      <c r="G14" s="278"/>
      <c r="H14" s="278"/>
      <c r="I14" s="278"/>
      <c r="J14" s="278"/>
      <c r="K14" s="274"/>
    </row>
    <row r="15" spans="2:11" s="1" customFormat="1" ht="15" customHeight="1">
      <c r="B15" s="277"/>
      <c r="C15" s="278"/>
      <c r="D15" s="411" t="s">
        <v>2692</v>
      </c>
      <c r="E15" s="411"/>
      <c r="F15" s="411"/>
      <c r="G15" s="411"/>
      <c r="H15" s="411"/>
      <c r="I15" s="411"/>
      <c r="J15" s="411"/>
      <c r="K15" s="274"/>
    </row>
    <row r="16" spans="2:11" s="1" customFormat="1" ht="15" customHeight="1">
      <c r="B16" s="277"/>
      <c r="C16" s="278"/>
      <c r="D16" s="411" t="s">
        <v>2693</v>
      </c>
      <c r="E16" s="411"/>
      <c r="F16" s="411"/>
      <c r="G16" s="411"/>
      <c r="H16" s="411"/>
      <c r="I16" s="411"/>
      <c r="J16" s="411"/>
      <c r="K16" s="274"/>
    </row>
    <row r="17" spans="2:11" s="1" customFormat="1" ht="15" customHeight="1">
      <c r="B17" s="277"/>
      <c r="C17" s="278"/>
      <c r="D17" s="411" t="s">
        <v>2694</v>
      </c>
      <c r="E17" s="411"/>
      <c r="F17" s="411"/>
      <c r="G17" s="411"/>
      <c r="H17" s="411"/>
      <c r="I17" s="411"/>
      <c r="J17" s="411"/>
      <c r="K17" s="274"/>
    </row>
    <row r="18" spans="2:11" s="1" customFormat="1" ht="15" customHeight="1">
      <c r="B18" s="277"/>
      <c r="C18" s="278"/>
      <c r="D18" s="278"/>
      <c r="E18" s="280" t="s">
        <v>81</v>
      </c>
      <c r="F18" s="411" t="s">
        <v>2695</v>
      </c>
      <c r="G18" s="411"/>
      <c r="H18" s="411"/>
      <c r="I18" s="411"/>
      <c r="J18" s="411"/>
      <c r="K18" s="274"/>
    </row>
    <row r="19" spans="2:11" s="1" customFormat="1" ht="15" customHeight="1">
      <c r="B19" s="277"/>
      <c r="C19" s="278"/>
      <c r="D19" s="278"/>
      <c r="E19" s="280" t="s">
        <v>2696</v>
      </c>
      <c r="F19" s="411" t="s">
        <v>2697</v>
      </c>
      <c r="G19" s="411"/>
      <c r="H19" s="411"/>
      <c r="I19" s="411"/>
      <c r="J19" s="411"/>
      <c r="K19" s="274"/>
    </row>
    <row r="20" spans="2:11" s="1" customFormat="1" ht="15" customHeight="1">
      <c r="B20" s="277"/>
      <c r="C20" s="278"/>
      <c r="D20" s="278"/>
      <c r="E20" s="280" t="s">
        <v>2698</v>
      </c>
      <c r="F20" s="411" t="s">
        <v>2699</v>
      </c>
      <c r="G20" s="411"/>
      <c r="H20" s="411"/>
      <c r="I20" s="411"/>
      <c r="J20" s="411"/>
      <c r="K20" s="274"/>
    </row>
    <row r="21" spans="2:11" s="1" customFormat="1" ht="15" customHeight="1">
      <c r="B21" s="277"/>
      <c r="C21" s="278"/>
      <c r="D21" s="278"/>
      <c r="E21" s="280" t="s">
        <v>2700</v>
      </c>
      <c r="F21" s="411" t="s">
        <v>204</v>
      </c>
      <c r="G21" s="411"/>
      <c r="H21" s="411"/>
      <c r="I21" s="411"/>
      <c r="J21" s="411"/>
      <c r="K21" s="274"/>
    </row>
    <row r="22" spans="2:11" s="1" customFormat="1" ht="15" customHeight="1">
      <c r="B22" s="277"/>
      <c r="C22" s="278"/>
      <c r="D22" s="278"/>
      <c r="E22" s="280" t="s">
        <v>384</v>
      </c>
      <c r="F22" s="411" t="s">
        <v>385</v>
      </c>
      <c r="G22" s="411"/>
      <c r="H22" s="411"/>
      <c r="I22" s="411"/>
      <c r="J22" s="411"/>
      <c r="K22" s="274"/>
    </row>
    <row r="23" spans="2:11" s="1" customFormat="1" ht="15" customHeight="1">
      <c r="B23" s="277"/>
      <c r="C23" s="278"/>
      <c r="D23" s="278"/>
      <c r="E23" s="280" t="s">
        <v>90</v>
      </c>
      <c r="F23" s="411" t="s">
        <v>2701</v>
      </c>
      <c r="G23" s="411"/>
      <c r="H23" s="411"/>
      <c r="I23" s="411"/>
      <c r="J23" s="411"/>
      <c r="K23" s="274"/>
    </row>
    <row r="24" spans="2:11" s="1" customFormat="1" ht="12.75" customHeight="1">
      <c r="B24" s="277"/>
      <c r="C24" s="278"/>
      <c r="D24" s="278"/>
      <c r="E24" s="278"/>
      <c r="F24" s="278"/>
      <c r="G24" s="278"/>
      <c r="H24" s="278"/>
      <c r="I24" s="278"/>
      <c r="J24" s="278"/>
      <c r="K24" s="274"/>
    </row>
    <row r="25" spans="2:11" s="1" customFormat="1" ht="15" customHeight="1">
      <c r="B25" s="277"/>
      <c r="C25" s="411" t="s">
        <v>2702</v>
      </c>
      <c r="D25" s="411"/>
      <c r="E25" s="411"/>
      <c r="F25" s="411"/>
      <c r="G25" s="411"/>
      <c r="H25" s="411"/>
      <c r="I25" s="411"/>
      <c r="J25" s="411"/>
      <c r="K25" s="274"/>
    </row>
    <row r="26" spans="2:11" s="1" customFormat="1" ht="15" customHeight="1">
      <c r="B26" s="277"/>
      <c r="C26" s="411" t="s">
        <v>2703</v>
      </c>
      <c r="D26" s="411"/>
      <c r="E26" s="411"/>
      <c r="F26" s="411"/>
      <c r="G26" s="411"/>
      <c r="H26" s="411"/>
      <c r="I26" s="411"/>
      <c r="J26" s="411"/>
      <c r="K26" s="274"/>
    </row>
    <row r="27" spans="2:11" s="1" customFormat="1" ht="15" customHeight="1">
      <c r="B27" s="277"/>
      <c r="C27" s="276"/>
      <c r="D27" s="411" t="s">
        <v>2704</v>
      </c>
      <c r="E27" s="411"/>
      <c r="F27" s="411"/>
      <c r="G27" s="411"/>
      <c r="H27" s="411"/>
      <c r="I27" s="411"/>
      <c r="J27" s="411"/>
      <c r="K27" s="274"/>
    </row>
    <row r="28" spans="2:11" s="1" customFormat="1" ht="15" customHeight="1">
      <c r="B28" s="277"/>
      <c r="C28" s="278"/>
      <c r="D28" s="411" t="s">
        <v>2705</v>
      </c>
      <c r="E28" s="411"/>
      <c r="F28" s="411"/>
      <c r="G28" s="411"/>
      <c r="H28" s="411"/>
      <c r="I28" s="411"/>
      <c r="J28" s="411"/>
      <c r="K28" s="274"/>
    </row>
    <row r="29" spans="2:11" s="1" customFormat="1" ht="12.75" customHeight="1">
      <c r="B29" s="277"/>
      <c r="C29" s="278"/>
      <c r="D29" s="278"/>
      <c r="E29" s="278"/>
      <c r="F29" s="278"/>
      <c r="G29" s="278"/>
      <c r="H29" s="278"/>
      <c r="I29" s="278"/>
      <c r="J29" s="278"/>
      <c r="K29" s="274"/>
    </row>
    <row r="30" spans="2:11" s="1" customFormat="1" ht="15" customHeight="1">
      <c r="B30" s="277"/>
      <c r="C30" s="278"/>
      <c r="D30" s="411" t="s">
        <v>2706</v>
      </c>
      <c r="E30" s="411"/>
      <c r="F30" s="411"/>
      <c r="G30" s="411"/>
      <c r="H30" s="411"/>
      <c r="I30" s="411"/>
      <c r="J30" s="411"/>
      <c r="K30" s="274"/>
    </row>
    <row r="31" spans="2:11" s="1" customFormat="1" ht="15" customHeight="1">
      <c r="B31" s="277"/>
      <c r="C31" s="278"/>
      <c r="D31" s="411" t="s">
        <v>2707</v>
      </c>
      <c r="E31" s="411"/>
      <c r="F31" s="411"/>
      <c r="G31" s="411"/>
      <c r="H31" s="411"/>
      <c r="I31" s="411"/>
      <c r="J31" s="411"/>
      <c r="K31" s="274"/>
    </row>
    <row r="32" spans="2:11" s="1" customFormat="1" ht="12.75" customHeight="1">
      <c r="B32" s="277"/>
      <c r="C32" s="278"/>
      <c r="D32" s="278"/>
      <c r="E32" s="278"/>
      <c r="F32" s="278"/>
      <c r="G32" s="278"/>
      <c r="H32" s="278"/>
      <c r="I32" s="278"/>
      <c r="J32" s="278"/>
      <c r="K32" s="274"/>
    </row>
    <row r="33" spans="2:11" s="1" customFormat="1" ht="15" customHeight="1">
      <c r="B33" s="277"/>
      <c r="C33" s="278"/>
      <c r="D33" s="411" t="s">
        <v>2708</v>
      </c>
      <c r="E33" s="411"/>
      <c r="F33" s="411"/>
      <c r="G33" s="411"/>
      <c r="H33" s="411"/>
      <c r="I33" s="411"/>
      <c r="J33" s="411"/>
      <c r="K33" s="274"/>
    </row>
    <row r="34" spans="2:11" s="1" customFormat="1" ht="15" customHeight="1">
      <c r="B34" s="277"/>
      <c r="C34" s="278"/>
      <c r="D34" s="411" t="s">
        <v>2709</v>
      </c>
      <c r="E34" s="411"/>
      <c r="F34" s="411"/>
      <c r="G34" s="411"/>
      <c r="H34" s="411"/>
      <c r="I34" s="411"/>
      <c r="J34" s="411"/>
      <c r="K34" s="274"/>
    </row>
    <row r="35" spans="2:11" s="1" customFormat="1" ht="15" customHeight="1">
      <c r="B35" s="277"/>
      <c r="C35" s="278"/>
      <c r="D35" s="411" t="s">
        <v>2710</v>
      </c>
      <c r="E35" s="411"/>
      <c r="F35" s="411"/>
      <c r="G35" s="411"/>
      <c r="H35" s="411"/>
      <c r="I35" s="411"/>
      <c r="J35" s="411"/>
      <c r="K35" s="274"/>
    </row>
    <row r="36" spans="2:11" s="1" customFormat="1" ht="15" customHeight="1">
      <c r="B36" s="277"/>
      <c r="C36" s="278"/>
      <c r="D36" s="276"/>
      <c r="E36" s="279" t="s">
        <v>231</v>
      </c>
      <c r="F36" s="276"/>
      <c r="G36" s="411" t="s">
        <v>2711</v>
      </c>
      <c r="H36" s="411"/>
      <c r="I36" s="411"/>
      <c r="J36" s="411"/>
      <c r="K36" s="274"/>
    </row>
    <row r="37" spans="2:11" s="1" customFormat="1" ht="30.75" customHeight="1">
      <c r="B37" s="277"/>
      <c r="C37" s="278"/>
      <c r="D37" s="276"/>
      <c r="E37" s="279" t="s">
        <v>2712</v>
      </c>
      <c r="F37" s="276"/>
      <c r="G37" s="411" t="s">
        <v>2713</v>
      </c>
      <c r="H37" s="411"/>
      <c r="I37" s="411"/>
      <c r="J37" s="411"/>
      <c r="K37" s="274"/>
    </row>
    <row r="38" spans="2:11" s="1" customFormat="1" ht="15" customHeight="1">
      <c r="B38" s="277"/>
      <c r="C38" s="278"/>
      <c r="D38" s="276"/>
      <c r="E38" s="279" t="s">
        <v>55</v>
      </c>
      <c r="F38" s="276"/>
      <c r="G38" s="411" t="s">
        <v>2714</v>
      </c>
      <c r="H38" s="411"/>
      <c r="I38" s="411"/>
      <c r="J38" s="411"/>
      <c r="K38" s="274"/>
    </row>
    <row r="39" spans="2:11" s="1" customFormat="1" ht="15" customHeight="1">
      <c r="B39" s="277"/>
      <c r="C39" s="278"/>
      <c r="D39" s="276"/>
      <c r="E39" s="279" t="s">
        <v>56</v>
      </c>
      <c r="F39" s="276"/>
      <c r="G39" s="411" t="s">
        <v>2715</v>
      </c>
      <c r="H39" s="411"/>
      <c r="I39" s="411"/>
      <c r="J39" s="411"/>
      <c r="K39" s="274"/>
    </row>
    <row r="40" spans="2:11" s="1" customFormat="1" ht="15" customHeight="1">
      <c r="B40" s="277"/>
      <c r="C40" s="278"/>
      <c r="D40" s="276"/>
      <c r="E40" s="279" t="s">
        <v>232</v>
      </c>
      <c r="F40" s="276"/>
      <c r="G40" s="411" t="s">
        <v>2716</v>
      </c>
      <c r="H40" s="411"/>
      <c r="I40" s="411"/>
      <c r="J40" s="411"/>
      <c r="K40" s="274"/>
    </row>
    <row r="41" spans="2:11" s="1" customFormat="1" ht="15" customHeight="1">
      <c r="B41" s="277"/>
      <c r="C41" s="278"/>
      <c r="D41" s="276"/>
      <c r="E41" s="279" t="s">
        <v>233</v>
      </c>
      <c r="F41" s="276"/>
      <c r="G41" s="411" t="s">
        <v>2717</v>
      </c>
      <c r="H41" s="411"/>
      <c r="I41" s="411"/>
      <c r="J41" s="411"/>
      <c r="K41" s="274"/>
    </row>
    <row r="42" spans="2:11" s="1" customFormat="1" ht="15" customHeight="1">
      <c r="B42" s="277"/>
      <c r="C42" s="278"/>
      <c r="D42" s="276"/>
      <c r="E42" s="279" t="s">
        <v>2718</v>
      </c>
      <c r="F42" s="276"/>
      <c r="G42" s="411" t="s">
        <v>2719</v>
      </c>
      <c r="H42" s="411"/>
      <c r="I42" s="411"/>
      <c r="J42" s="411"/>
      <c r="K42" s="274"/>
    </row>
    <row r="43" spans="2:11" s="1" customFormat="1" ht="15" customHeight="1">
      <c r="B43" s="277"/>
      <c r="C43" s="278"/>
      <c r="D43" s="276"/>
      <c r="E43" s="279"/>
      <c r="F43" s="276"/>
      <c r="G43" s="411" t="s">
        <v>2720</v>
      </c>
      <c r="H43" s="411"/>
      <c r="I43" s="411"/>
      <c r="J43" s="411"/>
      <c r="K43" s="274"/>
    </row>
    <row r="44" spans="2:11" s="1" customFormat="1" ht="15" customHeight="1">
      <c r="B44" s="277"/>
      <c r="C44" s="278"/>
      <c r="D44" s="276"/>
      <c r="E44" s="279" t="s">
        <v>2721</v>
      </c>
      <c r="F44" s="276"/>
      <c r="G44" s="411" t="s">
        <v>2722</v>
      </c>
      <c r="H44" s="411"/>
      <c r="I44" s="411"/>
      <c r="J44" s="411"/>
      <c r="K44" s="274"/>
    </row>
    <row r="45" spans="2:11" s="1" customFormat="1" ht="15" customHeight="1">
      <c r="B45" s="277"/>
      <c r="C45" s="278"/>
      <c r="D45" s="276"/>
      <c r="E45" s="279" t="s">
        <v>235</v>
      </c>
      <c r="F45" s="276"/>
      <c r="G45" s="411" t="s">
        <v>2723</v>
      </c>
      <c r="H45" s="411"/>
      <c r="I45" s="411"/>
      <c r="J45" s="411"/>
      <c r="K45" s="274"/>
    </row>
    <row r="46" spans="2:11" s="1" customFormat="1" ht="12.75" customHeight="1">
      <c r="B46" s="277"/>
      <c r="C46" s="278"/>
      <c r="D46" s="276"/>
      <c r="E46" s="276"/>
      <c r="F46" s="276"/>
      <c r="G46" s="276"/>
      <c r="H46" s="276"/>
      <c r="I46" s="276"/>
      <c r="J46" s="276"/>
      <c r="K46" s="274"/>
    </row>
    <row r="47" spans="2:11" s="1" customFormat="1" ht="15" customHeight="1">
      <c r="B47" s="277"/>
      <c r="C47" s="278"/>
      <c r="D47" s="411" t="s">
        <v>2724</v>
      </c>
      <c r="E47" s="411"/>
      <c r="F47" s="411"/>
      <c r="G47" s="411"/>
      <c r="H47" s="411"/>
      <c r="I47" s="411"/>
      <c r="J47" s="411"/>
      <c r="K47" s="274"/>
    </row>
    <row r="48" spans="2:11" s="1" customFormat="1" ht="15" customHeight="1">
      <c r="B48" s="277"/>
      <c r="C48" s="278"/>
      <c r="D48" s="278"/>
      <c r="E48" s="411" t="s">
        <v>2725</v>
      </c>
      <c r="F48" s="411"/>
      <c r="G48" s="411"/>
      <c r="H48" s="411"/>
      <c r="I48" s="411"/>
      <c r="J48" s="411"/>
      <c r="K48" s="274"/>
    </row>
    <row r="49" spans="2:11" s="1" customFormat="1" ht="15" customHeight="1">
      <c r="B49" s="277"/>
      <c r="C49" s="278"/>
      <c r="D49" s="278"/>
      <c r="E49" s="411" t="s">
        <v>2726</v>
      </c>
      <c r="F49" s="411"/>
      <c r="G49" s="411"/>
      <c r="H49" s="411"/>
      <c r="I49" s="411"/>
      <c r="J49" s="411"/>
      <c r="K49" s="274"/>
    </row>
    <row r="50" spans="2:11" s="1" customFormat="1" ht="15" customHeight="1">
      <c r="B50" s="277"/>
      <c r="C50" s="278"/>
      <c r="D50" s="278"/>
      <c r="E50" s="411" t="s">
        <v>2727</v>
      </c>
      <c r="F50" s="411"/>
      <c r="G50" s="411"/>
      <c r="H50" s="411"/>
      <c r="I50" s="411"/>
      <c r="J50" s="411"/>
      <c r="K50" s="274"/>
    </row>
    <row r="51" spans="2:11" s="1" customFormat="1" ht="15" customHeight="1">
      <c r="B51" s="277"/>
      <c r="C51" s="278"/>
      <c r="D51" s="411" t="s">
        <v>2728</v>
      </c>
      <c r="E51" s="411"/>
      <c r="F51" s="411"/>
      <c r="G51" s="411"/>
      <c r="H51" s="411"/>
      <c r="I51" s="411"/>
      <c r="J51" s="411"/>
      <c r="K51" s="274"/>
    </row>
    <row r="52" spans="2:11" s="1" customFormat="1" ht="25.5" customHeight="1">
      <c r="B52" s="273"/>
      <c r="C52" s="412" t="s">
        <v>2729</v>
      </c>
      <c r="D52" s="412"/>
      <c r="E52" s="412"/>
      <c r="F52" s="412"/>
      <c r="G52" s="412"/>
      <c r="H52" s="412"/>
      <c r="I52" s="412"/>
      <c r="J52" s="412"/>
      <c r="K52" s="274"/>
    </row>
    <row r="53" spans="2:11" s="1" customFormat="1" ht="5.25" customHeight="1">
      <c r="B53" s="273"/>
      <c r="C53" s="275"/>
      <c r="D53" s="275"/>
      <c r="E53" s="275"/>
      <c r="F53" s="275"/>
      <c r="G53" s="275"/>
      <c r="H53" s="275"/>
      <c r="I53" s="275"/>
      <c r="J53" s="275"/>
      <c r="K53" s="274"/>
    </row>
    <row r="54" spans="2:11" s="1" customFormat="1" ht="15" customHeight="1">
      <c r="B54" s="273"/>
      <c r="C54" s="411" t="s">
        <v>2730</v>
      </c>
      <c r="D54" s="411"/>
      <c r="E54" s="411"/>
      <c r="F54" s="411"/>
      <c r="G54" s="411"/>
      <c r="H54" s="411"/>
      <c r="I54" s="411"/>
      <c r="J54" s="411"/>
      <c r="K54" s="274"/>
    </row>
    <row r="55" spans="2:11" s="1" customFormat="1" ht="15" customHeight="1">
      <c r="B55" s="273"/>
      <c r="C55" s="411" t="s">
        <v>2731</v>
      </c>
      <c r="D55" s="411"/>
      <c r="E55" s="411"/>
      <c r="F55" s="411"/>
      <c r="G55" s="411"/>
      <c r="H55" s="411"/>
      <c r="I55" s="411"/>
      <c r="J55" s="411"/>
      <c r="K55" s="274"/>
    </row>
    <row r="56" spans="2:11" s="1" customFormat="1" ht="12.75" customHeight="1">
      <c r="B56" s="273"/>
      <c r="C56" s="276"/>
      <c r="D56" s="276"/>
      <c r="E56" s="276"/>
      <c r="F56" s="276"/>
      <c r="G56" s="276"/>
      <c r="H56" s="276"/>
      <c r="I56" s="276"/>
      <c r="J56" s="276"/>
      <c r="K56" s="274"/>
    </row>
    <row r="57" spans="2:11" s="1" customFormat="1" ht="15" customHeight="1">
      <c r="B57" s="273"/>
      <c r="C57" s="411" t="s">
        <v>2732</v>
      </c>
      <c r="D57" s="411"/>
      <c r="E57" s="411"/>
      <c r="F57" s="411"/>
      <c r="G57" s="411"/>
      <c r="H57" s="411"/>
      <c r="I57" s="411"/>
      <c r="J57" s="411"/>
      <c r="K57" s="274"/>
    </row>
    <row r="58" spans="2:11" s="1" customFormat="1" ht="15" customHeight="1">
      <c r="B58" s="273"/>
      <c r="C58" s="278"/>
      <c r="D58" s="411" t="s">
        <v>2733</v>
      </c>
      <c r="E58" s="411"/>
      <c r="F58" s="411"/>
      <c r="G58" s="411"/>
      <c r="H58" s="411"/>
      <c r="I58" s="411"/>
      <c r="J58" s="411"/>
      <c r="K58" s="274"/>
    </row>
    <row r="59" spans="2:11" s="1" customFormat="1" ht="15" customHeight="1">
      <c r="B59" s="273"/>
      <c r="C59" s="278"/>
      <c r="D59" s="411" t="s">
        <v>2734</v>
      </c>
      <c r="E59" s="411"/>
      <c r="F59" s="411"/>
      <c r="G59" s="411"/>
      <c r="H59" s="411"/>
      <c r="I59" s="411"/>
      <c r="J59" s="411"/>
      <c r="K59" s="274"/>
    </row>
    <row r="60" spans="2:11" s="1" customFormat="1" ht="15" customHeight="1">
      <c r="B60" s="273"/>
      <c r="C60" s="278"/>
      <c r="D60" s="411" t="s">
        <v>2735</v>
      </c>
      <c r="E60" s="411"/>
      <c r="F60" s="411"/>
      <c r="G60" s="411"/>
      <c r="H60" s="411"/>
      <c r="I60" s="411"/>
      <c r="J60" s="411"/>
      <c r="K60" s="274"/>
    </row>
    <row r="61" spans="2:11" s="1" customFormat="1" ht="15" customHeight="1">
      <c r="B61" s="273"/>
      <c r="C61" s="278"/>
      <c r="D61" s="411" t="s">
        <v>2736</v>
      </c>
      <c r="E61" s="411"/>
      <c r="F61" s="411"/>
      <c r="G61" s="411"/>
      <c r="H61" s="411"/>
      <c r="I61" s="411"/>
      <c r="J61" s="411"/>
      <c r="K61" s="274"/>
    </row>
    <row r="62" spans="2:11" s="1" customFormat="1" ht="15" customHeight="1">
      <c r="B62" s="273"/>
      <c r="C62" s="278"/>
      <c r="D62" s="413" t="s">
        <v>2737</v>
      </c>
      <c r="E62" s="413"/>
      <c r="F62" s="413"/>
      <c r="G62" s="413"/>
      <c r="H62" s="413"/>
      <c r="I62" s="413"/>
      <c r="J62" s="413"/>
      <c r="K62" s="274"/>
    </row>
    <row r="63" spans="2:11" s="1" customFormat="1" ht="15" customHeight="1">
      <c r="B63" s="273"/>
      <c r="C63" s="278"/>
      <c r="D63" s="411" t="s">
        <v>2738</v>
      </c>
      <c r="E63" s="411"/>
      <c r="F63" s="411"/>
      <c r="G63" s="411"/>
      <c r="H63" s="411"/>
      <c r="I63" s="411"/>
      <c r="J63" s="411"/>
      <c r="K63" s="274"/>
    </row>
    <row r="64" spans="2:11" s="1" customFormat="1" ht="12.75" customHeight="1">
      <c r="B64" s="273"/>
      <c r="C64" s="278"/>
      <c r="D64" s="278"/>
      <c r="E64" s="281"/>
      <c r="F64" s="278"/>
      <c r="G64" s="278"/>
      <c r="H64" s="278"/>
      <c r="I64" s="278"/>
      <c r="J64" s="278"/>
      <c r="K64" s="274"/>
    </row>
    <row r="65" spans="2:11" s="1" customFormat="1" ht="15" customHeight="1">
      <c r="B65" s="273"/>
      <c r="C65" s="278"/>
      <c r="D65" s="411" t="s">
        <v>2739</v>
      </c>
      <c r="E65" s="411"/>
      <c r="F65" s="411"/>
      <c r="G65" s="411"/>
      <c r="H65" s="411"/>
      <c r="I65" s="411"/>
      <c r="J65" s="411"/>
      <c r="K65" s="274"/>
    </row>
    <row r="66" spans="2:11" s="1" customFormat="1" ht="15" customHeight="1">
      <c r="B66" s="273"/>
      <c r="C66" s="278"/>
      <c r="D66" s="413" t="s">
        <v>2740</v>
      </c>
      <c r="E66" s="413"/>
      <c r="F66" s="413"/>
      <c r="G66" s="413"/>
      <c r="H66" s="413"/>
      <c r="I66" s="413"/>
      <c r="J66" s="413"/>
      <c r="K66" s="274"/>
    </row>
    <row r="67" spans="2:11" s="1" customFormat="1" ht="15" customHeight="1">
      <c r="B67" s="273"/>
      <c r="C67" s="278"/>
      <c r="D67" s="411" t="s">
        <v>2741</v>
      </c>
      <c r="E67" s="411"/>
      <c r="F67" s="411"/>
      <c r="G67" s="411"/>
      <c r="H67" s="411"/>
      <c r="I67" s="411"/>
      <c r="J67" s="411"/>
      <c r="K67" s="274"/>
    </row>
    <row r="68" spans="2:11" s="1" customFormat="1" ht="15" customHeight="1">
      <c r="B68" s="273"/>
      <c r="C68" s="278"/>
      <c r="D68" s="411" t="s">
        <v>2742</v>
      </c>
      <c r="E68" s="411"/>
      <c r="F68" s="411"/>
      <c r="G68" s="411"/>
      <c r="H68" s="411"/>
      <c r="I68" s="411"/>
      <c r="J68" s="411"/>
      <c r="K68" s="274"/>
    </row>
    <row r="69" spans="2:11" s="1" customFormat="1" ht="15" customHeight="1">
      <c r="B69" s="273"/>
      <c r="C69" s="278"/>
      <c r="D69" s="411" t="s">
        <v>2743</v>
      </c>
      <c r="E69" s="411"/>
      <c r="F69" s="411"/>
      <c r="G69" s="411"/>
      <c r="H69" s="411"/>
      <c r="I69" s="411"/>
      <c r="J69" s="411"/>
      <c r="K69" s="274"/>
    </row>
    <row r="70" spans="2:11" s="1" customFormat="1" ht="15" customHeight="1">
      <c r="B70" s="273"/>
      <c r="C70" s="278"/>
      <c r="D70" s="411" t="s">
        <v>2744</v>
      </c>
      <c r="E70" s="411"/>
      <c r="F70" s="411"/>
      <c r="G70" s="411"/>
      <c r="H70" s="411"/>
      <c r="I70" s="411"/>
      <c r="J70" s="411"/>
      <c r="K70" s="274"/>
    </row>
    <row r="71" spans="2:11" s="1" customFormat="1" ht="12.75" customHeight="1">
      <c r="B71" s="282"/>
      <c r="C71" s="283"/>
      <c r="D71" s="283"/>
      <c r="E71" s="283"/>
      <c r="F71" s="283"/>
      <c r="G71" s="283"/>
      <c r="H71" s="283"/>
      <c r="I71" s="283"/>
      <c r="J71" s="283"/>
      <c r="K71" s="284"/>
    </row>
    <row r="72" spans="2:11" s="1" customFormat="1" ht="18.75" customHeight="1">
      <c r="B72" s="285"/>
      <c r="C72" s="285"/>
      <c r="D72" s="285"/>
      <c r="E72" s="285"/>
      <c r="F72" s="285"/>
      <c r="G72" s="285"/>
      <c r="H72" s="285"/>
      <c r="I72" s="285"/>
      <c r="J72" s="285"/>
      <c r="K72" s="286"/>
    </row>
    <row r="73" spans="2:11" s="1" customFormat="1" ht="18.75" customHeight="1">
      <c r="B73" s="286"/>
      <c r="C73" s="286"/>
      <c r="D73" s="286"/>
      <c r="E73" s="286"/>
      <c r="F73" s="286"/>
      <c r="G73" s="286"/>
      <c r="H73" s="286"/>
      <c r="I73" s="286"/>
      <c r="J73" s="286"/>
      <c r="K73" s="286"/>
    </row>
    <row r="74" spans="2:11" s="1" customFormat="1" ht="7.5" customHeight="1">
      <c r="B74" s="287"/>
      <c r="C74" s="288"/>
      <c r="D74" s="288"/>
      <c r="E74" s="288"/>
      <c r="F74" s="288"/>
      <c r="G74" s="288"/>
      <c r="H74" s="288"/>
      <c r="I74" s="288"/>
      <c r="J74" s="288"/>
      <c r="K74" s="289"/>
    </row>
    <row r="75" spans="2:11" s="1" customFormat="1" ht="45" customHeight="1">
      <c r="B75" s="290"/>
      <c r="C75" s="406" t="s">
        <v>2745</v>
      </c>
      <c r="D75" s="406"/>
      <c r="E75" s="406"/>
      <c r="F75" s="406"/>
      <c r="G75" s="406"/>
      <c r="H75" s="406"/>
      <c r="I75" s="406"/>
      <c r="J75" s="406"/>
      <c r="K75" s="291"/>
    </row>
    <row r="76" spans="2:11" s="1" customFormat="1" ht="17.25" customHeight="1">
      <c r="B76" s="290"/>
      <c r="C76" s="292" t="s">
        <v>2746</v>
      </c>
      <c r="D76" s="292"/>
      <c r="E76" s="292"/>
      <c r="F76" s="292" t="s">
        <v>2747</v>
      </c>
      <c r="G76" s="293"/>
      <c r="H76" s="292" t="s">
        <v>56</v>
      </c>
      <c r="I76" s="292" t="s">
        <v>59</v>
      </c>
      <c r="J76" s="292" t="s">
        <v>2748</v>
      </c>
      <c r="K76" s="291"/>
    </row>
    <row r="77" spans="2:11" s="1" customFormat="1" ht="17.25" customHeight="1">
      <c r="B77" s="290"/>
      <c r="C77" s="294" t="s">
        <v>2749</v>
      </c>
      <c r="D77" s="294"/>
      <c r="E77" s="294"/>
      <c r="F77" s="295" t="s">
        <v>2750</v>
      </c>
      <c r="G77" s="296"/>
      <c r="H77" s="294"/>
      <c r="I77" s="294"/>
      <c r="J77" s="294" t="s">
        <v>2751</v>
      </c>
      <c r="K77" s="291"/>
    </row>
    <row r="78" spans="2:11" s="1" customFormat="1" ht="5.25" customHeight="1">
      <c r="B78" s="290"/>
      <c r="C78" s="297"/>
      <c r="D78" s="297"/>
      <c r="E78" s="297"/>
      <c r="F78" s="297"/>
      <c r="G78" s="298"/>
      <c r="H78" s="297"/>
      <c r="I78" s="297"/>
      <c r="J78" s="297"/>
      <c r="K78" s="291"/>
    </row>
    <row r="79" spans="2:11" s="1" customFormat="1" ht="15" customHeight="1">
      <c r="B79" s="290"/>
      <c r="C79" s="279" t="s">
        <v>55</v>
      </c>
      <c r="D79" s="299"/>
      <c r="E79" s="299"/>
      <c r="F79" s="300" t="s">
        <v>2752</v>
      </c>
      <c r="G79" s="301"/>
      <c r="H79" s="279" t="s">
        <v>2753</v>
      </c>
      <c r="I79" s="279" t="s">
        <v>2754</v>
      </c>
      <c r="J79" s="279">
        <v>20</v>
      </c>
      <c r="K79" s="291"/>
    </row>
    <row r="80" spans="2:11" s="1" customFormat="1" ht="15" customHeight="1">
      <c r="B80" s="290"/>
      <c r="C80" s="279" t="s">
        <v>2755</v>
      </c>
      <c r="D80" s="279"/>
      <c r="E80" s="279"/>
      <c r="F80" s="300" t="s">
        <v>2752</v>
      </c>
      <c r="G80" s="301"/>
      <c r="H80" s="279" t="s">
        <v>2756</v>
      </c>
      <c r="I80" s="279" t="s">
        <v>2754</v>
      </c>
      <c r="J80" s="279">
        <v>120</v>
      </c>
      <c r="K80" s="291"/>
    </row>
    <row r="81" spans="2:11" s="1" customFormat="1" ht="15" customHeight="1">
      <c r="B81" s="302"/>
      <c r="C81" s="279" t="s">
        <v>2757</v>
      </c>
      <c r="D81" s="279"/>
      <c r="E81" s="279"/>
      <c r="F81" s="300" t="s">
        <v>2172</v>
      </c>
      <c r="G81" s="301"/>
      <c r="H81" s="279" t="s">
        <v>2758</v>
      </c>
      <c r="I81" s="279" t="s">
        <v>2754</v>
      </c>
      <c r="J81" s="279">
        <v>50</v>
      </c>
      <c r="K81" s="291"/>
    </row>
    <row r="82" spans="2:11" s="1" customFormat="1" ht="15" customHeight="1">
      <c r="B82" s="302"/>
      <c r="C82" s="279" t="s">
        <v>2759</v>
      </c>
      <c r="D82" s="279"/>
      <c r="E82" s="279"/>
      <c r="F82" s="300" t="s">
        <v>2752</v>
      </c>
      <c r="G82" s="301"/>
      <c r="H82" s="279" t="s">
        <v>2760</v>
      </c>
      <c r="I82" s="279" t="s">
        <v>2761</v>
      </c>
      <c r="J82" s="279"/>
      <c r="K82" s="291"/>
    </row>
    <row r="83" spans="2:11" s="1" customFormat="1" ht="15" customHeight="1">
      <c r="B83" s="302"/>
      <c r="C83" s="303" t="s">
        <v>2762</v>
      </c>
      <c r="D83" s="303"/>
      <c r="E83" s="303"/>
      <c r="F83" s="304" t="s">
        <v>2172</v>
      </c>
      <c r="G83" s="303"/>
      <c r="H83" s="303" t="s">
        <v>2763</v>
      </c>
      <c r="I83" s="303" t="s">
        <v>2754</v>
      </c>
      <c r="J83" s="303">
        <v>15</v>
      </c>
      <c r="K83" s="291"/>
    </row>
    <row r="84" spans="2:11" s="1" customFormat="1" ht="15" customHeight="1">
      <c r="B84" s="302"/>
      <c r="C84" s="303" t="s">
        <v>2764</v>
      </c>
      <c r="D84" s="303"/>
      <c r="E84" s="303"/>
      <c r="F84" s="304" t="s">
        <v>2172</v>
      </c>
      <c r="G84" s="303"/>
      <c r="H84" s="303" t="s">
        <v>2765</v>
      </c>
      <c r="I84" s="303" t="s">
        <v>2754</v>
      </c>
      <c r="J84" s="303">
        <v>15</v>
      </c>
      <c r="K84" s="291"/>
    </row>
    <row r="85" spans="2:11" s="1" customFormat="1" ht="15" customHeight="1">
      <c r="B85" s="302"/>
      <c r="C85" s="303" t="s">
        <v>2766</v>
      </c>
      <c r="D85" s="303"/>
      <c r="E85" s="303"/>
      <c r="F85" s="304" t="s">
        <v>2172</v>
      </c>
      <c r="G85" s="303"/>
      <c r="H85" s="303" t="s">
        <v>2767</v>
      </c>
      <c r="I85" s="303" t="s">
        <v>2754</v>
      </c>
      <c r="J85" s="303">
        <v>20</v>
      </c>
      <c r="K85" s="291"/>
    </row>
    <row r="86" spans="2:11" s="1" customFormat="1" ht="15" customHeight="1">
      <c r="B86" s="302"/>
      <c r="C86" s="303" t="s">
        <v>2768</v>
      </c>
      <c r="D86" s="303"/>
      <c r="E86" s="303"/>
      <c r="F86" s="304" t="s">
        <v>2172</v>
      </c>
      <c r="G86" s="303"/>
      <c r="H86" s="303" t="s">
        <v>2769</v>
      </c>
      <c r="I86" s="303" t="s">
        <v>2754</v>
      </c>
      <c r="J86" s="303">
        <v>20</v>
      </c>
      <c r="K86" s="291"/>
    </row>
    <row r="87" spans="2:11" s="1" customFormat="1" ht="15" customHeight="1">
      <c r="B87" s="302"/>
      <c r="C87" s="279" t="s">
        <v>2770</v>
      </c>
      <c r="D87" s="279"/>
      <c r="E87" s="279"/>
      <c r="F87" s="300" t="s">
        <v>2172</v>
      </c>
      <c r="G87" s="301"/>
      <c r="H87" s="279" t="s">
        <v>2771</v>
      </c>
      <c r="I87" s="279" t="s">
        <v>2754</v>
      </c>
      <c r="J87" s="279">
        <v>50</v>
      </c>
      <c r="K87" s="291"/>
    </row>
    <row r="88" spans="2:11" s="1" customFormat="1" ht="15" customHeight="1">
      <c r="B88" s="302"/>
      <c r="C88" s="279" t="s">
        <v>2772</v>
      </c>
      <c r="D88" s="279"/>
      <c r="E88" s="279"/>
      <c r="F88" s="300" t="s">
        <v>2172</v>
      </c>
      <c r="G88" s="301"/>
      <c r="H88" s="279" t="s">
        <v>2773</v>
      </c>
      <c r="I88" s="279" t="s">
        <v>2754</v>
      </c>
      <c r="J88" s="279">
        <v>20</v>
      </c>
      <c r="K88" s="291"/>
    </row>
    <row r="89" spans="2:11" s="1" customFormat="1" ht="15" customHeight="1">
      <c r="B89" s="302"/>
      <c r="C89" s="279" t="s">
        <v>2774</v>
      </c>
      <c r="D89" s="279"/>
      <c r="E89" s="279"/>
      <c r="F89" s="300" t="s">
        <v>2172</v>
      </c>
      <c r="G89" s="301"/>
      <c r="H89" s="279" t="s">
        <v>2775</v>
      </c>
      <c r="I89" s="279" t="s">
        <v>2754</v>
      </c>
      <c r="J89" s="279">
        <v>20</v>
      </c>
      <c r="K89" s="291"/>
    </row>
    <row r="90" spans="2:11" s="1" customFormat="1" ht="15" customHeight="1">
      <c r="B90" s="302"/>
      <c r="C90" s="279" t="s">
        <v>2776</v>
      </c>
      <c r="D90" s="279"/>
      <c r="E90" s="279"/>
      <c r="F90" s="300" t="s">
        <v>2172</v>
      </c>
      <c r="G90" s="301"/>
      <c r="H90" s="279" t="s">
        <v>2777</v>
      </c>
      <c r="I90" s="279" t="s">
        <v>2754</v>
      </c>
      <c r="J90" s="279">
        <v>50</v>
      </c>
      <c r="K90" s="291"/>
    </row>
    <row r="91" spans="2:11" s="1" customFormat="1" ht="15" customHeight="1">
      <c r="B91" s="302"/>
      <c r="C91" s="279" t="s">
        <v>2778</v>
      </c>
      <c r="D91" s="279"/>
      <c r="E91" s="279"/>
      <c r="F91" s="300" t="s">
        <v>2172</v>
      </c>
      <c r="G91" s="301"/>
      <c r="H91" s="279" t="s">
        <v>2778</v>
      </c>
      <c r="I91" s="279" t="s">
        <v>2754</v>
      </c>
      <c r="J91" s="279">
        <v>50</v>
      </c>
      <c r="K91" s="291"/>
    </row>
    <row r="92" spans="2:11" s="1" customFormat="1" ht="15" customHeight="1">
      <c r="B92" s="302"/>
      <c r="C92" s="279" t="s">
        <v>2779</v>
      </c>
      <c r="D92" s="279"/>
      <c r="E92" s="279"/>
      <c r="F92" s="300" t="s">
        <v>2172</v>
      </c>
      <c r="G92" s="301"/>
      <c r="H92" s="279" t="s">
        <v>2780</v>
      </c>
      <c r="I92" s="279" t="s">
        <v>2754</v>
      </c>
      <c r="J92" s="279">
        <v>255</v>
      </c>
      <c r="K92" s="291"/>
    </row>
    <row r="93" spans="2:11" s="1" customFormat="1" ht="15" customHeight="1">
      <c r="B93" s="302"/>
      <c r="C93" s="279" t="s">
        <v>2781</v>
      </c>
      <c r="D93" s="279"/>
      <c r="E93" s="279"/>
      <c r="F93" s="300" t="s">
        <v>2752</v>
      </c>
      <c r="G93" s="301"/>
      <c r="H93" s="279" t="s">
        <v>2782</v>
      </c>
      <c r="I93" s="279" t="s">
        <v>2783</v>
      </c>
      <c r="J93" s="279"/>
      <c r="K93" s="291"/>
    </row>
    <row r="94" spans="2:11" s="1" customFormat="1" ht="15" customHeight="1">
      <c r="B94" s="302"/>
      <c r="C94" s="279" t="s">
        <v>2784</v>
      </c>
      <c r="D94" s="279"/>
      <c r="E94" s="279"/>
      <c r="F94" s="300" t="s">
        <v>2752</v>
      </c>
      <c r="G94" s="301"/>
      <c r="H94" s="279" t="s">
        <v>2785</v>
      </c>
      <c r="I94" s="279" t="s">
        <v>2786</v>
      </c>
      <c r="J94" s="279"/>
      <c r="K94" s="291"/>
    </row>
    <row r="95" spans="2:11" s="1" customFormat="1" ht="15" customHeight="1">
      <c r="B95" s="302"/>
      <c r="C95" s="279" t="s">
        <v>2787</v>
      </c>
      <c r="D95" s="279"/>
      <c r="E95" s="279"/>
      <c r="F95" s="300" t="s">
        <v>2752</v>
      </c>
      <c r="G95" s="301"/>
      <c r="H95" s="279" t="s">
        <v>2787</v>
      </c>
      <c r="I95" s="279" t="s">
        <v>2786</v>
      </c>
      <c r="J95" s="279"/>
      <c r="K95" s="291"/>
    </row>
    <row r="96" spans="2:11" s="1" customFormat="1" ht="15" customHeight="1">
      <c r="B96" s="302"/>
      <c r="C96" s="279" t="s">
        <v>40</v>
      </c>
      <c r="D96" s="279"/>
      <c r="E96" s="279"/>
      <c r="F96" s="300" t="s">
        <v>2752</v>
      </c>
      <c r="G96" s="301"/>
      <c r="H96" s="279" t="s">
        <v>2788</v>
      </c>
      <c r="I96" s="279" t="s">
        <v>2786</v>
      </c>
      <c r="J96" s="279"/>
      <c r="K96" s="291"/>
    </row>
    <row r="97" spans="2:11" s="1" customFormat="1" ht="15" customHeight="1">
      <c r="B97" s="302"/>
      <c r="C97" s="279" t="s">
        <v>50</v>
      </c>
      <c r="D97" s="279"/>
      <c r="E97" s="279"/>
      <c r="F97" s="300" t="s">
        <v>2752</v>
      </c>
      <c r="G97" s="301"/>
      <c r="H97" s="279" t="s">
        <v>2789</v>
      </c>
      <c r="I97" s="279" t="s">
        <v>2786</v>
      </c>
      <c r="J97" s="279"/>
      <c r="K97" s="291"/>
    </row>
    <row r="98" spans="2:11" s="1" customFormat="1" ht="15" customHeight="1">
      <c r="B98" s="305"/>
      <c r="C98" s="306"/>
      <c r="D98" s="306"/>
      <c r="E98" s="306"/>
      <c r="F98" s="306"/>
      <c r="G98" s="306"/>
      <c r="H98" s="306"/>
      <c r="I98" s="306"/>
      <c r="J98" s="306"/>
      <c r="K98" s="307"/>
    </row>
    <row r="99" spans="2:11" s="1" customFormat="1" ht="18.75" customHeight="1">
      <c r="B99" s="308"/>
      <c r="C99" s="309"/>
      <c r="D99" s="309"/>
      <c r="E99" s="309"/>
      <c r="F99" s="309"/>
      <c r="G99" s="309"/>
      <c r="H99" s="309"/>
      <c r="I99" s="309"/>
      <c r="J99" s="309"/>
      <c r="K99" s="308"/>
    </row>
    <row r="100" spans="2:11" s="1" customFormat="1" ht="18.75" customHeight="1">
      <c r="B100" s="286"/>
      <c r="C100" s="286"/>
      <c r="D100" s="286"/>
      <c r="E100" s="286"/>
      <c r="F100" s="286"/>
      <c r="G100" s="286"/>
      <c r="H100" s="286"/>
      <c r="I100" s="286"/>
      <c r="J100" s="286"/>
      <c r="K100" s="286"/>
    </row>
    <row r="101" spans="2:11" s="1" customFormat="1" ht="7.5" customHeight="1">
      <c r="B101" s="287"/>
      <c r="C101" s="288"/>
      <c r="D101" s="288"/>
      <c r="E101" s="288"/>
      <c r="F101" s="288"/>
      <c r="G101" s="288"/>
      <c r="H101" s="288"/>
      <c r="I101" s="288"/>
      <c r="J101" s="288"/>
      <c r="K101" s="289"/>
    </row>
    <row r="102" spans="2:11" s="1" customFormat="1" ht="45" customHeight="1">
      <c r="B102" s="290"/>
      <c r="C102" s="406" t="s">
        <v>2790</v>
      </c>
      <c r="D102" s="406"/>
      <c r="E102" s="406"/>
      <c r="F102" s="406"/>
      <c r="G102" s="406"/>
      <c r="H102" s="406"/>
      <c r="I102" s="406"/>
      <c r="J102" s="406"/>
      <c r="K102" s="291"/>
    </row>
    <row r="103" spans="2:11" s="1" customFormat="1" ht="17.25" customHeight="1">
      <c r="B103" s="290"/>
      <c r="C103" s="292" t="s">
        <v>2746</v>
      </c>
      <c r="D103" s="292"/>
      <c r="E103" s="292"/>
      <c r="F103" s="292" t="s">
        <v>2747</v>
      </c>
      <c r="G103" s="293"/>
      <c r="H103" s="292" t="s">
        <v>56</v>
      </c>
      <c r="I103" s="292" t="s">
        <v>59</v>
      </c>
      <c r="J103" s="292" t="s">
        <v>2748</v>
      </c>
      <c r="K103" s="291"/>
    </row>
    <row r="104" spans="2:11" s="1" customFormat="1" ht="17.25" customHeight="1">
      <c r="B104" s="290"/>
      <c r="C104" s="294" t="s">
        <v>2749</v>
      </c>
      <c r="D104" s="294"/>
      <c r="E104" s="294"/>
      <c r="F104" s="295" t="s">
        <v>2750</v>
      </c>
      <c r="G104" s="296"/>
      <c r="H104" s="294"/>
      <c r="I104" s="294"/>
      <c r="J104" s="294" t="s">
        <v>2751</v>
      </c>
      <c r="K104" s="291"/>
    </row>
    <row r="105" spans="2:11" s="1" customFormat="1" ht="5.25" customHeight="1">
      <c r="B105" s="290"/>
      <c r="C105" s="292"/>
      <c r="D105" s="292"/>
      <c r="E105" s="292"/>
      <c r="F105" s="292"/>
      <c r="G105" s="310"/>
      <c r="H105" s="292"/>
      <c r="I105" s="292"/>
      <c r="J105" s="292"/>
      <c r="K105" s="291"/>
    </row>
    <row r="106" spans="2:11" s="1" customFormat="1" ht="15" customHeight="1">
      <c r="B106" s="290"/>
      <c r="C106" s="279" t="s">
        <v>55</v>
      </c>
      <c r="D106" s="299"/>
      <c r="E106" s="299"/>
      <c r="F106" s="300" t="s">
        <v>2752</v>
      </c>
      <c r="G106" s="279"/>
      <c r="H106" s="279" t="s">
        <v>2791</v>
      </c>
      <c r="I106" s="279" t="s">
        <v>2754</v>
      </c>
      <c r="J106" s="279">
        <v>20</v>
      </c>
      <c r="K106" s="291"/>
    </row>
    <row r="107" spans="2:11" s="1" customFormat="1" ht="15" customHeight="1">
      <c r="B107" s="290"/>
      <c r="C107" s="279" t="s">
        <v>2755</v>
      </c>
      <c r="D107" s="279"/>
      <c r="E107" s="279"/>
      <c r="F107" s="300" t="s">
        <v>2752</v>
      </c>
      <c r="G107" s="279"/>
      <c r="H107" s="279" t="s">
        <v>2791</v>
      </c>
      <c r="I107" s="279" t="s">
        <v>2754</v>
      </c>
      <c r="J107" s="279">
        <v>120</v>
      </c>
      <c r="K107" s="291"/>
    </row>
    <row r="108" spans="2:11" s="1" customFormat="1" ht="15" customHeight="1">
      <c r="B108" s="302"/>
      <c r="C108" s="279" t="s">
        <v>2757</v>
      </c>
      <c r="D108" s="279"/>
      <c r="E108" s="279"/>
      <c r="F108" s="300" t="s">
        <v>2172</v>
      </c>
      <c r="G108" s="279"/>
      <c r="H108" s="279" t="s">
        <v>2791</v>
      </c>
      <c r="I108" s="279" t="s">
        <v>2754</v>
      </c>
      <c r="J108" s="279">
        <v>50</v>
      </c>
      <c r="K108" s="291"/>
    </row>
    <row r="109" spans="2:11" s="1" customFormat="1" ht="15" customHeight="1">
      <c r="B109" s="302"/>
      <c r="C109" s="279" t="s">
        <v>2759</v>
      </c>
      <c r="D109" s="279"/>
      <c r="E109" s="279"/>
      <c r="F109" s="300" t="s">
        <v>2752</v>
      </c>
      <c r="G109" s="279"/>
      <c r="H109" s="279" t="s">
        <v>2791</v>
      </c>
      <c r="I109" s="279" t="s">
        <v>2761</v>
      </c>
      <c r="J109" s="279"/>
      <c r="K109" s="291"/>
    </row>
    <row r="110" spans="2:11" s="1" customFormat="1" ht="15" customHeight="1">
      <c r="B110" s="302"/>
      <c r="C110" s="279" t="s">
        <v>2770</v>
      </c>
      <c r="D110" s="279"/>
      <c r="E110" s="279"/>
      <c r="F110" s="300" t="s">
        <v>2172</v>
      </c>
      <c r="G110" s="279"/>
      <c r="H110" s="279" t="s">
        <v>2791</v>
      </c>
      <c r="I110" s="279" t="s">
        <v>2754</v>
      </c>
      <c r="J110" s="279">
        <v>50</v>
      </c>
      <c r="K110" s="291"/>
    </row>
    <row r="111" spans="2:11" s="1" customFormat="1" ht="15" customHeight="1">
      <c r="B111" s="302"/>
      <c r="C111" s="279" t="s">
        <v>2778</v>
      </c>
      <c r="D111" s="279"/>
      <c r="E111" s="279"/>
      <c r="F111" s="300" t="s">
        <v>2172</v>
      </c>
      <c r="G111" s="279"/>
      <c r="H111" s="279" t="s">
        <v>2791</v>
      </c>
      <c r="I111" s="279" t="s">
        <v>2754</v>
      </c>
      <c r="J111" s="279">
        <v>50</v>
      </c>
      <c r="K111" s="291"/>
    </row>
    <row r="112" spans="2:11" s="1" customFormat="1" ht="15" customHeight="1">
      <c r="B112" s="302"/>
      <c r="C112" s="279" t="s">
        <v>2776</v>
      </c>
      <c r="D112" s="279"/>
      <c r="E112" s="279"/>
      <c r="F112" s="300" t="s">
        <v>2172</v>
      </c>
      <c r="G112" s="279"/>
      <c r="H112" s="279" t="s">
        <v>2791</v>
      </c>
      <c r="I112" s="279" t="s">
        <v>2754</v>
      </c>
      <c r="J112" s="279">
        <v>50</v>
      </c>
      <c r="K112" s="291"/>
    </row>
    <row r="113" spans="2:11" s="1" customFormat="1" ht="15" customHeight="1">
      <c r="B113" s="302"/>
      <c r="C113" s="279" t="s">
        <v>55</v>
      </c>
      <c r="D113" s="279"/>
      <c r="E113" s="279"/>
      <c r="F113" s="300" t="s">
        <v>2752</v>
      </c>
      <c r="G113" s="279"/>
      <c r="H113" s="279" t="s">
        <v>2792</v>
      </c>
      <c r="I113" s="279" t="s">
        <v>2754</v>
      </c>
      <c r="J113" s="279">
        <v>20</v>
      </c>
      <c r="K113" s="291"/>
    </row>
    <row r="114" spans="2:11" s="1" customFormat="1" ht="15" customHeight="1">
      <c r="B114" s="302"/>
      <c r="C114" s="279" t="s">
        <v>2793</v>
      </c>
      <c r="D114" s="279"/>
      <c r="E114" s="279"/>
      <c r="F114" s="300" t="s">
        <v>2752</v>
      </c>
      <c r="G114" s="279"/>
      <c r="H114" s="279" t="s">
        <v>2794</v>
      </c>
      <c r="I114" s="279" t="s">
        <v>2754</v>
      </c>
      <c r="J114" s="279">
        <v>120</v>
      </c>
      <c r="K114" s="291"/>
    </row>
    <row r="115" spans="2:11" s="1" customFormat="1" ht="15" customHeight="1">
      <c r="B115" s="302"/>
      <c r="C115" s="279" t="s">
        <v>40</v>
      </c>
      <c r="D115" s="279"/>
      <c r="E115" s="279"/>
      <c r="F115" s="300" t="s">
        <v>2752</v>
      </c>
      <c r="G115" s="279"/>
      <c r="H115" s="279" t="s">
        <v>2795</v>
      </c>
      <c r="I115" s="279" t="s">
        <v>2786</v>
      </c>
      <c r="J115" s="279"/>
      <c r="K115" s="291"/>
    </row>
    <row r="116" spans="2:11" s="1" customFormat="1" ht="15" customHeight="1">
      <c r="B116" s="302"/>
      <c r="C116" s="279" t="s">
        <v>50</v>
      </c>
      <c r="D116" s="279"/>
      <c r="E116" s="279"/>
      <c r="F116" s="300" t="s">
        <v>2752</v>
      </c>
      <c r="G116" s="279"/>
      <c r="H116" s="279" t="s">
        <v>2796</v>
      </c>
      <c r="I116" s="279" t="s">
        <v>2786</v>
      </c>
      <c r="J116" s="279"/>
      <c r="K116" s="291"/>
    </row>
    <row r="117" spans="2:11" s="1" customFormat="1" ht="15" customHeight="1">
      <c r="B117" s="302"/>
      <c r="C117" s="279" t="s">
        <v>59</v>
      </c>
      <c r="D117" s="279"/>
      <c r="E117" s="279"/>
      <c r="F117" s="300" t="s">
        <v>2752</v>
      </c>
      <c r="G117" s="279"/>
      <c r="H117" s="279" t="s">
        <v>2797</v>
      </c>
      <c r="I117" s="279" t="s">
        <v>2798</v>
      </c>
      <c r="J117" s="279"/>
      <c r="K117" s="291"/>
    </row>
    <row r="118" spans="2:11" s="1" customFormat="1" ht="15" customHeight="1">
      <c r="B118" s="305"/>
      <c r="C118" s="311"/>
      <c r="D118" s="311"/>
      <c r="E118" s="311"/>
      <c r="F118" s="311"/>
      <c r="G118" s="311"/>
      <c r="H118" s="311"/>
      <c r="I118" s="311"/>
      <c r="J118" s="311"/>
      <c r="K118" s="307"/>
    </row>
    <row r="119" spans="2:11" s="1" customFormat="1" ht="18.75" customHeight="1">
      <c r="B119" s="312"/>
      <c r="C119" s="313"/>
      <c r="D119" s="313"/>
      <c r="E119" s="313"/>
      <c r="F119" s="314"/>
      <c r="G119" s="313"/>
      <c r="H119" s="313"/>
      <c r="I119" s="313"/>
      <c r="J119" s="313"/>
      <c r="K119" s="312"/>
    </row>
    <row r="120" spans="2:11" s="1" customFormat="1" ht="18.75" customHeight="1">
      <c r="B120" s="286"/>
      <c r="C120" s="286"/>
      <c r="D120" s="286"/>
      <c r="E120" s="286"/>
      <c r="F120" s="286"/>
      <c r="G120" s="286"/>
      <c r="H120" s="286"/>
      <c r="I120" s="286"/>
      <c r="J120" s="286"/>
      <c r="K120" s="286"/>
    </row>
    <row r="121" spans="2:11" s="1" customFormat="1" ht="7.5" customHeight="1">
      <c r="B121" s="315"/>
      <c r="C121" s="316"/>
      <c r="D121" s="316"/>
      <c r="E121" s="316"/>
      <c r="F121" s="316"/>
      <c r="G121" s="316"/>
      <c r="H121" s="316"/>
      <c r="I121" s="316"/>
      <c r="J121" s="316"/>
      <c r="K121" s="317"/>
    </row>
    <row r="122" spans="2:11" s="1" customFormat="1" ht="45" customHeight="1">
      <c r="B122" s="318"/>
      <c r="C122" s="407" t="s">
        <v>2799</v>
      </c>
      <c r="D122" s="407"/>
      <c r="E122" s="407"/>
      <c r="F122" s="407"/>
      <c r="G122" s="407"/>
      <c r="H122" s="407"/>
      <c r="I122" s="407"/>
      <c r="J122" s="407"/>
      <c r="K122" s="319"/>
    </row>
    <row r="123" spans="2:11" s="1" customFormat="1" ht="17.25" customHeight="1">
      <c r="B123" s="320"/>
      <c r="C123" s="292" t="s">
        <v>2746</v>
      </c>
      <c r="D123" s="292"/>
      <c r="E123" s="292"/>
      <c r="F123" s="292" t="s">
        <v>2747</v>
      </c>
      <c r="G123" s="293"/>
      <c r="H123" s="292" t="s">
        <v>56</v>
      </c>
      <c r="I123" s="292" t="s">
        <v>59</v>
      </c>
      <c r="J123" s="292" t="s">
        <v>2748</v>
      </c>
      <c r="K123" s="321"/>
    </row>
    <row r="124" spans="2:11" s="1" customFormat="1" ht="17.25" customHeight="1">
      <c r="B124" s="320"/>
      <c r="C124" s="294" t="s">
        <v>2749</v>
      </c>
      <c r="D124" s="294"/>
      <c r="E124" s="294"/>
      <c r="F124" s="295" t="s">
        <v>2750</v>
      </c>
      <c r="G124" s="296"/>
      <c r="H124" s="294"/>
      <c r="I124" s="294"/>
      <c r="J124" s="294" t="s">
        <v>2751</v>
      </c>
      <c r="K124" s="321"/>
    </row>
    <row r="125" spans="2:11" s="1" customFormat="1" ht="5.25" customHeight="1">
      <c r="B125" s="322"/>
      <c r="C125" s="297"/>
      <c r="D125" s="297"/>
      <c r="E125" s="297"/>
      <c r="F125" s="297"/>
      <c r="G125" s="323"/>
      <c r="H125" s="297"/>
      <c r="I125" s="297"/>
      <c r="J125" s="297"/>
      <c r="K125" s="324"/>
    </row>
    <row r="126" spans="2:11" s="1" customFormat="1" ht="15" customHeight="1">
      <c r="B126" s="322"/>
      <c r="C126" s="279" t="s">
        <v>2755</v>
      </c>
      <c r="D126" s="299"/>
      <c r="E126" s="299"/>
      <c r="F126" s="300" t="s">
        <v>2752</v>
      </c>
      <c r="G126" s="279"/>
      <c r="H126" s="279" t="s">
        <v>2791</v>
      </c>
      <c r="I126" s="279" t="s">
        <v>2754</v>
      </c>
      <c r="J126" s="279">
        <v>120</v>
      </c>
      <c r="K126" s="325"/>
    </row>
    <row r="127" spans="2:11" s="1" customFormat="1" ht="15" customHeight="1">
      <c r="B127" s="322"/>
      <c r="C127" s="279" t="s">
        <v>2800</v>
      </c>
      <c r="D127" s="279"/>
      <c r="E127" s="279"/>
      <c r="F127" s="300" t="s">
        <v>2752</v>
      </c>
      <c r="G127" s="279"/>
      <c r="H127" s="279" t="s">
        <v>2801</v>
      </c>
      <c r="I127" s="279" t="s">
        <v>2754</v>
      </c>
      <c r="J127" s="279" t="s">
        <v>2802</v>
      </c>
      <c r="K127" s="325"/>
    </row>
    <row r="128" spans="2:11" s="1" customFormat="1" ht="15" customHeight="1">
      <c r="B128" s="322"/>
      <c r="C128" s="279" t="s">
        <v>90</v>
      </c>
      <c r="D128" s="279"/>
      <c r="E128" s="279"/>
      <c r="F128" s="300" t="s">
        <v>2752</v>
      </c>
      <c r="G128" s="279"/>
      <c r="H128" s="279" t="s">
        <v>2803</v>
      </c>
      <c r="I128" s="279" t="s">
        <v>2754</v>
      </c>
      <c r="J128" s="279" t="s">
        <v>2802</v>
      </c>
      <c r="K128" s="325"/>
    </row>
    <row r="129" spans="2:11" s="1" customFormat="1" ht="15" customHeight="1">
      <c r="B129" s="322"/>
      <c r="C129" s="279" t="s">
        <v>2762</v>
      </c>
      <c r="D129" s="279"/>
      <c r="E129" s="279"/>
      <c r="F129" s="300" t="s">
        <v>2172</v>
      </c>
      <c r="G129" s="279"/>
      <c r="H129" s="279" t="s">
        <v>2763</v>
      </c>
      <c r="I129" s="279" t="s">
        <v>2754</v>
      </c>
      <c r="J129" s="279">
        <v>15</v>
      </c>
      <c r="K129" s="325"/>
    </row>
    <row r="130" spans="2:11" s="1" customFormat="1" ht="15" customHeight="1">
      <c r="B130" s="322"/>
      <c r="C130" s="303" t="s">
        <v>2764</v>
      </c>
      <c r="D130" s="303"/>
      <c r="E130" s="303"/>
      <c r="F130" s="304" t="s">
        <v>2172</v>
      </c>
      <c r="G130" s="303"/>
      <c r="H130" s="303" t="s">
        <v>2765</v>
      </c>
      <c r="I130" s="303" t="s">
        <v>2754</v>
      </c>
      <c r="J130" s="303">
        <v>15</v>
      </c>
      <c r="K130" s="325"/>
    </row>
    <row r="131" spans="2:11" s="1" customFormat="1" ht="15" customHeight="1">
      <c r="B131" s="322"/>
      <c r="C131" s="303" t="s">
        <v>2766</v>
      </c>
      <c r="D131" s="303"/>
      <c r="E131" s="303"/>
      <c r="F131" s="304" t="s">
        <v>2172</v>
      </c>
      <c r="G131" s="303"/>
      <c r="H131" s="303" t="s">
        <v>2767</v>
      </c>
      <c r="I131" s="303" t="s">
        <v>2754</v>
      </c>
      <c r="J131" s="303">
        <v>20</v>
      </c>
      <c r="K131" s="325"/>
    </row>
    <row r="132" spans="2:11" s="1" customFormat="1" ht="15" customHeight="1">
      <c r="B132" s="322"/>
      <c r="C132" s="303" t="s">
        <v>2768</v>
      </c>
      <c r="D132" s="303"/>
      <c r="E132" s="303"/>
      <c r="F132" s="304" t="s">
        <v>2172</v>
      </c>
      <c r="G132" s="303"/>
      <c r="H132" s="303" t="s">
        <v>2769</v>
      </c>
      <c r="I132" s="303" t="s">
        <v>2754</v>
      </c>
      <c r="J132" s="303">
        <v>20</v>
      </c>
      <c r="K132" s="325"/>
    </row>
    <row r="133" spans="2:11" s="1" customFormat="1" ht="15" customHeight="1">
      <c r="B133" s="322"/>
      <c r="C133" s="279" t="s">
        <v>2757</v>
      </c>
      <c r="D133" s="279"/>
      <c r="E133" s="279"/>
      <c r="F133" s="300" t="s">
        <v>2172</v>
      </c>
      <c r="G133" s="279"/>
      <c r="H133" s="279" t="s">
        <v>2791</v>
      </c>
      <c r="I133" s="279" t="s">
        <v>2754</v>
      </c>
      <c r="J133" s="279">
        <v>50</v>
      </c>
      <c r="K133" s="325"/>
    </row>
    <row r="134" spans="2:11" s="1" customFormat="1" ht="15" customHeight="1">
      <c r="B134" s="322"/>
      <c r="C134" s="279" t="s">
        <v>2770</v>
      </c>
      <c r="D134" s="279"/>
      <c r="E134" s="279"/>
      <c r="F134" s="300" t="s">
        <v>2172</v>
      </c>
      <c r="G134" s="279"/>
      <c r="H134" s="279" t="s">
        <v>2791</v>
      </c>
      <c r="I134" s="279" t="s">
        <v>2754</v>
      </c>
      <c r="J134" s="279">
        <v>50</v>
      </c>
      <c r="K134" s="325"/>
    </row>
    <row r="135" spans="2:11" s="1" customFormat="1" ht="15" customHeight="1">
      <c r="B135" s="322"/>
      <c r="C135" s="279" t="s">
        <v>2776</v>
      </c>
      <c r="D135" s="279"/>
      <c r="E135" s="279"/>
      <c r="F135" s="300" t="s">
        <v>2172</v>
      </c>
      <c r="G135" s="279"/>
      <c r="H135" s="279" t="s">
        <v>2791</v>
      </c>
      <c r="I135" s="279" t="s">
        <v>2754</v>
      </c>
      <c r="J135" s="279">
        <v>50</v>
      </c>
      <c r="K135" s="325"/>
    </row>
    <row r="136" spans="2:11" s="1" customFormat="1" ht="15" customHeight="1">
      <c r="B136" s="322"/>
      <c r="C136" s="279" t="s">
        <v>2778</v>
      </c>
      <c r="D136" s="279"/>
      <c r="E136" s="279"/>
      <c r="F136" s="300" t="s">
        <v>2172</v>
      </c>
      <c r="G136" s="279"/>
      <c r="H136" s="279" t="s">
        <v>2791</v>
      </c>
      <c r="I136" s="279" t="s">
        <v>2754</v>
      </c>
      <c r="J136" s="279">
        <v>50</v>
      </c>
      <c r="K136" s="325"/>
    </row>
    <row r="137" spans="2:11" s="1" customFormat="1" ht="15" customHeight="1">
      <c r="B137" s="322"/>
      <c r="C137" s="279" t="s">
        <v>2779</v>
      </c>
      <c r="D137" s="279"/>
      <c r="E137" s="279"/>
      <c r="F137" s="300" t="s">
        <v>2172</v>
      </c>
      <c r="G137" s="279"/>
      <c r="H137" s="279" t="s">
        <v>2804</v>
      </c>
      <c r="I137" s="279" t="s">
        <v>2754</v>
      </c>
      <c r="J137" s="279">
        <v>255</v>
      </c>
      <c r="K137" s="325"/>
    </row>
    <row r="138" spans="2:11" s="1" customFormat="1" ht="15" customHeight="1">
      <c r="B138" s="322"/>
      <c r="C138" s="279" t="s">
        <v>2781</v>
      </c>
      <c r="D138" s="279"/>
      <c r="E138" s="279"/>
      <c r="F138" s="300" t="s">
        <v>2752</v>
      </c>
      <c r="G138" s="279"/>
      <c r="H138" s="279" t="s">
        <v>2805</v>
      </c>
      <c r="I138" s="279" t="s">
        <v>2783</v>
      </c>
      <c r="J138" s="279"/>
      <c r="K138" s="325"/>
    </row>
    <row r="139" spans="2:11" s="1" customFormat="1" ht="15" customHeight="1">
      <c r="B139" s="322"/>
      <c r="C139" s="279" t="s">
        <v>2784</v>
      </c>
      <c r="D139" s="279"/>
      <c r="E139" s="279"/>
      <c r="F139" s="300" t="s">
        <v>2752</v>
      </c>
      <c r="G139" s="279"/>
      <c r="H139" s="279" t="s">
        <v>2806</v>
      </c>
      <c r="I139" s="279" t="s">
        <v>2786</v>
      </c>
      <c r="J139" s="279"/>
      <c r="K139" s="325"/>
    </row>
    <row r="140" spans="2:11" s="1" customFormat="1" ht="15" customHeight="1">
      <c r="B140" s="322"/>
      <c r="C140" s="279" t="s">
        <v>2787</v>
      </c>
      <c r="D140" s="279"/>
      <c r="E140" s="279"/>
      <c r="F140" s="300" t="s">
        <v>2752</v>
      </c>
      <c r="G140" s="279"/>
      <c r="H140" s="279" t="s">
        <v>2787</v>
      </c>
      <c r="I140" s="279" t="s">
        <v>2786</v>
      </c>
      <c r="J140" s="279"/>
      <c r="K140" s="325"/>
    </row>
    <row r="141" spans="2:11" s="1" customFormat="1" ht="15" customHeight="1">
      <c r="B141" s="322"/>
      <c r="C141" s="279" t="s">
        <v>40</v>
      </c>
      <c r="D141" s="279"/>
      <c r="E141" s="279"/>
      <c r="F141" s="300" t="s">
        <v>2752</v>
      </c>
      <c r="G141" s="279"/>
      <c r="H141" s="279" t="s">
        <v>2807</v>
      </c>
      <c r="I141" s="279" t="s">
        <v>2786</v>
      </c>
      <c r="J141" s="279"/>
      <c r="K141" s="325"/>
    </row>
    <row r="142" spans="2:11" s="1" customFormat="1" ht="15" customHeight="1">
      <c r="B142" s="322"/>
      <c r="C142" s="279" t="s">
        <v>2808</v>
      </c>
      <c r="D142" s="279"/>
      <c r="E142" s="279"/>
      <c r="F142" s="300" t="s">
        <v>2752</v>
      </c>
      <c r="G142" s="279"/>
      <c r="H142" s="279" t="s">
        <v>2809</v>
      </c>
      <c r="I142" s="279" t="s">
        <v>2786</v>
      </c>
      <c r="J142" s="279"/>
      <c r="K142" s="325"/>
    </row>
    <row r="143" spans="2:11" s="1" customFormat="1" ht="15" customHeight="1">
      <c r="B143" s="326"/>
      <c r="C143" s="327"/>
      <c r="D143" s="327"/>
      <c r="E143" s="327"/>
      <c r="F143" s="327"/>
      <c r="G143" s="327"/>
      <c r="H143" s="327"/>
      <c r="I143" s="327"/>
      <c r="J143" s="327"/>
      <c r="K143" s="328"/>
    </row>
    <row r="144" spans="2:11" s="1" customFormat="1" ht="18.75" customHeight="1">
      <c r="B144" s="313"/>
      <c r="C144" s="313"/>
      <c r="D144" s="313"/>
      <c r="E144" s="313"/>
      <c r="F144" s="314"/>
      <c r="G144" s="313"/>
      <c r="H144" s="313"/>
      <c r="I144" s="313"/>
      <c r="J144" s="313"/>
      <c r="K144" s="313"/>
    </row>
    <row r="145" spans="2:11" s="1" customFormat="1" ht="18.75" customHeight="1">
      <c r="B145" s="286"/>
      <c r="C145" s="286"/>
      <c r="D145" s="286"/>
      <c r="E145" s="286"/>
      <c r="F145" s="286"/>
      <c r="G145" s="286"/>
      <c r="H145" s="286"/>
      <c r="I145" s="286"/>
      <c r="J145" s="286"/>
      <c r="K145" s="286"/>
    </row>
    <row r="146" spans="2:11" s="1" customFormat="1" ht="7.5" customHeight="1">
      <c r="B146" s="287"/>
      <c r="C146" s="288"/>
      <c r="D146" s="288"/>
      <c r="E146" s="288"/>
      <c r="F146" s="288"/>
      <c r="G146" s="288"/>
      <c r="H146" s="288"/>
      <c r="I146" s="288"/>
      <c r="J146" s="288"/>
      <c r="K146" s="289"/>
    </row>
    <row r="147" spans="2:11" s="1" customFormat="1" ht="45" customHeight="1">
      <c r="B147" s="290"/>
      <c r="C147" s="406" t="s">
        <v>2810</v>
      </c>
      <c r="D147" s="406"/>
      <c r="E147" s="406"/>
      <c r="F147" s="406"/>
      <c r="G147" s="406"/>
      <c r="H147" s="406"/>
      <c r="I147" s="406"/>
      <c r="J147" s="406"/>
      <c r="K147" s="291"/>
    </row>
    <row r="148" spans="2:11" s="1" customFormat="1" ht="17.25" customHeight="1">
      <c r="B148" s="290"/>
      <c r="C148" s="292" t="s">
        <v>2746</v>
      </c>
      <c r="D148" s="292"/>
      <c r="E148" s="292"/>
      <c r="F148" s="292" t="s">
        <v>2747</v>
      </c>
      <c r="G148" s="293"/>
      <c r="H148" s="292" t="s">
        <v>56</v>
      </c>
      <c r="I148" s="292" t="s">
        <v>59</v>
      </c>
      <c r="J148" s="292" t="s">
        <v>2748</v>
      </c>
      <c r="K148" s="291"/>
    </row>
    <row r="149" spans="2:11" s="1" customFormat="1" ht="17.25" customHeight="1">
      <c r="B149" s="290"/>
      <c r="C149" s="294" t="s">
        <v>2749</v>
      </c>
      <c r="D149" s="294"/>
      <c r="E149" s="294"/>
      <c r="F149" s="295" t="s">
        <v>2750</v>
      </c>
      <c r="G149" s="296"/>
      <c r="H149" s="294"/>
      <c r="I149" s="294"/>
      <c r="J149" s="294" t="s">
        <v>2751</v>
      </c>
      <c r="K149" s="291"/>
    </row>
    <row r="150" spans="2:11" s="1" customFormat="1" ht="5.25" customHeight="1">
      <c r="B150" s="302"/>
      <c r="C150" s="297"/>
      <c r="D150" s="297"/>
      <c r="E150" s="297"/>
      <c r="F150" s="297"/>
      <c r="G150" s="298"/>
      <c r="H150" s="297"/>
      <c r="I150" s="297"/>
      <c r="J150" s="297"/>
      <c r="K150" s="325"/>
    </row>
    <row r="151" spans="2:11" s="1" customFormat="1" ht="15" customHeight="1">
      <c r="B151" s="302"/>
      <c r="C151" s="329" t="s">
        <v>2755</v>
      </c>
      <c r="D151" s="279"/>
      <c r="E151" s="279"/>
      <c r="F151" s="330" t="s">
        <v>2752</v>
      </c>
      <c r="G151" s="279"/>
      <c r="H151" s="329" t="s">
        <v>2791</v>
      </c>
      <c r="I151" s="329" t="s">
        <v>2754</v>
      </c>
      <c r="J151" s="329">
        <v>120</v>
      </c>
      <c r="K151" s="325"/>
    </row>
    <row r="152" spans="2:11" s="1" customFormat="1" ht="15" customHeight="1">
      <c r="B152" s="302"/>
      <c r="C152" s="329" t="s">
        <v>2800</v>
      </c>
      <c r="D152" s="279"/>
      <c r="E152" s="279"/>
      <c r="F152" s="330" t="s">
        <v>2752</v>
      </c>
      <c r="G152" s="279"/>
      <c r="H152" s="329" t="s">
        <v>2811</v>
      </c>
      <c r="I152" s="329" t="s">
        <v>2754</v>
      </c>
      <c r="J152" s="329" t="s">
        <v>2802</v>
      </c>
      <c r="K152" s="325"/>
    </row>
    <row r="153" spans="2:11" s="1" customFormat="1" ht="15" customHeight="1">
      <c r="B153" s="302"/>
      <c r="C153" s="329" t="s">
        <v>90</v>
      </c>
      <c r="D153" s="279"/>
      <c r="E153" s="279"/>
      <c r="F153" s="330" t="s">
        <v>2752</v>
      </c>
      <c r="G153" s="279"/>
      <c r="H153" s="329" t="s">
        <v>2812</v>
      </c>
      <c r="I153" s="329" t="s">
        <v>2754</v>
      </c>
      <c r="J153" s="329" t="s">
        <v>2802</v>
      </c>
      <c r="K153" s="325"/>
    </row>
    <row r="154" spans="2:11" s="1" customFormat="1" ht="15" customHeight="1">
      <c r="B154" s="302"/>
      <c r="C154" s="329" t="s">
        <v>2757</v>
      </c>
      <c r="D154" s="279"/>
      <c r="E154" s="279"/>
      <c r="F154" s="330" t="s">
        <v>2172</v>
      </c>
      <c r="G154" s="279"/>
      <c r="H154" s="329" t="s">
        <v>2791</v>
      </c>
      <c r="I154" s="329" t="s">
        <v>2754</v>
      </c>
      <c r="J154" s="329">
        <v>50</v>
      </c>
      <c r="K154" s="325"/>
    </row>
    <row r="155" spans="2:11" s="1" customFormat="1" ht="15" customHeight="1">
      <c r="B155" s="302"/>
      <c r="C155" s="329" t="s">
        <v>2759</v>
      </c>
      <c r="D155" s="279"/>
      <c r="E155" s="279"/>
      <c r="F155" s="330" t="s">
        <v>2752</v>
      </c>
      <c r="G155" s="279"/>
      <c r="H155" s="329" t="s">
        <v>2791</v>
      </c>
      <c r="I155" s="329" t="s">
        <v>2761</v>
      </c>
      <c r="J155" s="329"/>
      <c r="K155" s="325"/>
    </row>
    <row r="156" spans="2:11" s="1" customFormat="1" ht="15" customHeight="1">
      <c r="B156" s="302"/>
      <c r="C156" s="329" t="s">
        <v>2770</v>
      </c>
      <c r="D156" s="279"/>
      <c r="E156" s="279"/>
      <c r="F156" s="330" t="s">
        <v>2172</v>
      </c>
      <c r="G156" s="279"/>
      <c r="H156" s="329" t="s">
        <v>2791</v>
      </c>
      <c r="I156" s="329" t="s">
        <v>2754</v>
      </c>
      <c r="J156" s="329">
        <v>50</v>
      </c>
      <c r="K156" s="325"/>
    </row>
    <row r="157" spans="2:11" s="1" customFormat="1" ht="15" customHeight="1">
      <c r="B157" s="302"/>
      <c r="C157" s="329" t="s">
        <v>2778</v>
      </c>
      <c r="D157" s="279"/>
      <c r="E157" s="279"/>
      <c r="F157" s="330" t="s">
        <v>2172</v>
      </c>
      <c r="G157" s="279"/>
      <c r="H157" s="329" t="s">
        <v>2791</v>
      </c>
      <c r="I157" s="329" t="s">
        <v>2754</v>
      </c>
      <c r="J157" s="329">
        <v>50</v>
      </c>
      <c r="K157" s="325"/>
    </row>
    <row r="158" spans="2:11" s="1" customFormat="1" ht="15" customHeight="1">
      <c r="B158" s="302"/>
      <c r="C158" s="329" t="s">
        <v>2776</v>
      </c>
      <c r="D158" s="279"/>
      <c r="E158" s="279"/>
      <c r="F158" s="330" t="s">
        <v>2172</v>
      </c>
      <c r="G158" s="279"/>
      <c r="H158" s="329" t="s">
        <v>2791</v>
      </c>
      <c r="I158" s="329" t="s">
        <v>2754</v>
      </c>
      <c r="J158" s="329">
        <v>50</v>
      </c>
      <c r="K158" s="325"/>
    </row>
    <row r="159" spans="2:11" s="1" customFormat="1" ht="15" customHeight="1">
      <c r="B159" s="302"/>
      <c r="C159" s="329" t="s">
        <v>222</v>
      </c>
      <c r="D159" s="279"/>
      <c r="E159" s="279"/>
      <c r="F159" s="330" t="s">
        <v>2752</v>
      </c>
      <c r="G159" s="279"/>
      <c r="H159" s="329" t="s">
        <v>2813</v>
      </c>
      <c r="I159" s="329" t="s">
        <v>2754</v>
      </c>
      <c r="J159" s="329" t="s">
        <v>2814</v>
      </c>
      <c r="K159" s="325"/>
    </row>
    <row r="160" spans="2:11" s="1" customFormat="1" ht="15" customHeight="1">
      <c r="B160" s="302"/>
      <c r="C160" s="329" t="s">
        <v>2815</v>
      </c>
      <c r="D160" s="279"/>
      <c r="E160" s="279"/>
      <c r="F160" s="330" t="s">
        <v>2752</v>
      </c>
      <c r="G160" s="279"/>
      <c r="H160" s="329" t="s">
        <v>2816</v>
      </c>
      <c r="I160" s="329" t="s">
        <v>2786</v>
      </c>
      <c r="J160" s="329"/>
      <c r="K160" s="325"/>
    </row>
    <row r="161" spans="2:11" s="1" customFormat="1" ht="15" customHeight="1">
      <c r="B161" s="331"/>
      <c r="C161" s="311"/>
      <c r="D161" s="311"/>
      <c r="E161" s="311"/>
      <c r="F161" s="311"/>
      <c r="G161" s="311"/>
      <c r="H161" s="311"/>
      <c r="I161" s="311"/>
      <c r="J161" s="311"/>
      <c r="K161" s="332"/>
    </row>
    <row r="162" spans="2:11" s="1" customFormat="1" ht="18.75" customHeight="1">
      <c r="B162" s="313"/>
      <c r="C162" s="323"/>
      <c r="D162" s="323"/>
      <c r="E162" s="323"/>
      <c r="F162" s="333"/>
      <c r="G162" s="323"/>
      <c r="H162" s="323"/>
      <c r="I162" s="323"/>
      <c r="J162" s="323"/>
      <c r="K162" s="313"/>
    </row>
    <row r="163" spans="2:11" s="1" customFormat="1" ht="18.75" customHeight="1">
      <c r="B163" s="286"/>
      <c r="C163" s="286"/>
      <c r="D163" s="286"/>
      <c r="E163" s="286"/>
      <c r="F163" s="286"/>
      <c r="G163" s="286"/>
      <c r="H163" s="286"/>
      <c r="I163" s="286"/>
      <c r="J163" s="286"/>
      <c r="K163" s="286"/>
    </row>
    <row r="164" spans="2:11" s="1" customFormat="1" ht="7.5" customHeight="1">
      <c r="B164" s="268"/>
      <c r="C164" s="269"/>
      <c r="D164" s="269"/>
      <c r="E164" s="269"/>
      <c r="F164" s="269"/>
      <c r="G164" s="269"/>
      <c r="H164" s="269"/>
      <c r="I164" s="269"/>
      <c r="J164" s="269"/>
      <c r="K164" s="270"/>
    </row>
    <row r="165" spans="2:11" s="1" customFormat="1" ht="45" customHeight="1">
      <c r="B165" s="271"/>
      <c r="C165" s="407" t="s">
        <v>2817</v>
      </c>
      <c r="D165" s="407"/>
      <c r="E165" s="407"/>
      <c r="F165" s="407"/>
      <c r="G165" s="407"/>
      <c r="H165" s="407"/>
      <c r="I165" s="407"/>
      <c r="J165" s="407"/>
      <c r="K165" s="272"/>
    </row>
    <row r="166" spans="2:11" s="1" customFormat="1" ht="17.25" customHeight="1">
      <c r="B166" s="271"/>
      <c r="C166" s="292" t="s">
        <v>2746</v>
      </c>
      <c r="D166" s="292"/>
      <c r="E166" s="292"/>
      <c r="F166" s="292" t="s">
        <v>2747</v>
      </c>
      <c r="G166" s="334"/>
      <c r="H166" s="335" t="s">
        <v>56</v>
      </c>
      <c r="I166" s="335" t="s">
        <v>59</v>
      </c>
      <c r="J166" s="292" t="s">
        <v>2748</v>
      </c>
      <c r="K166" s="272"/>
    </row>
    <row r="167" spans="2:11" s="1" customFormat="1" ht="17.25" customHeight="1">
      <c r="B167" s="273"/>
      <c r="C167" s="294" t="s">
        <v>2749</v>
      </c>
      <c r="D167" s="294"/>
      <c r="E167" s="294"/>
      <c r="F167" s="295" t="s">
        <v>2750</v>
      </c>
      <c r="G167" s="336"/>
      <c r="H167" s="337"/>
      <c r="I167" s="337"/>
      <c r="J167" s="294" t="s">
        <v>2751</v>
      </c>
      <c r="K167" s="274"/>
    </row>
    <row r="168" spans="2:11" s="1" customFormat="1" ht="5.25" customHeight="1">
      <c r="B168" s="302"/>
      <c r="C168" s="297"/>
      <c r="D168" s="297"/>
      <c r="E168" s="297"/>
      <c r="F168" s="297"/>
      <c r="G168" s="298"/>
      <c r="H168" s="297"/>
      <c r="I168" s="297"/>
      <c r="J168" s="297"/>
      <c r="K168" s="325"/>
    </row>
    <row r="169" spans="2:11" s="1" customFormat="1" ht="15" customHeight="1">
      <c r="B169" s="302"/>
      <c r="C169" s="279" t="s">
        <v>2755</v>
      </c>
      <c r="D169" s="279"/>
      <c r="E169" s="279"/>
      <c r="F169" s="300" t="s">
        <v>2752</v>
      </c>
      <c r="G169" s="279"/>
      <c r="H169" s="279" t="s">
        <v>2791</v>
      </c>
      <c r="I169" s="279" t="s">
        <v>2754</v>
      </c>
      <c r="J169" s="279">
        <v>120</v>
      </c>
      <c r="K169" s="325"/>
    </row>
    <row r="170" spans="2:11" s="1" customFormat="1" ht="15" customHeight="1">
      <c r="B170" s="302"/>
      <c r="C170" s="279" t="s">
        <v>2800</v>
      </c>
      <c r="D170" s="279"/>
      <c r="E170" s="279"/>
      <c r="F170" s="300" t="s">
        <v>2752</v>
      </c>
      <c r="G170" s="279"/>
      <c r="H170" s="279" t="s">
        <v>2801</v>
      </c>
      <c r="I170" s="279" t="s">
        <v>2754</v>
      </c>
      <c r="J170" s="279" t="s">
        <v>2802</v>
      </c>
      <c r="K170" s="325"/>
    </row>
    <row r="171" spans="2:11" s="1" customFormat="1" ht="15" customHeight="1">
      <c r="B171" s="302"/>
      <c r="C171" s="279" t="s">
        <v>90</v>
      </c>
      <c r="D171" s="279"/>
      <c r="E171" s="279"/>
      <c r="F171" s="300" t="s">
        <v>2752</v>
      </c>
      <c r="G171" s="279"/>
      <c r="H171" s="279" t="s">
        <v>2818</v>
      </c>
      <c r="I171" s="279" t="s">
        <v>2754</v>
      </c>
      <c r="J171" s="279" t="s">
        <v>2802</v>
      </c>
      <c r="K171" s="325"/>
    </row>
    <row r="172" spans="2:11" s="1" customFormat="1" ht="15" customHeight="1">
      <c r="B172" s="302"/>
      <c r="C172" s="279" t="s">
        <v>2757</v>
      </c>
      <c r="D172" s="279"/>
      <c r="E172" s="279"/>
      <c r="F172" s="300" t="s">
        <v>2172</v>
      </c>
      <c r="G172" s="279"/>
      <c r="H172" s="279" t="s">
        <v>2818</v>
      </c>
      <c r="I172" s="279" t="s">
        <v>2754</v>
      </c>
      <c r="J172" s="279">
        <v>50</v>
      </c>
      <c r="K172" s="325"/>
    </row>
    <row r="173" spans="2:11" s="1" customFormat="1" ht="15" customHeight="1">
      <c r="B173" s="302"/>
      <c r="C173" s="279" t="s">
        <v>2759</v>
      </c>
      <c r="D173" s="279"/>
      <c r="E173" s="279"/>
      <c r="F173" s="300" t="s">
        <v>2752</v>
      </c>
      <c r="G173" s="279"/>
      <c r="H173" s="279" t="s">
        <v>2818</v>
      </c>
      <c r="I173" s="279" t="s">
        <v>2761</v>
      </c>
      <c r="J173" s="279"/>
      <c r="K173" s="325"/>
    </row>
    <row r="174" spans="2:11" s="1" customFormat="1" ht="15" customHeight="1">
      <c r="B174" s="302"/>
      <c r="C174" s="279" t="s">
        <v>2770</v>
      </c>
      <c r="D174" s="279"/>
      <c r="E174" s="279"/>
      <c r="F174" s="300" t="s">
        <v>2172</v>
      </c>
      <c r="G174" s="279"/>
      <c r="H174" s="279" t="s">
        <v>2818</v>
      </c>
      <c r="I174" s="279" t="s">
        <v>2754</v>
      </c>
      <c r="J174" s="279">
        <v>50</v>
      </c>
      <c r="K174" s="325"/>
    </row>
    <row r="175" spans="2:11" s="1" customFormat="1" ht="15" customHeight="1">
      <c r="B175" s="302"/>
      <c r="C175" s="279" t="s">
        <v>2778</v>
      </c>
      <c r="D175" s="279"/>
      <c r="E175" s="279"/>
      <c r="F175" s="300" t="s">
        <v>2172</v>
      </c>
      <c r="G175" s="279"/>
      <c r="H175" s="279" t="s">
        <v>2818</v>
      </c>
      <c r="I175" s="279" t="s">
        <v>2754</v>
      </c>
      <c r="J175" s="279">
        <v>50</v>
      </c>
      <c r="K175" s="325"/>
    </row>
    <row r="176" spans="2:11" s="1" customFormat="1" ht="15" customHeight="1">
      <c r="B176" s="302"/>
      <c r="C176" s="279" t="s">
        <v>2776</v>
      </c>
      <c r="D176" s="279"/>
      <c r="E176" s="279"/>
      <c r="F176" s="300" t="s">
        <v>2172</v>
      </c>
      <c r="G176" s="279"/>
      <c r="H176" s="279" t="s">
        <v>2818</v>
      </c>
      <c r="I176" s="279" t="s">
        <v>2754</v>
      </c>
      <c r="J176" s="279">
        <v>50</v>
      </c>
      <c r="K176" s="325"/>
    </row>
    <row r="177" spans="2:11" s="1" customFormat="1" ht="15" customHeight="1">
      <c r="B177" s="302"/>
      <c r="C177" s="279" t="s">
        <v>231</v>
      </c>
      <c r="D177" s="279"/>
      <c r="E177" s="279"/>
      <c r="F177" s="300" t="s">
        <v>2752</v>
      </c>
      <c r="G177" s="279"/>
      <c r="H177" s="279" t="s">
        <v>2819</v>
      </c>
      <c r="I177" s="279" t="s">
        <v>2820</v>
      </c>
      <c r="J177" s="279"/>
      <c r="K177" s="325"/>
    </row>
    <row r="178" spans="2:11" s="1" customFormat="1" ht="15" customHeight="1">
      <c r="B178" s="302"/>
      <c r="C178" s="279" t="s">
        <v>59</v>
      </c>
      <c r="D178" s="279"/>
      <c r="E178" s="279"/>
      <c r="F178" s="300" t="s">
        <v>2752</v>
      </c>
      <c r="G178" s="279"/>
      <c r="H178" s="279" t="s">
        <v>2821</v>
      </c>
      <c r="I178" s="279" t="s">
        <v>2822</v>
      </c>
      <c r="J178" s="279">
        <v>1</v>
      </c>
      <c r="K178" s="325"/>
    </row>
    <row r="179" spans="2:11" s="1" customFormat="1" ht="15" customHeight="1">
      <c r="B179" s="302"/>
      <c r="C179" s="279" t="s">
        <v>55</v>
      </c>
      <c r="D179" s="279"/>
      <c r="E179" s="279"/>
      <c r="F179" s="300" t="s">
        <v>2752</v>
      </c>
      <c r="G179" s="279"/>
      <c r="H179" s="279" t="s">
        <v>2823</v>
      </c>
      <c r="I179" s="279" t="s">
        <v>2754</v>
      </c>
      <c r="J179" s="279">
        <v>20</v>
      </c>
      <c r="K179" s="325"/>
    </row>
    <row r="180" spans="2:11" s="1" customFormat="1" ht="15" customHeight="1">
      <c r="B180" s="302"/>
      <c r="C180" s="279" t="s">
        <v>56</v>
      </c>
      <c r="D180" s="279"/>
      <c r="E180" s="279"/>
      <c r="F180" s="300" t="s">
        <v>2752</v>
      </c>
      <c r="G180" s="279"/>
      <c r="H180" s="279" t="s">
        <v>2824</v>
      </c>
      <c r="I180" s="279" t="s">
        <v>2754</v>
      </c>
      <c r="J180" s="279">
        <v>255</v>
      </c>
      <c r="K180" s="325"/>
    </row>
    <row r="181" spans="2:11" s="1" customFormat="1" ht="15" customHeight="1">
      <c r="B181" s="302"/>
      <c r="C181" s="279" t="s">
        <v>232</v>
      </c>
      <c r="D181" s="279"/>
      <c r="E181" s="279"/>
      <c r="F181" s="300" t="s">
        <v>2752</v>
      </c>
      <c r="G181" s="279"/>
      <c r="H181" s="279" t="s">
        <v>2716</v>
      </c>
      <c r="I181" s="279" t="s">
        <v>2754</v>
      </c>
      <c r="J181" s="279">
        <v>10</v>
      </c>
      <c r="K181" s="325"/>
    </row>
    <row r="182" spans="2:11" s="1" customFormat="1" ht="15" customHeight="1">
      <c r="B182" s="302"/>
      <c r="C182" s="279" t="s">
        <v>233</v>
      </c>
      <c r="D182" s="279"/>
      <c r="E182" s="279"/>
      <c r="F182" s="300" t="s">
        <v>2752</v>
      </c>
      <c r="G182" s="279"/>
      <c r="H182" s="279" t="s">
        <v>2825</v>
      </c>
      <c r="I182" s="279" t="s">
        <v>2786</v>
      </c>
      <c r="J182" s="279"/>
      <c r="K182" s="325"/>
    </row>
    <row r="183" spans="2:11" s="1" customFormat="1" ht="15" customHeight="1">
      <c r="B183" s="302"/>
      <c r="C183" s="279" t="s">
        <v>2826</v>
      </c>
      <c r="D183" s="279"/>
      <c r="E183" s="279"/>
      <c r="F183" s="300" t="s">
        <v>2752</v>
      </c>
      <c r="G183" s="279"/>
      <c r="H183" s="279" t="s">
        <v>2827</v>
      </c>
      <c r="I183" s="279" t="s">
        <v>2786</v>
      </c>
      <c r="J183" s="279"/>
      <c r="K183" s="325"/>
    </row>
    <row r="184" spans="2:11" s="1" customFormat="1" ht="15" customHeight="1">
      <c r="B184" s="302"/>
      <c r="C184" s="279" t="s">
        <v>2815</v>
      </c>
      <c r="D184" s="279"/>
      <c r="E184" s="279"/>
      <c r="F184" s="300" t="s">
        <v>2752</v>
      </c>
      <c r="G184" s="279"/>
      <c r="H184" s="279" t="s">
        <v>2828</v>
      </c>
      <c r="I184" s="279" t="s">
        <v>2786</v>
      </c>
      <c r="J184" s="279"/>
      <c r="K184" s="325"/>
    </row>
    <row r="185" spans="2:11" s="1" customFormat="1" ht="15" customHeight="1">
      <c r="B185" s="302"/>
      <c r="C185" s="279" t="s">
        <v>235</v>
      </c>
      <c r="D185" s="279"/>
      <c r="E185" s="279"/>
      <c r="F185" s="300" t="s">
        <v>2172</v>
      </c>
      <c r="G185" s="279"/>
      <c r="H185" s="279" t="s">
        <v>2829</v>
      </c>
      <c r="I185" s="279" t="s">
        <v>2754</v>
      </c>
      <c r="J185" s="279">
        <v>50</v>
      </c>
      <c r="K185" s="325"/>
    </row>
    <row r="186" spans="2:11" s="1" customFormat="1" ht="15" customHeight="1">
      <c r="B186" s="302"/>
      <c r="C186" s="279" t="s">
        <v>2830</v>
      </c>
      <c r="D186" s="279"/>
      <c r="E186" s="279"/>
      <c r="F186" s="300" t="s">
        <v>2172</v>
      </c>
      <c r="G186" s="279"/>
      <c r="H186" s="279" t="s">
        <v>2831</v>
      </c>
      <c r="I186" s="279" t="s">
        <v>2832</v>
      </c>
      <c r="J186" s="279"/>
      <c r="K186" s="325"/>
    </row>
    <row r="187" spans="2:11" s="1" customFormat="1" ht="15" customHeight="1">
      <c r="B187" s="302"/>
      <c r="C187" s="279" t="s">
        <v>2833</v>
      </c>
      <c r="D187" s="279"/>
      <c r="E187" s="279"/>
      <c r="F187" s="300" t="s">
        <v>2172</v>
      </c>
      <c r="G187" s="279"/>
      <c r="H187" s="279" t="s">
        <v>2834</v>
      </c>
      <c r="I187" s="279" t="s">
        <v>2832</v>
      </c>
      <c r="J187" s="279"/>
      <c r="K187" s="325"/>
    </row>
    <row r="188" spans="2:11" s="1" customFormat="1" ht="15" customHeight="1">
      <c r="B188" s="302"/>
      <c r="C188" s="279" t="s">
        <v>2835</v>
      </c>
      <c r="D188" s="279"/>
      <c r="E188" s="279"/>
      <c r="F188" s="300" t="s">
        <v>2172</v>
      </c>
      <c r="G188" s="279"/>
      <c r="H188" s="279" t="s">
        <v>2836</v>
      </c>
      <c r="I188" s="279" t="s">
        <v>2832</v>
      </c>
      <c r="J188" s="279"/>
      <c r="K188" s="325"/>
    </row>
    <row r="189" spans="2:11" s="1" customFormat="1" ht="15" customHeight="1">
      <c r="B189" s="302"/>
      <c r="C189" s="338" t="s">
        <v>2837</v>
      </c>
      <c r="D189" s="279"/>
      <c r="E189" s="279"/>
      <c r="F189" s="300" t="s">
        <v>2172</v>
      </c>
      <c r="G189" s="279"/>
      <c r="H189" s="279" t="s">
        <v>2838</v>
      </c>
      <c r="I189" s="279" t="s">
        <v>2839</v>
      </c>
      <c r="J189" s="339" t="s">
        <v>2840</v>
      </c>
      <c r="K189" s="325"/>
    </row>
    <row r="190" spans="2:11" s="1" customFormat="1" ht="15" customHeight="1">
      <c r="B190" s="302"/>
      <c r="C190" s="338" t="s">
        <v>44</v>
      </c>
      <c r="D190" s="279"/>
      <c r="E190" s="279"/>
      <c r="F190" s="300" t="s">
        <v>2752</v>
      </c>
      <c r="G190" s="279"/>
      <c r="H190" s="276" t="s">
        <v>2841</v>
      </c>
      <c r="I190" s="279" t="s">
        <v>2842</v>
      </c>
      <c r="J190" s="279"/>
      <c r="K190" s="325"/>
    </row>
    <row r="191" spans="2:11" s="1" customFormat="1" ht="15" customHeight="1">
      <c r="B191" s="302"/>
      <c r="C191" s="338" t="s">
        <v>2843</v>
      </c>
      <c r="D191" s="279"/>
      <c r="E191" s="279"/>
      <c r="F191" s="300" t="s">
        <v>2752</v>
      </c>
      <c r="G191" s="279"/>
      <c r="H191" s="279" t="s">
        <v>2844</v>
      </c>
      <c r="I191" s="279" t="s">
        <v>2786</v>
      </c>
      <c r="J191" s="279"/>
      <c r="K191" s="325"/>
    </row>
    <row r="192" spans="2:11" s="1" customFormat="1" ht="15" customHeight="1">
      <c r="B192" s="302"/>
      <c r="C192" s="338" t="s">
        <v>2845</v>
      </c>
      <c r="D192" s="279"/>
      <c r="E192" s="279"/>
      <c r="F192" s="300" t="s">
        <v>2752</v>
      </c>
      <c r="G192" s="279"/>
      <c r="H192" s="279" t="s">
        <v>2846</v>
      </c>
      <c r="I192" s="279" t="s">
        <v>2786</v>
      </c>
      <c r="J192" s="279"/>
      <c r="K192" s="325"/>
    </row>
    <row r="193" spans="2:11" s="1" customFormat="1" ht="15" customHeight="1">
      <c r="B193" s="302"/>
      <c r="C193" s="338" t="s">
        <v>2847</v>
      </c>
      <c r="D193" s="279"/>
      <c r="E193" s="279"/>
      <c r="F193" s="300" t="s">
        <v>2172</v>
      </c>
      <c r="G193" s="279"/>
      <c r="H193" s="279" t="s">
        <v>2848</v>
      </c>
      <c r="I193" s="279" t="s">
        <v>2786</v>
      </c>
      <c r="J193" s="279"/>
      <c r="K193" s="325"/>
    </row>
    <row r="194" spans="2:11" s="1" customFormat="1" ht="15" customHeight="1">
      <c r="B194" s="331"/>
      <c r="C194" s="340"/>
      <c r="D194" s="311"/>
      <c r="E194" s="311"/>
      <c r="F194" s="311"/>
      <c r="G194" s="311"/>
      <c r="H194" s="311"/>
      <c r="I194" s="311"/>
      <c r="J194" s="311"/>
      <c r="K194" s="332"/>
    </row>
    <row r="195" spans="2:11" s="1" customFormat="1" ht="18.75" customHeight="1">
      <c r="B195" s="313"/>
      <c r="C195" s="323"/>
      <c r="D195" s="323"/>
      <c r="E195" s="323"/>
      <c r="F195" s="333"/>
      <c r="G195" s="323"/>
      <c r="H195" s="323"/>
      <c r="I195" s="323"/>
      <c r="J195" s="323"/>
      <c r="K195" s="313"/>
    </row>
    <row r="196" spans="2:11" s="1" customFormat="1" ht="18.75" customHeight="1">
      <c r="B196" s="313"/>
      <c r="C196" s="323"/>
      <c r="D196" s="323"/>
      <c r="E196" s="323"/>
      <c r="F196" s="333"/>
      <c r="G196" s="323"/>
      <c r="H196" s="323"/>
      <c r="I196" s="323"/>
      <c r="J196" s="323"/>
      <c r="K196" s="313"/>
    </row>
    <row r="197" spans="2:11" s="1" customFormat="1" ht="18.75" customHeight="1">
      <c r="B197" s="286"/>
      <c r="C197" s="286"/>
      <c r="D197" s="286"/>
      <c r="E197" s="286"/>
      <c r="F197" s="286"/>
      <c r="G197" s="286"/>
      <c r="H197" s="286"/>
      <c r="I197" s="286"/>
      <c r="J197" s="286"/>
      <c r="K197" s="286"/>
    </row>
    <row r="198" spans="2:11" s="1" customFormat="1" ht="12">
      <c r="B198" s="268"/>
      <c r="C198" s="269"/>
      <c r="D198" s="269"/>
      <c r="E198" s="269"/>
      <c r="F198" s="269"/>
      <c r="G198" s="269"/>
      <c r="H198" s="269"/>
      <c r="I198" s="269"/>
      <c r="J198" s="269"/>
      <c r="K198" s="270"/>
    </row>
    <row r="199" spans="2:11" s="1" customFormat="1" ht="22.2">
      <c r="B199" s="271"/>
      <c r="C199" s="407" t="s">
        <v>2849</v>
      </c>
      <c r="D199" s="407"/>
      <c r="E199" s="407"/>
      <c r="F199" s="407"/>
      <c r="G199" s="407"/>
      <c r="H199" s="407"/>
      <c r="I199" s="407"/>
      <c r="J199" s="407"/>
      <c r="K199" s="272"/>
    </row>
    <row r="200" spans="2:11" s="1" customFormat="1" ht="25.5" customHeight="1">
      <c r="B200" s="271"/>
      <c r="C200" s="341" t="s">
        <v>2850</v>
      </c>
      <c r="D200" s="341"/>
      <c r="E200" s="341"/>
      <c r="F200" s="341" t="s">
        <v>2851</v>
      </c>
      <c r="G200" s="342"/>
      <c r="H200" s="408" t="s">
        <v>2852</v>
      </c>
      <c r="I200" s="408"/>
      <c r="J200" s="408"/>
      <c r="K200" s="272"/>
    </row>
    <row r="201" spans="2:11" s="1" customFormat="1" ht="5.25" customHeight="1">
      <c r="B201" s="302"/>
      <c r="C201" s="297"/>
      <c r="D201" s="297"/>
      <c r="E201" s="297"/>
      <c r="F201" s="297"/>
      <c r="G201" s="323"/>
      <c r="H201" s="297"/>
      <c r="I201" s="297"/>
      <c r="J201" s="297"/>
      <c r="K201" s="325"/>
    </row>
    <row r="202" spans="2:11" s="1" customFormat="1" ht="15" customHeight="1">
      <c r="B202" s="302"/>
      <c r="C202" s="279" t="s">
        <v>2842</v>
      </c>
      <c r="D202" s="279"/>
      <c r="E202" s="279"/>
      <c r="F202" s="300" t="s">
        <v>45</v>
      </c>
      <c r="G202" s="279"/>
      <c r="H202" s="409" t="s">
        <v>2853</v>
      </c>
      <c r="I202" s="409"/>
      <c r="J202" s="409"/>
      <c r="K202" s="325"/>
    </row>
    <row r="203" spans="2:11" s="1" customFormat="1" ht="15" customHeight="1">
      <c r="B203" s="302"/>
      <c r="C203" s="279"/>
      <c r="D203" s="279"/>
      <c r="E203" s="279"/>
      <c r="F203" s="300" t="s">
        <v>46</v>
      </c>
      <c r="G203" s="279"/>
      <c r="H203" s="409" t="s">
        <v>2854</v>
      </c>
      <c r="I203" s="409"/>
      <c r="J203" s="409"/>
      <c r="K203" s="325"/>
    </row>
    <row r="204" spans="2:11" s="1" customFormat="1" ht="15" customHeight="1">
      <c r="B204" s="302"/>
      <c r="C204" s="279"/>
      <c r="D204" s="279"/>
      <c r="E204" s="279"/>
      <c r="F204" s="300" t="s">
        <v>49</v>
      </c>
      <c r="G204" s="279"/>
      <c r="H204" s="409" t="s">
        <v>2855</v>
      </c>
      <c r="I204" s="409"/>
      <c r="J204" s="409"/>
      <c r="K204" s="325"/>
    </row>
    <row r="205" spans="2:11" s="1" customFormat="1" ht="15" customHeight="1">
      <c r="B205" s="302"/>
      <c r="C205" s="279"/>
      <c r="D205" s="279"/>
      <c r="E205" s="279"/>
      <c r="F205" s="300" t="s">
        <v>47</v>
      </c>
      <c r="G205" s="279"/>
      <c r="H205" s="409" t="s">
        <v>2856</v>
      </c>
      <c r="I205" s="409"/>
      <c r="J205" s="409"/>
      <c r="K205" s="325"/>
    </row>
    <row r="206" spans="2:11" s="1" customFormat="1" ht="15" customHeight="1">
      <c r="B206" s="302"/>
      <c r="C206" s="279"/>
      <c r="D206" s="279"/>
      <c r="E206" s="279"/>
      <c r="F206" s="300" t="s">
        <v>48</v>
      </c>
      <c r="G206" s="279"/>
      <c r="H206" s="409" t="s">
        <v>2857</v>
      </c>
      <c r="I206" s="409"/>
      <c r="J206" s="409"/>
      <c r="K206" s="325"/>
    </row>
    <row r="207" spans="2:11" s="1" customFormat="1" ht="15" customHeight="1">
      <c r="B207" s="302"/>
      <c r="C207" s="279"/>
      <c r="D207" s="279"/>
      <c r="E207" s="279"/>
      <c r="F207" s="300"/>
      <c r="G207" s="279"/>
      <c r="H207" s="279"/>
      <c r="I207" s="279"/>
      <c r="J207" s="279"/>
      <c r="K207" s="325"/>
    </row>
    <row r="208" spans="2:11" s="1" customFormat="1" ht="15" customHeight="1">
      <c r="B208" s="302"/>
      <c r="C208" s="279" t="s">
        <v>2798</v>
      </c>
      <c r="D208" s="279"/>
      <c r="E208" s="279"/>
      <c r="F208" s="300" t="s">
        <v>81</v>
      </c>
      <c r="G208" s="279"/>
      <c r="H208" s="409" t="s">
        <v>2858</v>
      </c>
      <c r="I208" s="409"/>
      <c r="J208" s="409"/>
      <c r="K208" s="325"/>
    </row>
    <row r="209" spans="2:11" s="1" customFormat="1" ht="15" customHeight="1">
      <c r="B209" s="302"/>
      <c r="C209" s="279"/>
      <c r="D209" s="279"/>
      <c r="E209" s="279"/>
      <c r="F209" s="300" t="s">
        <v>2698</v>
      </c>
      <c r="G209" s="279"/>
      <c r="H209" s="409" t="s">
        <v>2699</v>
      </c>
      <c r="I209" s="409"/>
      <c r="J209" s="409"/>
      <c r="K209" s="325"/>
    </row>
    <row r="210" spans="2:11" s="1" customFormat="1" ht="15" customHeight="1">
      <c r="B210" s="302"/>
      <c r="C210" s="279"/>
      <c r="D210" s="279"/>
      <c r="E210" s="279"/>
      <c r="F210" s="300" t="s">
        <v>2696</v>
      </c>
      <c r="G210" s="279"/>
      <c r="H210" s="409" t="s">
        <v>2859</v>
      </c>
      <c r="I210" s="409"/>
      <c r="J210" s="409"/>
      <c r="K210" s="325"/>
    </row>
    <row r="211" spans="2:11" s="1" customFormat="1" ht="15" customHeight="1">
      <c r="B211" s="343"/>
      <c r="C211" s="279"/>
      <c r="D211" s="279"/>
      <c r="E211" s="279"/>
      <c r="F211" s="300" t="s">
        <v>2700</v>
      </c>
      <c r="G211" s="338"/>
      <c r="H211" s="410" t="s">
        <v>204</v>
      </c>
      <c r="I211" s="410"/>
      <c r="J211" s="410"/>
      <c r="K211" s="344"/>
    </row>
    <row r="212" spans="2:11" s="1" customFormat="1" ht="15" customHeight="1">
      <c r="B212" s="343"/>
      <c r="C212" s="279"/>
      <c r="D212" s="279"/>
      <c r="E212" s="279"/>
      <c r="F212" s="300" t="s">
        <v>384</v>
      </c>
      <c r="G212" s="338"/>
      <c r="H212" s="410" t="s">
        <v>1458</v>
      </c>
      <c r="I212" s="410"/>
      <c r="J212" s="410"/>
      <c r="K212" s="344"/>
    </row>
    <row r="213" spans="2:11" s="1" customFormat="1" ht="15" customHeight="1">
      <c r="B213" s="343"/>
      <c r="C213" s="279"/>
      <c r="D213" s="279"/>
      <c r="E213" s="279"/>
      <c r="F213" s="300"/>
      <c r="G213" s="338"/>
      <c r="H213" s="329"/>
      <c r="I213" s="329"/>
      <c r="J213" s="329"/>
      <c r="K213" s="344"/>
    </row>
    <row r="214" spans="2:11" s="1" customFormat="1" ht="15" customHeight="1">
      <c r="B214" s="343"/>
      <c r="C214" s="279" t="s">
        <v>2822</v>
      </c>
      <c r="D214" s="279"/>
      <c r="E214" s="279"/>
      <c r="F214" s="300">
        <v>1</v>
      </c>
      <c r="G214" s="338"/>
      <c r="H214" s="410" t="s">
        <v>2860</v>
      </c>
      <c r="I214" s="410"/>
      <c r="J214" s="410"/>
      <c r="K214" s="344"/>
    </row>
    <row r="215" spans="2:11" s="1" customFormat="1" ht="15" customHeight="1">
      <c r="B215" s="343"/>
      <c r="C215" s="279"/>
      <c r="D215" s="279"/>
      <c r="E215" s="279"/>
      <c r="F215" s="300">
        <v>2</v>
      </c>
      <c r="G215" s="338"/>
      <c r="H215" s="410" t="s">
        <v>2861</v>
      </c>
      <c r="I215" s="410"/>
      <c r="J215" s="410"/>
      <c r="K215" s="344"/>
    </row>
    <row r="216" spans="2:11" s="1" customFormat="1" ht="15" customHeight="1">
      <c r="B216" s="343"/>
      <c r="C216" s="279"/>
      <c r="D216" s="279"/>
      <c r="E216" s="279"/>
      <c r="F216" s="300">
        <v>3</v>
      </c>
      <c r="G216" s="338"/>
      <c r="H216" s="410" t="s">
        <v>2862</v>
      </c>
      <c r="I216" s="410"/>
      <c r="J216" s="410"/>
      <c r="K216" s="344"/>
    </row>
    <row r="217" spans="2:11" s="1" customFormat="1" ht="15" customHeight="1">
      <c r="B217" s="343"/>
      <c r="C217" s="279"/>
      <c r="D217" s="279"/>
      <c r="E217" s="279"/>
      <c r="F217" s="300">
        <v>4</v>
      </c>
      <c r="G217" s="338"/>
      <c r="H217" s="410" t="s">
        <v>2863</v>
      </c>
      <c r="I217" s="410"/>
      <c r="J217" s="410"/>
      <c r="K217" s="344"/>
    </row>
    <row r="218" spans="2:11" s="1" customFormat="1" ht="12.75" customHeight="1">
      <c r="B218" s="345"/>
      <c r="C218" s="346"/>
      <c r="D218" s="346"/>
      <c r="E218" s="346"/>
      <c r="F218" s="346"/>
      <c r="G218" s="346"/>
      <c r="H218" s="346"/>
      <c r="I218" s="346"/>
      <c r="J218" s="346"/>
      <c r="K218" s="347"/>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101</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806</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ROUND(J94,2)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ROUND((SUM(BE94:BE115)),2)</f>
        <v>0</v>
      </c>
      <c r="G37" s="35"/>
      <c r="H37" s="35"/>
      <c r="I37" s="126">
        <v>0.21</v>
      </c>
      <c r="J37" s="125">
        <f>ROUND(((SUM(BE94:BE115))*I37),2)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ROUND((SUM(BF94:BF115)),2)</f>
        <v>0</v>
      </c>
      <c r="G38" s="35"/>
      <c r="H38" s="35"/>
      <c r="I38" s="126">
        <v>0.15</v>
      </c>
      <c r="J38" s="125">
        <f>ROUND(((SUM(BF94:BF115))*I38),2)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ROUND((SUM(BG94:BG115)),2)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ROUND((SUM(BH94:BH115)),2)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ROUND((SUM(BI94:BI115)),2)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D.1.1-2.3 - Střechy</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J94</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416</v>
      </c>
      <c r="E68" s="145"/>
      <c r="F68" s="145"/>
      <c r="G68" s="145"/>
      <c r="H68" s="145"/>
      <c r="I68" s="145"/>
      <c r="J68" s="146">
        <f>J95</f>
        <v>0</v>
      </c>
      <c r="K68" s="143"/>
      <c r="L68" s="147"/>
    </row>
    <row r="69" spans="2:12" s="10" customFormat="1" ht="19.95" customHeight="1">
      <c r="B69" s="148"/>
      <c r="C69" s="98"/>
      <c r="D69" s="149" t="s">
        <v>807</v>
      </c>
      <c r="E69" s="150"/>
      <c r="F69" s="150"/>
      <c r="G69" s="150"/>
      <c r="H69" s="150"/>
      <c r="I69" s="150"/>
      <c r="J69" s="151">
        <f>J96</f>
        <v>0</v>
      </c>
      <c r="K69" s="98"/>
      <c r="L69" s="152"/>
    </row>
    <row r="70" spans="2:12" s="10" customFormat="1" ht="19.95" customHeight="1">
      <c r="B70" s="148"/>
      <c r="C70" s="98"/>
      <c r="D70" s="149" t="s">
        <v>576</v>
      </c>
      <c r="E70" s="150"/>
      <c r="F70" s="150"/>
      <c r="G70" s="150"/>
      <c r="H70" s="150"/>
      <c r="I70" s="150"/>
      <c r="J70" s="151">
        <f>J109</f>
        <v>0</v>
      </c>
      <c r="K70" s="98"/>
      <c r="L70" s="152"/>
    </row>
    <row r="71" spans="1:31" s="2" customFormat="1" ht="21.75" customHeight="1">
      <c r="A71" s="35"/>
      <c r="B71" s="36"/>
      <c r="C71" s="37"/>
      <c r="D71" s="37"/>
      <c r="E71" s="37"/>
      <c r="F71" s="37"/>
      <c r="G71" s="37"/>
      <c r="H71" s="37"/>
      <c r="I71" s="37"/>
      <c r="J71" s="37"/>
      <c r="K71" s="37"/>
      <c r="L71" s="115"/>
      <c r="S71" s="35"/>
      <c r="T71" s="35"/>
      <c r="U71" s="35"/>
      <c r="V71" s="35"/>
      <c r="W71" s="35"/>
      <c r="X71" s="35"/>
      <c r="Y71" s="35"/>
      <c r="Z71" s="35"/>
      <c r="AA71" s="35"/>
      <c r="AB71" s="35"/>
      <c r="AC71" s="35"/>
      <c r="AD71" s="35"/>
      <c r="AE71" s="35"/>
    </row>
    <row r="72" spans="1:31" s="2" customFormat="1" ht="6.9" customHeight="1">
      <c r="A72" s="35"/>
      <c r="B72" s="48"/>
      <c r="C72" s="49"/>
      <c r="D72" s="49"/>
      <c r="E72" s="49"/>
      <c r="F72" s="49"/>
      <c r="G72" s="49"/>
      <c r="H72" s="49"/>
      <c r="I72" s="49"/>
      <c r="J72" s="49"/>
      <c r="K72" s="49"/>
      <c r="L72" s="115"/>
      <c r="S72" s="35"/>
      <c r="T72" s="35"/>
      <c r="U72" s="35"/>
      <c r="V72" s="35"/>
      <c r="W72" s="35"/>
      <c r="X72" s="35"/>
      <c r="Y72" s="35"/>
      <c r="Z72" s="35"/>
      <c r="AA72" s="35"/>
      <c r="AB72" s="35"/>
      <c r="AC72" s="35"/>
      <c r="AD72" s="35"/>
      <c r="AE72" s="35"/>
    </row>
    <row r="76" spans="1:31" s="2" customFormat="1" ht="6.9" customHeight="1">
      <c r="A76" s="35"/>
      <c r="B76" s="50"/>
      <c r="C76" s="51"/>
      <c r="D76" s="51"/>
      <c r="E76" s="51"/>
      <c r="F76" s="51"/>
      <c r="G76" s="51"/>
      <c r="H76" s="51"/>
      <c r="I76" s="51"/>
      <c r="J76" s="51"/>
      <c r="K76" s="51"/>
      <c r="L76" s="115"/>
      <c r="S76" s="35"/>
      <c r="T76" s="35"/>
      <c r="U76" s="35"/>
      <c r="V76" s="35"/>
      <c r="W76" s="35"/>
      <c r="X76" s="35"/>
      <c r="Y76" s="35"/>
      <c r="Z76" s="35"/>
      <c r="AA76" s="35"/>
      <c r="AB76" s="35"/>
      <c r="AC76" s="35"/>
      <c r="AD76" s="35"/>
      <c r="AE76" s="35"/>
    </row>
    <row r="77" spans="1:31" s="2" customFormat="1" ht="24.9" customHeight="1">
      <c r="A77" s="35"/>
      <c r="B77" s="36"/>
      <c r="C77" s="24" t="s">
        <v>230</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6.9" customHeight="1">
      <c r="A78" s="35"/>
      <c r="B78" s="36"/>
      <c r="C78" s="37"/>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2" customHeight="1">
      <c r="A79" s="35"/>
      <c r="B79" s="36"/>
      <c r="C79" s="30" t="s">
        <v>16</v>
      </c>
      <c r="D79" s="37"/>
      <c r="E79" s="37"/>
      <c r="F79" s="37"/>
      <c r="G79" s="37"/>
      <c r="H79" s="37"/>
      <c r="I79" s="37"/>
      <c r="J79" s="37"/>
      <c r="K79" s="37"/>
      <c r="L79" s="115"/>
      <c r="S79" s="35"/>
      <c r="T79" s="35"/>
      <c r="U79" s="35"/>
      <c r="V79" s="35"/>
      <c r="W79" s="35"/>
      <c r="X79" s="35"/>
      <c r="Y79" s="35"/>
      <c r="Z79" s="35"/>
      <c r="AA79" s="35"/>
      <c r="AB79" s="35"/>
      <c r="AC79" s="35"/>
      <c r="AD79" s="35"/>
      <c r="AE79" s="35"/>
    </row>
    <row r="80" spans="1:31" s="2" customFormat="1" ht="16.5" customHeight="1">
      <c r="A80" s="35"/>
      <c r="B80" s="36"/>
      <c r="C80" s="37"/>
      <c r="D80" s="37"/>
      <c r="E80" s="400" t="str">
        <f>E7</f>
        <v>Novostavba CEPIS (Centre for Entrepreneurship, Professional and International Studies)</v>
      </c>
      <c r="F80" s="401"/>
      <c r="G80" s="401"/>
      <c r="H80" s="401"/>
      <c r="I80" s="37"/>
      <c r="J80" s="37"/>
      <c r="K80" s="37"/>
      <c r="L80" s="115"/>
      <c r="S80" s="35"/>
      <c r="T80" s="35"/>
      <c r="U80" s="35"/>
      <c r="V80" s="35"/>
      <c r="W80" s="35"/>
      <c r="X80" s="35"/>
      <c r="Y80" s="35"/>
      <c r="Z80" s="35"/>
      <c r="AA80" s="35"/>
      <c r="AB80" s="35"/>
      <c r="AC80" s="35"/>
      <c r="AD80" s="35"/>
      <c r="AE80" s="35"/>
    </row>
    <row r="81" spans="2:12" s="1" customFormat="1" ht="12" customHeight="1">
      <c r="B81" s="22"/>
      <c r="C81" s="30" t="s">
        <v>219</v>
      </c>
      <c r="D81" s="23"/>
      <c r="E81" s="23"/>
      <c r="F81" s="23"/>
      <c r="G81" s="23"/>
      <c r="H81" s="23"/>
      <c r="I81" s="23"/>
      <c r="J81" s="23"/>
      <c r="K81" s="23"/>
      <c r="L81" s="21"/>
    </row>
    <row r="82" spans="2:12" s="1" customFormat="1" ht="16.5" customHeight="1">
      <c r="B82" s="22"/>
      <c r="C82" s="23"/>
      <c r="D82" s="23"/>
      <c r="E82" s="400" t="s">
        <v>408</v>
      </c>
      <c r="F82" s="352"/>
      <c r="G82" s="352"/>
      <c r="H82" s="352"/>
      <c r="I82" s="23"/>
      <c r="J82" s="23"/>
      <c r="K82" s="23"/>
      <c r="L82" s="21"/>
    </row>
    <row r="83" spans="2:12" s="1" customFormat="1" ht="12" customHeight="1">
      <c r="B83" s="22"/>
      <c r="C83" s="30" t="s">
        <v>409</v>
      </c>
      <c r="D83" s="23"/>
      <c r="E83" s="23"/>
      <c r="F83" s="23"/>
      <c r="G83" s="23"/>
      <c r="H83" s="23"/>
      <c r="I83" s="23"/>
      <c r="J83" s="23"/>
      <c r="K83" s="23"/>
      <c r="L83" s="21"/>
    </row>
    <row r="84" spans="1:31" s="2" customFormat="1" ht="16.5" customHeight="1">
      <c r="A84" s="35"/>
      <c r="B84" s="36"/>
      <c r="C84" s="37"/>
      <c r="D84" s="37"/>
      <c r="E84" s="404" t="s">
        <v>410</v>
      </c>
      <c r="F84" s="402"/>
      <c r="G84" s="402"/>
      <c r="H84" s="402"/>
      <c r="I84" s="37"/>
      <c r="J84" s="37"/>
      <c r="K84" s="37"/>
      <c r="L84" s="115"/>
      <c r="S84" s="35"/>
      <c r="T84" s="35"/>
      <c r="U84" s="35"/>
      <c r="V84" s="35"/>
      <c r="W84" s="35"/>
      <c r="X84" s="35"/>
      <c r="Y84" s="35"/>
      <c r="Z84" s="35"/>
      <c r="AA84" s="35"/>
      <c r="AB84" s="35"/>
      <c r="AC84" s="35"/>
      <c r="AD84" s="35"/>
      <c r="AE84" s="35"/>
    </row>
    <row r="85" spans="1:31" s="2" customFormat="1" ht="12" customHeight="1">
      <c r="A85" s="35"/>
      <c r="B85" s="36"/>
      <c r="C85" s="30" t="s">
        <v>411</v>
      </c>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6.5" customHeight="1">
      <c r="A86" s="35"/>
      <c r="B86" s="36"/>
      <c r="C86" s="37"/>
      <c r="D86" s="37"/>
      <c r="E86" s="374" t="str">
        <f>E13</f>
        <v>D.1.1-2.3 - Střechy</v>
      </c>
      <c r="F86" s="402"/>
      <c r="G86" s="402"/>
      <c r="H86" s="402"/>
      <c r="I86" s="37"/>
      <c r="J86" s="37"/>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12" customHeight="1">
      <c r="A88" s="35"/>
      <c r="B88" s="36"/>
      <c r="C88" s="30" t="s">
        <v>21</v>
      </c>
      <c r="D88" s="37"/>
      <c r="E88" s="37"/>
      <c r="F88" s="28" t="str">
        <f>F16</f>
        <v xml:space="preserve"> </v>
      </c>
      <c r="G88" s="37"/>
      <c r="H88" s="37"/>
      <c r="I88" s="30" t="s">
        <v>23</v>
      </c>
      <c r="J88" s="60">
        <f>IF(J16="","",J16)</f>
        <v>0</v>
      </c>
      <c r="K88" s="37"/>
      <c r="L88" s="115"/>
      <c r="S88" s="35"/>
      <c r="T88" s="35"/>
      <c r="U88" s="35"/>
      <c r="V88" s="35"/>
      <c r="W88" s="35"/>
      <c r="X88" s="35"/>
      <c r="Y88" s="35"/>
      <c r="Z88" s="35"/>
      <c r="AA88" s="35"/>
      <c r="AB88" s="35"/>
      <c r="AC88" s="35"/>
      <c r="AD88" s="35"/>
      <c r="AE88" s="35"/>
    </row>
    <row r="89" spans="1:31" s="2" customFormat="1" ht="6.9" customHeight="1">
      <c r="A89" s="35"/>
      <c r="B89" s="36"/>
      <c r="C89" s="37"/>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25.65" customHeight="1">
      <c r="A90" s="35"/>
      <c r="B90" s="36"/>
      <c r="C90" s="30" t="s">
        <v>24</v>
      </c>
      <c r="D90" s="37"/>
      <c r="E90" s="37"/>
      <c r="F90" s="28" t="str">
        <f>E19</f>
        <v>Slezská univerzita v Opavě</v>
      </c>
      <c r="G90" s="37"/>
      <c r="H90" s="37"/>
      <c r="I90" s="30" t="s">
        <v>32</v>
      </c>
      <c r="J90" s="33" t="str">
        <f>E25</f>
        <v>Ateliér Velehradský, s. r. o.</v>
      </c>
      <c r="K90" s="37"/>
      <c r="L90" s="115"/>
      <c r="S90" s="35"/>
      <c r="T90" s="35"/>
      <c r="U90" s="35"/>
      <c r="V90" s="35"/>
      <c r="W90" s="35"/>
      <c r="X90" s="35"/>
      <c r="Y90" s="35"/>
      <c r="Z90" s="35"/>
      <c r="AA90" s="35"/>
      <c r="AB90" s="35"/>
      <c r="AC90" s="35"/>
      <c r="AD90" s="35"/>
      <c r="AE90" s="35"/>
    </row>
    <row r="91" spans="1:31" s="2" customFormat="1" ht="15.15" customHeight="1">
      <c r="A91" s="35"/>
      <c r="B91" s="36"/>
      <c r="C91" s="30" t="s">
        <v>30</v>
      </c>
      <c r="D91" s="37"/>
      <c r="E91" s="37"/>
      <c r="F91" s="28" t="str">
        <f>IF(E22="","",E22)</f>
        <v>Vyplň údaj</v>
      </c>
      <c r="G91" s="37"/>
      <c r="H91" s="37"/>
      <c r="I91" s="30" t="s">
        <v>37</v>
      </c>
      <c r="J91" s="33" t="str">
        <f>E28</f>
        <v xml:space="preserve"> </v>
      </c>
      <c r="K91" s="37"/>
      <c r="L91" s="115"/>
      <c r="S91" s="35"/>
      <c r="T91" s="35"/>
      <c r="U91" s="35"/>
      <c r="V91" s="35"/>
      <c r="W91" s="35"/>
      <c r="X91" s="35"/>
      <c r="Y91" s="35"/>
      <c r="Z91" s="35"/>
      <c r="AA91" s="35"/>
      <c r="AB91" s="35"/>
      <c r="AC91" s="35"/>
      <c r="AD91" s="35"/>
      <c r="AE91" s="35"/>
    </row>
    <row r="92" spans="1:31" s="2" customFormat="1" ht="10.35" customHeight="1">
      <c r="A92" s="35"/>
      <c r="B92" s="36"/>
      <c r="C92" s="37"/>
      <c r="D92" s="37"/>
      <c r="E92" s="37"/>
      <c r="F92" s="37"/>
      <c r="G92" s="37"/>
      <c r="H92" s="37"/>
      <c r="I92" s="37"/>
      <c r="J92" s="37"/>
      <c r="K92" s="37"/>
      <c r="L92" s="115"/>
      <c r="S92" s="35"/>
      <c r="T92" s="35"/>
      <c r="U92" s="35"/>
      <c r="V92" s="35"/>
      <c r="W92" s="35"/>
      <c r="X92" s="35"/>
      <c r="Y92" s="35"/>
      <c r="Z92" s="35"/>
      <c r="AA92" s="35"/>
      <c r="AB92" s="35"/>
      <c r="AC92" s="35"/>
      <c r="AD92" s="35"/>
      <c r="AE92" s="35"/>
    </row>
    <row r="93" spans="1:31" s="11" customFormat="1" ht="29.25" customHeight="1">
      <c r="A93" s="153"/>
      <c r="B93" s="154"/>
      <c r="C93" s="155" t="s">
        <v>231</v>
      </c>
      <c r="D93" s="156" t="s">
        <v>59</v>
      </c>
      <c r="E93" s="156" t="s">
        <v>55</v>
      </c>
      <c r="F93" s="156" t="s">
        <v>56</v>
      </c>
      <c r="G93" s="156" t="s">
        <v>232</v>
      </c>
      <c r="H93" s="156" t="s">
        <v>233</v>
      </c>
      <c r="I93" s="156" t="s">
        <v>234</v>
      </c>
      <c r="J93" s="156" t="s">
        <v>223</v>
      </c>
      <c r="K93" s="157" t="s">
        <v>235</v>
      </c>
      <c r="L93" s="158"/>
      <c r="M93" s="69" t="s">
        <v>19</v>
      </c>
      <c r="N93" s="70" t="s">
        <v>44</v>
      </c>
      <c r="O93" s="70" t="s">
        <v>236</v>
      </c>
      <c r="P93" s="70" t="s">
        <v>237</v>
      </c>
      <c r="Q93" s="70" t="s">
        <v>238</v>
      </c>
      <c r="R93" s="70" t="s">
        <v>239</v>
      </c>
      <c r="S93" s="70" t="s">
        <v>240</v>
      </c>
      <c r="T93" s="71" t="s">
        <v>241</v>
      </c>
      <c r="U93" s="153"/>
      <c r="V93" s="153"/>
      <c r="W93" s="153"/>
      <c r="X93" s="153"/>
      <c r="Y93" s="153"/>
      <c r="Z93" s="153"/>
      <c r="AA93" s="153"/>
      <c r="AB93" s="153"/>
      <c r="AC93" s="153"/>
      <c r="AD93" s="153"/>
      <c r="AE93" s="153"/>
    </row>
    <row r="94" spans="1:63" s="2" customFormat="1" ht="22.8" customHeight="1">
      <c r="A94" s="35"/>
      <c r="B94" s="36"/>
      <c r="C94" s="76" t="s">
        <v>242</v>
      </c>
      <c r="D94" s="37"/>
      <c r="E94" s="37"/>
      <c r="F94" s="37"/>
      <c r="G94" s="37"/>
      <c r="H94" s="37"/>
      <c r="I94" s="37"/>
      <c r="J94" s="159">
        <f>BK94</f>
        <v>0</v>
      </c>
      <c r="K94" s="37"/>
      <c r="L94" s="40"/>
      <c r="M94" s="72"/>
      <c r="N94" s="160"/>
      <c r="O94" s="73"/>
      <c r="P94" s="161">
        <f>P95</f>
        <v>0</v>
      </c>
      <c r="Q94" s="73"/>
      <c r="R94" s="161">
        <f>R95</f>
        <v>0</v>
      </c>
      <c r="S94" s="73"/>
      <c r="T94" s="162">
        <f>T95</f>
        <v>0</v>
      </c>
      <c r="U94" s="35"/>
      <c r="V94" s="35"/>
      <c r="W94" s="35"/>
      <c r="X94" s="35"/>
      <c r="Y94" s="35"/>
      <c r="Z94" s="35"/>
      <c r="AA94" s="35"/>
      <c r="AB94" s="35"/>
      <c r="AC94" s="35"/>
      <c r="AD94" s="35"/>
      <c r="AE94" s="35"/>
      <c r="AT94" s="18" t="s">
        <v>73</v>
      </c>
      <c r="AU94" s="18" t="s">
        <v>224</v>
      </c>
      <c r="BK94" s="163">
        <f>BK95</f>
        <v>0</v>
      </c>
    </row>
    <row r="95" spans="2:63" s="12" customFormat="1" ht="25.95" customHeight="1">
      <c r="B95" s="164"/>
      <c r="C95" s="165"/>
      <c r="D95" s="166" t="s">
        <v>73</v>
      </c>
      <c r="E95" s="167" t="s">
        <v>546</v>
      </c>
      <c r="F95" s="167" t="s">
        <v>547</v>
      </c>
      <c r="G95" s="165"/>
      <c r="H95" s="165"/>
      <c r="I95" s="168"/>
      <c r="J95" s="169">
        <f>BK95</f>
        <v>0</v>
      </c>
      <c r="K95" s="165"/>
      <c r="L95" s="170"/>
      <c r="M95" s="171"/>
      <c r="N95" s="172"/>
      <c r="O95" s="172"/>
      <c r="P95" s="173">
        <f>P96+P109</f>
        <v>0</v>
      </c>
      <c r="Q95" s="172"/>
      <c r="R95" s="173">
        <f>R96+R109</f>
        <v>0</v>
      </c>
      <c r="S95" s="172"/>
      <c r="T95" s="174">
        <f>T96+T109</f>
        <v>0</v>
      </c>
      <c r="AR95" s="175" t="s">
        <v>84</v>
      </c>
      <c r="AT95" s="176" t="s">
        <v>73</v>
      </c>
      <c r="AU95" s="176" t="s">
        <v>74</v>
      </c>
      <c r="AY95" s="175" t="s">
        <v>245</v>
      </c>
      <c r="BK95" s="177">
        <f>BK96+BK109</f>
        <v>0</v>
      </c>
    </row>
    <row r="96" spans="2:63" s="12" customFormat="1" ht="22.8" customHeight="1">
      <c r="B96" s="164"/>
      <c r="C96" s="165"/>
      <c r="D96" s="166" t="s">
        <v>73</v>
      </c>
      <c r="E96" s="178" t="s">
        <v>808</v>
      </c>
      <c r="F96" s="178" t="s">
        <v>809</v>
      </c>
      <c r="G96" s="165"/>
      <c r="H96" s="165"/>
      <c r="I96" s="168"/>
      <c r="J96" s="179">
        <f>BK96</f>
        <v>0</v>
      </c>
      <c r="K96" s="165"/>
      <c r="L96" s="170"/>
      <c r="M96" s="171"/>
      <c r="N96" s="172"/>
      <c r="O96" s="172"/>
      <c r="P96" s="173">
        <f>SUM(P97:P108)</f>
        <v>0</v>
      </c>
      <c r="Q96" s="172"/>
      <c r="R96" s="173">
        <f>SUM(R97:R108)</f>
        <v>0</v>
      </c>
      <c r="S96" s="172"/>
      <c r="T96" s="174">
        <f>SUM(T97:T108)</f>
        <v>0</v>
      </c>
      <c r="AR96" s="175" t="s">
        <v>84</v>
      </c>
      <c r="AT96" s="176" t="s">
        <v>73</v>
      </c>
      <c r="AU96" s="176" t="s">
        <v>82</v>
      </c>
      <c r="AY96" s="175" t="s">
        <v>245</v>
      </c>
      <c r="BK96" s="177">
        <f>SUM(BK97:BK108)</f>
        <v>0</v>
      </c>
    </row>
    <row r="97" spans="1:65" s="2" customFormat="1" ht="16.5" customHeight="1">
      <c r="A97" s="35"/>
      <c r="B97" s="36"/>
      <c r="C97" s="180" t="s">
        <v>82</v>
      </c>
      <c r="D97" s="180" t="s">
        <v>247</v>
      </c>
      <c r="E97" s="181" t="s">
        <v>810</v>
      </c>
      <c r="F97" s="182" t="s">
        <v>811</v>
      </c>
      <c r="G97" s="183" t="s">
        <v>260</v>
      </c>
      <c r="H97" s="184">
        <v>1974.6</v>
      </c>
      <c r="I97" s="185"/>
      <c r="J97" s="186">
        <f>ROUND(I97*H97,2)</f>
        <v>0</v>
      </c>
      <c r="K97" s="182" t="s">
        <v>19</v>
      </c>
      <c r="L97" s="40"/>
      <c r="M97" s="187" t="s">
        <v>19</v>
      </c>
      <c r="N97" s="188" t="s">
        <v>45</v>
      </c>
      <c r="O97" s="65"/>
      <c r="P97" s="189">
        <f>O97*H97</f>
        <v>0</v>
      </c>
      <c r="Q97" s="189">
        <v>0</v>
      </c>
      <c r="R97" s="189">
        <f>Q97*H97</f>
        <v>0</v>
      </c>
      <c r="S97" s="189">
        <v>0</v>
      </c>
      <c r="T97" s="190">
        <f>S97*H97</f>
        <v>0</v>
      </c>
      <c r="U97" s="35"/>
      <c r="V97" s="35"/>
      <c r="W97" s="35"/>
      <c r="X97" s="35"/>
      <c r="Y97" s="35"/>
      <c r="Z97" s="35"/>
      <c r="AA97" s="35"/>
      <c r="AB97" s="35"/>
      <c r="AC97" s="35"/>
      <c r="AD97" s="35"/>
      <c r="AE97" s="35"/>
      <c r="AR97" s="191" t="s">
        <v>355</v>
      </c>
      <c r="AT97" s="191" t="s">
        <v>247</v>
      </c>
      <c r="AU97" s="191" t="s">
        <v>84</v>
      </c>
      <c r="AY97" s="18" t="s">
        <v>245</v>
      </c>
      <c r="BE97" s="192">
        <f>IF(N97="základní",J97,0)</f>
        <v>0</v>
      </c>
      <c r="BF97" s="192">
        <f>IF(N97="snížená",J97,0)</f>
        <v>0</v>
      </c>
      <c r="BG97" s="192">
        <f>IF(N97="zákl. přenesená",J97,0)</f>
        <v>0</v>
      </c>
      <c r="BH97" s="192">
        <f>IF(N97="sníž. přenesená",J97,0)</f>
        <v>0</v>
      </c>
      <c r="BI97" s="192">
        <f>IF(N97="nulová",J97,0)</f>
        <v>0</v>
      </c>
      <c r="BJ97" s="18" t="s">
        <v>82</v>
      </c>
      <c r="BK97" s="192">
        <f>ROUND(I97*H97,2)</f>
        <v>0</v>
      </c>
      <c r="BL97" s="18" t="s">
        <v>355</v>
      </c>
      <c r="BM97" s="191" t="s">
        <v>812</v>
      </c>
    </row>
    <row r="98" spans="1:47" s="2" customFormat="1" ht="48">
      <c r="A98" s="35"/>
      <c r="B98" s="36"/>
      <c r="C98" s="37"/>
      <c r="D98" s="200" t="s">
        <v>470</v>
      </c>
      <c r="E98" s="37"/>
      <c r="F98" s="236" t="s">
        <v>813</v>
      </c>
      <c r="G98" s="37"/>
      <c r="H98" s="37"/>
      <c r="I98" s="195"/>
      <c r="J98" s="37"/>
      <c r="K98" s="37"/>
      <c r="L98" s="40"/>
      <c r="M98" s="196"/>
      <c r="N98" s="197"/>
      <c r="O98" s="65"/>
      <c r="P98" s="65"/>
      <c r="Q98" s="65"/>
      <c r="R98" s="65"/>
      <c r="S98" s="65"/>
      <c r="T98" s="66"/>
      <c r="U98" s="35"/>
      <c r="V98" s="35"/>
      <c r="W98" s="35"/>
      <c r="X98" s="35"/>
      <c r="Y98" s="35"/>
      <c r="Z98" s="35"/>
      <c r="AA98" s="35"/>
      <c r="AB98" s="35"/>
      <c r="AC98" s="35"/>
      <c r="AD98" s="35"/>
      <c r="AE98" s="35"/>
      <c r="AT98" s="18" t="s">
        <v>470</v>
      </c>
      <c r="AU98" s="18" t="s">
        <v>84</v>
      </c>
    </row>
    <row r="99" spans="2:51" s="13" customFormat="1" ht="10.2">
      <c r="B99" s="198"/>
      <c r="C99" s="199"/>
      <c r="D99" s="200" t="s">
        <v>265</v>
      </c>
      <c r="E99" s="201" t="s">
        <v>19</v>
      </c>
      <c r="F99" s="202" t="s">
        <v>814</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3" customFormat="1" ht="10.2">
      <c r="B100" s="198"/>
      <c r="C100" s="199"/>
      <c r="D100" s="200" t="s">
        <v>265</v>
      </c>
      <c r="E100" s="201" t="s">
        <v>19</v>
      </c>
      <c r="F100" s="202" t="s">
        <v>815</v>
      </c>
      <c r="G100" s="199"/>
      <c r="H100" s="201" t="s">
        <v>19</v>
      </c>
      <c r="I100" s="203"/>
      <c r="J100" s="199"/>
      <c r="K100" s="199"/>
      <c r="L100" s="204"/>
      <c r="M100" s="205"/>
      <c r="N100" s="206"/>
      <c r="O100" s="206"/>
      <c r="P100" s="206"/>
      <c r="Q100" s="206"/>
      <c r="R100" s="206"/>
      <c r="S100" s="206"/>
      <c r="T100" s="207"/>
      <c r="AT100" s="208" t="s">
        <v>265</v>
      </c>
      <c r="AU100" s="208" t="s">
        <v>84</v>
      </c>
      <c r="AV100" s="13" t="s">
        <v>82</v>
      </c>
      <c r="AW100" s="13" t="s">
        <v>36</v>
      </c>
      <c r="AX100" s="13" t="s">
        <v>74</v>
      </c>
      <c r="AY100" s="208" t="s">
        <v>245</v>
      </c>
    </row>
    <row r="101" spans="2:51" s="14" customFormat="1" ht="10.2">
      <c r="B101" s="209"/>
      <c r="C101" s="210"/>
      <c r="D101" s="200" t="s">
        <v>265</v>
      </c>
      <c r="E101" s="211" t="s">
        <v>19</v>
      </c>
      <c r="F101" s="212" t="s">
        <v>816</v>
      </c>
      <c r="G101" s="210"/>
      <c r="H101" s="213">
        <v>1974.6</v>
      </c>
      <c r="I101" s="214"/>
      <c r="J101" s="210"/>
      <c r="K101" s="210"/>
      <c r="L101" s="215"/>
      <c r="M101" s="216"/>
      <c r="N101" s="217"/>
      <c r="O101" s="217"/>
      <c r="P101" s="217"/>
      <c r="Q101" s="217"/>
      <c r="R101" s="217"/>
      <c r="S101" s="217"/>
      <c r="T101" s="218"/>
      <c r="AT101" s="219" t="s">
        <v>265</v>
      </c>
      <c r="AU101" s="219" t="s">
        <v>84</v>
      </c>
      <c r="AV101" s="14" t="s">
        <v>84</v>
      </c>
      <c r="AW101" s="14" t="s">
        <v>36</v>
      </c>
      <c r="AX101" s="14" t="s">
        <v>74</v>
      </c>
      <c r="AY101" s="219" t="s">
        <v>245</v>
      </c>
    </row>
    <row r="102" spans="2:51" s="15" customFormat="1" ht="10.2">
      <c r="B102" s="220"/>
      <c r="C102" s="221"/>
      <c r="D102" s="200" t="s">
        <v>265</v>
      </c>
      <c r="E102" s="222" t="s">
        <v>19</v>
      </c>
      <c r="F102" s="223" t="s">
        <v>271</v>
      </c>
      <c r="G102" s="221"/>
      <c r="H102" s="224">
        <v>1974.6</v>
      </c>
      <c r="I102" s="225"/>
      <c r="J102" s="221"/>
      <c r="K102" s="221"/>
      <c r="L102" s="226"/>
      <c r="M102" s="227"/>
      <c r="N102" s="228"/>
      <c r="O102" s="228"/>
      <c r="P102" s="228"/>
      <c r="Q102" s="228"/>
      <c r="R102" s="228"/>
      <c r="S102" s="228"/>
      <c r="T102" s="229"/>
      <c r="AT102" s="230" t="s">
        <v>265</v>
      </c>
      <c r="AU102" s="230" t="s">
        <v>84</v>
      </c>
      <c r="AV102" s="15" t="s">
        <v>131</v>
      </c>
      <c r="AW102" s="15" t="s">
        <v>36</v>
      </c>
      <c r="AX102" s="15" t="s">
        <v>82</v>
      </c>
      <c r="AY102" s="230" t="s">
        <v>245</v>
      </c>
    </row>
    <row r="103" spans="1:65" s="2" customFormat="1" ht="16.5" customHeight="1">
      <c r="A103" s="35"/>
      <c r="B103" s="36"/>
      <c r="C103" s="180" t="s">
        <v>84</v>
      </c>
      <c r="D103" s="180" t="s">
        <v>247</v>
      </c>
      <c r="E103" s="181" t="s">
        <v>817</v>
      </c>
      <c r="F103" s="182" t="s">
        <v>818</v>
      </c>
      <c r="G103" s="183" t="s">
        <v>260</v>
      </c>
      <c r="H103" s="184">
        <v>43.86</v>
      </c>
      <c r="I103" s="185"/>
      <c r="J103" s="186">
        <f>ROUND(I103*H103,2)</f>
        <v>0</v>
      </c>
      <c r="K103" s="182" t="s">
        <v>19</v>
      </c>
      <c r="L103" s="40"/>
      <c r="M103" s="187" t="s">
        <v>19</v>
      </c>
      <c r="N103" s="188" t="s">
        <v>45</v>
      </c>
      <c r="O103" s="65"/>
      <c r="P103" s="189">
        <f>O103*H103</f>
        <v>0</v>
      </c>
      <c r="Q103" s="189">
        <v>0</v>
      </c>
      <c r="R103" s="189">
        <f>Q103*H103</f>
        <v>0</v>
      </c>
      <c r="S103" s="189">
        <v>0</v>
      </c>
      <c r="T103" s="190">
        <f>S103*H103</f>
        <v>0</v>
      </c>
      <c r="U103" s="35"/>
      <c r="V103" s="35"/>
      <c r="W103" s="35"/>
      <c r="X103" s="35"/>
      <c r="Y103" s="35"/>
      <c r="Z103" s="35"/>
      <c r="AA103" s="35"/>
      <c r="AB103" s="35"/>
      <c r="AC103" s="35"/>
      <c r="AD103" s="35"/>
      <c r="AE103" s="35"/>
      <c r="AR103" s="191" t="s">
        <v>355</v>
      </c>
      <c r="AT103" s="191" t="s">
        <v>247</v>
      </c>
      <c r="AU103" s="191" t="s">
        <v>84</v>
      </c>
      <c r="AY103" s="18" t="s">
        <v>245</v>
      </c>
      <c r="BE103" s="192">
        <f>IF(N103="základní",J103,0)</f>
        <v>0</v>
      </c>
      <c r="BF103" s="192">
        <f>IF(N103="snížená",J103,0)</f>
        <v>0</v>
      </c>
      <c r="BG103" s="192">
        <f>IF(N103="zákl. přenesená",J103,0)</f>
        <v>0</v>
      </c>
      <c r="BH103" s="192">
        <f>IF(N103="sníž. přenesená",J103,0)</f>
        <v>0</v>
      </c>
      <c r="BI103" s="192">
        <f>IF(N103="nulová",J103,0)</f>
        <v>0</v>
      </c>
      <c r="BJ103" s="18" t="s">
        <v>82</v>
      </c>
      <c r="BK103" s="192">
        <f>ROUND(I103*H103,2)</f>
        <v>0</v>
      </c>
      <c r="BL103" s="18" t="s">
        <v>355</v>
      </c>
      <c r="BM103" s="191" t="s">
        <v>819</v>
      </c>
    </row>
    <row r="104" spans="1:47" s="2" customFormat="1" ht="48">
      <c r="A104" s="35"/>
      <c r="B104" s="36"/>
      <c r="C104" s="37"/>
      <c r="D104" s="200" t="s">
        <v>470</v>
      </c>
      <c r="E104" s="37"/>
      <c r="F104" s="236" t="s">
        <v>813</v>
      </c>
      <c r="G104" s="37"/>
      <c r="H104" s="37"/>
      <c r="I104" s="195"/>
      <c r="J104" s="37"/>
      <c r="K104" s="37"/>
      <c r="L104" s="40"/>
      <c r="M104" s="196"/>
      <c r="N104" s="197"/>
      <c r="O104" s="65"/>
      <c r="P104" s="65"/>
      <c r="Q104" s="65"/>
      <c r="R104" s="65"/>
      <c r="S104" s="65"/>
      <c r="T104" s="66"/>
      <c r="U104" s="35"/>
      <c r="V104" s="35"/>
      <c r="W104" s="35"/>
      <c r="X104" s="35"/>
      <c r="Y104" s="35"/>
      <c r="Z104" s="35"/>
      <c r="AA104" s="35"/>
      <c r="AB104" s="35"/>
      <c r="AC104" s="35"/>
      <c r="AD104" s="35"/>
      <c r="AE104" s="35"/>
      <c r="AT104" s="18" t="s">
        <v>470</v>
      </c>
      <c r="AU104" s="18" t="s">
        <v>84</v>
      </c>
    </row>
    <row r="105" spans="2:51" s="13" customFormat="1" ht="10.2">
      <c r="B105" s="198"/>
      <c r="C105" s="199"/>
      <c r="D105" s="200" t="s">
        <v>265</v>
      </c>
      <c r="E105" s="201" t="s">
        <v>19</v>
      </c>
      <c r="F105" s="202" t="s">
        <v>814</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3" customFormat="1" ht="10.2">
      <c r="B106" s="198"/>
      <c r="C106" s="199"/>
      <c r="D106" s="200" t="s">
        <v>265</v>
      </c>
      <c r="E106" s="201" t="s">
        <v>19</v>
      </c>
      <c r="F106" s="202" t="s">
        <v>820</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4" customFormat="1" ht="10.2">
      <c r="B107" s="209"/>
      <c r="C107" s="210"/>
      <c r="D107" s="200" t="s">
        <v>265</v>
      </c>
      <c r="E107" s="211" t="s">
        <v>19</v>
      </c>
      <c r="F107" s="212" t="s">
        <v>821</v>
      </c>
      <c r="G107" s="210"/>
      <c r="H107" s="213">
        <v>43.86</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5" customFormat="1" ht="10.2">
      <c r="B108" s="220"/>
      <c r="C108" s="221"/>
      <c r="D108" s="200" t="s">
        <v>265</v>
      </c>
      <c r="E108" s="222" t="s">
        <v>19</v>
      </c>
      <c r="F108" s="223" t="s">
        <v>271</v>
      </c>
      <c r="G108" s="221"/>
      <c r="H108" s="224">
        <v>43.86</v>
      </c>
      <c r="I108" s="225"/>
      <c r="J108" s="221"/>
      <c r="K108" s="221"/>
      <c r="L108" s="226"/>
      <c r="M108" s="227"/>
      <c r="N108" s="228"/>
      <c r="O108" s="228"/>
      <c r="P108" s="228"/>
      <c r="Q108" s="228"/>
      <c r="R108" s="228"/>
      <c r="S108" s="228"/>
      <c r="T108" s="229"/>
      <c r="AT108" s="230" t="s">
        <v>265</v>
      </c>
      <c r="AU108" s="230" t="s">
        <v>84</v>
      </c>
      <c r="AV108" s="15" t="s">
        <v>131</v>
      </c>
      <c r="AW108" s="15" t="s">
        <v>36</v>
      </c>
      <c r="AX108" s="15" t="s">
        <v>82</v>
      </c>
      <c r="AY108" s="230" t="s">
        <v>245</v>
      </c>
    </row>
    <row r="109" spans="2:63" s="12" customFormat="1" ht="22.8" customHeight="1">
      <c r="B109" s="164"/>
      <c r="C109" s="165"/>
      <c r="D109" s="166" t="s">
        <v>73</v>
      </c>
      <c r="E109" s="178" t="s">
        <v>795</v>
      </c>
      <c r="F109" s="178" t="s">
        <v>796</v>
      </c>
      <c r="G109" s="165"/>
      <c r="H109" s="165"/>
      <c r="I109" s="168"/>
      <c r="J109" s="179">
        <f>BK109</f>
        <v>0</v>
      </c>
      <c r="K109" s="165"/>
      <c r="L109" s="170"/>
      <c r="M109" s="171"/>
      <c r="N109" s="172"/>
      <c r="O109" s="172"/>
      <c r="P109" s="173">
        <f>SUM(P110:P115)</f>
        <v>0</v>
      </c>
      <c r="Q109" s="172"/>
      <c r="R109" s="173">
        <f>SUM(R110:R115)</f>
        <v>0</v>
      </c>
      <c r="S109" s="172"/>
      <c r="T109" s="174">
        <f>SUM(T110:T115)</f>
        <v>0</v>
      </c>
      <c r="AR109" s="175" t="s">
        <v>84</v>
      </c>
      <c r="AT109" s="176" t="s">
        <v>73</v>
      </c>
      <c r="AU109" s="176" t="s">
        <v>82</v>
      </c>
      <c r="AY109" s="175" t="s">
        <v>245</v>
      </c>
      <c r="BK109" s="177">
        <f>SUM(BK110:BK115)</f>
        <v>0</v>
      </c>
    </row>
    <row r="110" spans="1:65" s="2" customFormat="1" ht="24.15" customHeight="1">
      <c r="A110" s="35"/>
      <c r="B110" s="36"/>
      <c r="C110" s="180" t="s">
        <v>94</v>
      </c>
      <c r="D110" s="180" t="s">
        <v>247</v>
      </c>
      <c r="E110" s="181" t="s">
        <v>822</v>
      </c>
      <c r="F110" s="182" t="s">
        <v>823</v>
      </c>
      <c r="G110" s="183" t="s">
        <v>260</v>
      </c>
      <c r="H110" s="184">
        <v>476.28</v>
      </c>
      <c r="I110" s="185"/>
      <c r="J110" s="186">
        <f>ROUND(I110*H110,2)</f>
        <v>0</v>
      </c>
      <c r="K110" s="182" t="s">
        <v>19</v>
      </c>
      <c r="L110" s="40"/>
      <c r="M110" s="187" t="s">
        <v>19</v>
      </c>
      <c r="N110" s="188" t="s">
        <v>45</v>
      </c>
      <c r="O110" s="65"/>
      <c r="P110" s="189">
        <f>O110*H110</f>
        <v>0</v>
      </c>
      <c r="Q110" s="189">
        <v>0</v>
      </c>
      <c r="R110" s="189">
        <f>Q110*H110</f>
        <v>0</v>
      </c>
      <c r="S110" s="189">
        <v>0</v>
      </c>
      <c r="T110" s="190">
        <f>S110*H110</f>
        <v>0</v>
      </c>
      <c r="U110" s="35"/>
      <c r="V110" s="35"/>
      <c r="W110" s="35"/>
      <c r="X110" s="35"/>
      <c r="Y110" s="35"/>
      <c r="Z110" s="35"/>
      <c r="AA110" s="35"/>
      <c r="AB110" s="35"/>
      <c r="AC110" s="35"/>
      <c r="AD110" s="35"/>
      <c r="AE110" s="35"/>
      <c r="AR110" s="191" t="s">
        <v>355</v>
      </c>
      <c r="AT110" s="191" t="s">
        <v>247</v>
      </c>
      <c r="AU110" s="191" t="s">
        <v>84</v>
      </c>
      <c r="AY110" s="18" t="s">
        <v>245</v>
      </c>
      <c r="BE110" s="192">
        <f>IF(N110="základní",J110,0)</f>
        <v>0</v>
      </c>
      <c r="BF110" s="192">
        <f>IF(N110="snížená",J110,0)</f>
        <v>0</v>
      </c>
      <c r="BG110" s="192">
        <f>IF(N110="zákl. přenesená",J110,0)</f>
        <v>0</v>
      </c>
      <c r="BH110" s="192">
        <f>IF(N110="sníž. přenesená",J110,0)</f>
        <v>0</v>
      </c>
      <c r="BI110" s="192">
        <f>IF(N110="nulová",J110,0)</f>
        <v>0</v>
      </c>
      <c r="BJ110" s="18" t="s">
        <v>82</v>
      </c>
      <c r="BK110" s="192">
        <f>ROUND(I110*H110,2)</f>
        <v>0</v>
      </c>
      <c r="BL110" s="18" t="s">
        <v>355</v>
      </c>
      <c r="BM110" s="191" t="s">
        <v>824</v>
      </c>
    </row>
    <row r="111" spans="1:47" s="2" customFormat="1" ht="38.4">
      <c r="A111" s="35"/>
      <c r="B111" s="36"/>
      <c r="C111" s="37"/>
      <c r="D111" s="200" t="s">
        <v>470</v>
      </c>
      <c r="E111" s="37"/>
      <c r="F111" s="236" t="s">
        <v>825</v>
      </c>
      <c r="G111" s="37"/>
      <c r="H111" s="37"/>
      <c r="I111" s="195"/>
      <c r="J111" s="37"/>
      <c r="K111" s="37"/>
      <c r="L111" s="40"/>
      <c r="M111" s="196"/>
      <c r="N111" s="197"/>
      <c r="O111" s="65"/>
      <c r="P111" s="65"/>
      <c r="Q111" s="65"/>
      <c r="R111" s="65"/>
      <c r="S111" s="65"/>
      <c r="T111" s="66"/>
      <c r="U111" s="35"/>
      <c r="V111" s="35"/>
      <c r="W111" s="35"/>
      <c r="X111" s="35"/>
      <c r="Y111" s="35"/>
      <c r="Z111" s="35"/>
      <c r="AA111" s="35"/>
      <c r="AB111" s="35"/>
      <c r="AC111" s="35"/>
      <c r="AD111" s="35"/>
      <c r="AE111" s="35"/>
      <c r="AT111" s="18" t="s">
        <v>470</v>
      </c>
      <c r="AU111" s="18" t="s">
        <v>84</v>
      </c>
    </row>
    <row r="112" spans="2:51" s="13" customFormat="1" ht="10.2">
      <c r="B112" s="198"/>
      <c r="C112" s="199"/>
      <c r="D112" s="200" t="s">
        <v>265</v>
      </c>
      <c r="E112" s="201" t="s">
        <v>19</v>
      </c>
      <c r="F112" s="202" t="s">
        <v>826</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3" customFormat="1" ht="10.2">
      <c r="B113" s="198"/>
      <c r="C113" s="199"/>
      <c r="D113" s="200" t="s">
        <v>265</v>
      </c>
      <c r="E113" s="201" t="s">
        <v>19</v>
      </c>
      <c r="F113" s="202" t="s">
        <v>827</v>
      </c>
      <c r="G113" s="199"/>
      <c r="H113" s="201" t="s">
        <v>19</v>
      </c>
      <c r="I113" s="203"/>
      <c r="J113" s="199"/>
      <c r="K113" s="199"/>
      <c r="L113" s="204"/>
      <c r="M113" s="205"/>
      <c r="N113" s="206"/>
      <c r="O113" s="206"/>
      <c r="P113" s="206"/>
      <c r="Q113" s="206"/>
      <c r="R113" s="206"/>
      <c r="S113" s="206"/>
      <c r="T113" s="207"/>
      <c r="AT113" s="208" t="s">
        <v>265</v>
      </c>
      <c r="AU113" s="208" t="s">
        <v>84</v>
      </c>
      <c r="AV113" s="13" t="s">
        <v>82</v>
      </c>
      <c r="AW113" s="13" t="s">
        <v>36</v>
      </c>
      <c r="AX113" s="13" t="s">
        <v>74</v>
      </c>
      <c r="AY113" s="208" t="s">
        <v>245</v>
      </c>
    </row>
    <row r="114" spans="2:51" s="14" customFormat="1" ht="10.2">
      <c r="B114" s="209"/>
      <c r="C114" s="210"/>
      <c r="D114" s="200" t="s">
        <v>265</v>
      </c>
      <c r="E114" s="211" t="s">
        <v>19</v>
      </c>
      <c r="F114" s="212" t="s">
        <v>828</v>
      </c>
      <c r="G114" s="210"/>
      <c r="H114" s="213">
        <v>476.28</v>
      </c>
      <c r="I114" s="214"/>
      <c r="J114" s="210"/>
      <c r="K114" s="210"/>
      <c r="L114" s="215"/>
      <c r="M114" s="216"/>
      <c r="N114" s="217"/>
      <c r="O114" s="217"/>
      <c r="P114" s="217"/>
      <c r="Q114" s="217"/>
      <c r="R114" s="217"/>
      <c r="S114" s="217"/>
      <c r="T114" s="218"/>
      <c r="AT114" s="219" t="s">
        <v>265</v>
      </c>
      <c r="AU114" s="219" t="s">
        <v>84</v>
      </c>
      <c r="AV114" s="14" t="s">
        <v>84</v>
      </c>
      <c r="AW114" s="14" t="s">
        <v>36</v>
      </c>
      <c r="AX114" s="14" t="s">
        <v>74</v>
      </c>
      <c r="AY114" s="219" t="s">
        <v>245</v>
      </c>
    </row>
    <row r="115" spans="2:51" s="15" customFormat="1" ht="10.2">
      <c r="B115" s="220"/>
      <c r="C115" s="221"/>
      <c r="D115" s="200" t="s">
        <v>265</v>
      </c>
      <c r="E115" s="222" t="s">
        <v>19</v>
      </c>
      <c r="F115" s="223" t="s">
        <v>271</v>
      </c>
      <c r="G115" s="221"/>
      <c r="H115" s="224">
        <v>476.28</v>
      </c>
      <c r="I115" s="225"/>
      <c r="J115" s="221"/>
      <c r="K115" s="221"/>
      <c r="L115" s="226"/>
      <c r="M115" s="237"/>
      <c r="N115" s="238"/>
      <c r="O115" s="238"/>
      <c r="P115" s="238"/>
      <c r="Q115" s="238"/>
      <c r="R115" s="238"/>
      <c r="S115" s="238"/>
      <c r="T115" s="239"/>
      <c r="AT115" s="230" t="s">
        <v>265</v>
      </c>
      <c r="AU115" s="230" t="s">
        <v>84</v>
      </c>
      <c r="AV115" s="15" t="s">
        <v>131</v>
      </c>
      <c r="AW115" s="15" t="s">
        <v>36</v>
      </c>
      <c r="AX115" s="15" t="s">
        <v>82</v>
      </c>
      <c r="AY115" s="230" t="s">
        <v>245</v>
      </c>
    </row>
    <row r="116" spans="1:31" s="2" customFormat="1" ht="6.9" customHeight="1">
      <c r="A116" s="35"/>
      <c r="B116" s="48"/>
      <c r="C116" s="49"/>
      <c r="D116" s="49"/>
      <c r="E116" s="49"/>
      <c r="F116" s="49"/>
      <c r="G116" s="49"/>
      <c r="H116" s="49"/>
      <c r="I116" s="49"/>
      <c r="J116" s="49"/>
      <c r="K116" s="49"/>
      <c r="L116" s="40"/>
      <c r="M116" s="35"/>
      <c r="O116" s="35"/>
      <c r="P116" s="35"/>
      <c r="Q116" s="35"/>
      <c r="R116" s="35"/>
      <c r="S116" s="35"/>
      <c r="T116" s="35"/>
      <c r="U116" s="35"/>
      <c r="V116" s="35"/>
      <c r="W116" s="35"/>
      <c r="X116" s="35"/>
      <c r="Y116" s="35"/>
      <c r="Z116" s="35"/>
      <c r="AA116" s="35"/>
      <c r="AB116" s="35"/>
      <c r="AC116" s="35"/>
      <c r="AD116" s="35"/>
      <c r="AE116" s="35"/>
    </row>
  </sheetData>
  <sheetProtection algorithmName="SHA-512" hashValue="7XK9h7TKBFYeEXTDcNL6asOIIrHMV4xXXQzIH01JNw/hJxrweC+7EcCUkzycFOt0IBL7TgV2nrSWqWWa/KENLA==" saltValue="Y27Se2X3j3DgJ/UFf0FBfKg3U1sCPsY/y6fzGRYzdBaVbZKkZYsaMjLeHMa8h0ZgFymWuxA9GlFMLX5X3L1qlg==" spinCount="100000" sheet="1" objects="1" scenarios="1" formatColumns="0" formatRows="0" autoFilter="0"/>
  <autoFilter ref="C93:K115"/>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104</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829</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ROUND(J93,2)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ROUND((SUM(BE93:BE147)),2)</f>
        <v>0</v>
      </c>
      <c r="G37" s="35"/>
      <c r="H37" s="35"/>
      <c r="I37" s="126">
        <v>0.21</v>
      </c>
      <c r="J37" s="125">
        <f>ROUND(((SUM(BE93:BE147))*I37),2)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ROUND((SUM(BF93:BF147)),2)</f>
        <v>0</v>
      </c>
      <c r="G38" s="35"/>
      <c r="H38" s="35"/>
      <c r="I38" s="126">
        <v>0.15</v>
      </c>
      <c r="J38" s="125">
        <f>ROUND(((SUM(BF93:BF147))*I38),2)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ROUND((SUM(BG93:BG147)),2)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ROUND((SUM(BH93:BH147)),2)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ROUND((SUM(BI93:BI147)),2)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D.1.1-2.4 - Fasáda</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J93</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416</v>
      </c>
      <c r="E68" s="145"/>
      <c r="F68" s="145"/>
      <c r="G68" s="145"/>
      <c r="H68" s="145"/>
      <c r="I68" s="145"/>
      <c r="J68" s="146">
        <f>J94</f>
        <v>0</v>
      </c>
      <c r="K68" s="143"/>
      <c r="L68" s="147"/>
    </row>
    <row r="69" spans="2:12" s="10" customFormat="1" ht="19.95" customHeight="1">
      <c r="B69" s="148"/>
      <c r="C69" s="98"/>
      <c r="D69" s="149" t="s">
        <v>576</v>
      </c>
      <c r="E69" s="150"/>
      <c r="F69" s="150"/>
      <c r="G69" s="150"/>
      <c r="H69" s="150"/>
      <c r="I69" s="150"/>
      <c r="J69" s="151">
        <f>J95</f>
        <v>0</v>
      </c>
      <c r="K69" s="98"/>
      <c r="L69" s="152"/>
    </row>
    <row r="70" spans="1:31" s="2" customFormat="1" ht="21.75" customHeight="1">
      <c r="A70" s="35"/>
      <c r="B70" s="36"/>
      <c r="C70" s="37"/>
      <c r="D70" s="37"/>
      <c r="E70" s="37"/>
      <c r="F70" s="37"/>
      <c r="G70" s="37"/>
      <c r="H70" s="37"/>
      <c r="I70" s="37"/>
      <c r="J70" s="37"/>
      <c r="K70" s="37"/>
      <c r="L70" s="115"/>
      <c r="S70" s="35"/>
      <c r="T70" s="35"/>
      <c r="U70" s="35"/>
      <c r="V70" s="35"/>
      <c r="W70" s="35"/>
      <c r="X70" s="35"/>
      <c r="Y70" s="35"/>
      <c r="Z70" s="35"/>
      <c r="AA70" s="35"/>
      <c r="AB70" s="35"/>
      <c r="AC70" s="35"/>
      <c r="AD70" s="35"/>
      <c r="AE70" s="35"/>
    </row>
    <row r="71" spans="1:31" s="2" customFormat="1" ht="6.9" customHeight="1">
      <c r="A71" s="35"/>
      <c r="B71" s="48"/>
      <c r="C71" s="49"/>
      <c r="D71" s="49"/>
      <c r="E71" s="49"/>
      <c r="F71" s="49"/>
      <c r="G71" s="49"/>
      <c r="H71" s="49"/>
      <c r="I71" s="49"/>
      <c r="J71" s="49"/>
      <c r="K71" s="49"/>
      <c r="L71" s="115"/>
      <c r="S71" s="35"/>
      <c r="T71" s="35"/>
      <c r="U71" s="35"/>
      <c r="V71" s="35"/>
      <c r="W71" s="35"/>
      <c r="X71" s="35"/>
      <c r="Y71" s="35"/>
      <c r="Z71" s="35"/>
      <c r="AA71" s="35"/>
      <c r="AB71" s="35"/>
      <c r="AC71" s="35"/>
      <c r="AD71" s="35"/>
      <c r="AE71" s="35"/>
    </row>
    <row r="75" spans="1:31" s="2" customFormat="1" ht="6.9" customHeight="1">
      <c r="A75" s="35"/>
      <c r="B75" s="50"/>
      <c r="C75" s="51"/>
      <c r="D75" s="51"/>
      <c r="E75" s="51"/>
      <c r="F75" s="51"/>
      <c r="G75" s="51"/>
      <c r="H75" s="51"/>
      <c r="I75" s="51"/>
      <c r="J75" s="51"/>
      <c r="K75" s="51"/>
      <c r="L75" s="115"/>
      <c r="S75" s="35"/>
      <c r="T75" s="35"/>
      <c r="U75" s="35"/>
      <c r="V75" s="35"/>
      <c r="W75" s="35"/>
      <c r="X75" s="35"/>
      <c r="Y75" s="35"/>
      <c r="Z75" s="35"/>
      <c r="AA75" s="35"/>
      <c r="AB75" s="35"/>
      <c r="AC75" s="35"/>
      <c r="AD75" s="35"/>
      <c r="AE75" s="35"/>
    </row>
    <row r="76" spans="1:31" s="2" customFormat="1" ht="24.9" customHeight="1">
      <c r="A76" s="35"/>
      <c r="B76" s="36"/>
      <c r="C76" s="24" t="s">
        <v>230</v>
      </c>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6.9" customHeight="1">
      <c r="A77" s="35"/>
      <c r="B77" s="36"/>
      <c r="C77" s="37"/>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37"/>
      <c r="J78" s="37"/>
      <c r="K78" s="37"/>
      <c r="L78" s="115"/>
      <c r="S78" s="35"/>
      <c r="T78" s="35"/>
      <c r="U78" s="35"/>
      <c r="V78" s="35"/>
      <c r="W78" s="35"/>
      <c r="X78" s="35"/>
      <c r="Y78" s="35"/>
      <c r="Z78" s="35"/>
      <c r="AA78" s="35"/>
      <c r="AB78" s="35"/>
      <c r="AC78" s="35"/>
      <c r="AD78" s="35"/>
      <c r="AE78" s="35"/>
    </row>
    <row r="79" spans="1:31" s="2" customFormat="1" ht="16.5" customHeight="1">
      <c r="A79" s="35"/>
      <c r="B79" s="36"/>
      <c r="C79" s="37"/>
      <c r="D79" s="37"/>
      <c r="E79" s="400" t="str">
        <f>E7</f>
        <v>Novostavba CEPIS (Centre for Entrepreneurship, Professional and International Studies)</v>
      </c>
      <c r="F79" s="401"/>
      <c r="G79" s="401"/>
      <c r="H79" s="401"/>
      <c r="I79" s="37"/>
      <c r="J79" s="37"/>
      <c r="K79" s="37"/>
      <c r="L79" s="115"/>
      <c r="S79" s="35"/>
      <c r="T79" s="35"/>
      <c r="U79" s="35"/>
      <c r="V79" s="35"/>
      <c r="W79" s="35"/>
      <c r="X79" s="35"/>
      <c r="Y79" s="35"/>
      <c r="Z79" s="35"/>
      <c r="AA79" s="35"/>
      <c r="AB79" s="35"/>
      <c r="AC79" s="35"/>
      <c r="AD79" s="35"/>
      <c r="AE79" s="35"/>
    </row>
    <row r="80" spans="2:12" s="1" customFormat="1" ht="12" customHeight="1">
      <c r="B80" s="22"/>
      <c r="C80" s="30" t="s">
        <v>219</v>
      </c>
      <c r="D80" s="23"/>
      <c r="E80" s="23"/>
      <c r="F80" s="23"/>
      <c r="G80" s="23"/>
      <c r="H80" s="23"/>
      <c r="I80" s="23"/>
      <c r="J80" s="23"/>
      <c r="K80" s="23"/>
      <c r="L80" s="21"/>
    </row>
    <row r="81" spans="2:12" s="1" customFormat="1" ht="16.5" customHeight="1">
      <c r="B81" s="22"/>
      <c r="C81" s="23"/>
      <c r="D81" s="23"/>
      <c r="E81" s="400" t="s">
        <v>408</v>
      </c>
      <c r="F81" s="352"/>
      <c r="G81" s="352"/>
      <c r="H81" s="352"/>
      <c r="I81" s="23"/>
      <c r="J81" s="23"/>
      <c r="K81" s="23"/>
      <c r="L81" s="21"/>
    </row>
    <row r="82" spans="2:12" s="1" customFormat="1" ht="12" customHeight="1">
      <c r="B82" s="22"/>
      <c r="C82" s="30" t="s">
        <v>409</v>
      </c>
      <c r="D82" s="23"/>
      <c r="E82" s="23"/>
      <c r="F82" s="23"/>
      <c r="G82" s="23"/>
      <c r="H82" s="23"/>
      <c r="I82" s="23"/>
      <c r="J82" s="23"/>
      <c r="K82" s="23"/>
      <c r="L82" s="21"/>
    </row>
    <row r="83" spans="1:31" s="2" customFormat="1" ht="16.5" customHeight="1">
      <c r="A83" s="35"/>
      <c r="B83" s="36"/>
      <c r="C83" s="37"/>
      <c r="D83" s="37"/>
      <c r="E83" s="404" t="s">
        <v>410</v>
      </c>
      <c r="F83" s="402"/>
      <c r="G83" s="402"/>
      <c r="H83" s="402"/>
      <c r="I83" s="37"/>
      <c r="J83" s="37"/>
      <c r="K83" s="37"/>
      <c r="L83" s="115"/>
      <c r="S83" s="35"/>
      <c r="T83" s="35"/>
      <c r="U83" s="35"/>
      <c r="V83" s="35"/>
      <c r="W83" s="35"/>
      <c r="X83" s="35"/>
      <c r="Y83" s="35"/>
      <c r="Z83" s="35"/>
      <c r="AA83" s="35"/>
      <c r="AB83" s="35"/>
      <c r="AC83" s="35"/>
      <c r="AD83" s="35"/>
      <c r="AE83" s="35"/>
    </row>
    <row r="84" spans="1:31" s="2" customFormat="1" ht="12" customHeight="1">
      <c r="A84" s="35"/>
      <c r="B84" s="36"/>
      <c r="C84" s="30" t="s">
        <v>411</v>
      </c>
      <c r="D84" s="37"/>
      <c r="E84" s="37"/>
      <c r="F84" s="37"/>
      <c r="G84" s="37"/>
      <c r="H84" s="37"/>
      <c r="I84" s="37"/>
      <c r="J84" s="37"/>
      <c r="K84" s="37"/>
      <c r="L84" s="115"/>
      <c r="S84" s="35"/>
      <c r="T84" s="35"/>
      <c r="U84" s="35"/>
      <c r="V84" s="35"/>
      <c r="W84" s="35"/>
      <c r="X84" s="35"/>
      <c r="Y84" s="35"/>
      <c r="Z84" s="35"/>
      <c r="AA84" s="35"/>
      <c r="AB84" s="35"/>
      <c r="AC84" s="35"/>
      <c r="AD84" s="35"/>
      <c r="AE84" s="35"/>
    </row>
    <row r="85" spans="1:31" s="2" customFormat="1" ht="16.5" customHeight="1">
      <c r="A85" s="35"/>
      <c r="B85" s="36"/>
      <c r="C85" s="37"/>
      <c r="D85" s="37"/>
      <c r="E85" s="374" t="str">
        <f>E13</f>
        <v>D.1.1-2.4 - Fasáda</v>
      </c>
      <c r="F85" s="402"/>
      <c r="G85" s="402"/>
      <c r="H85" s="402"/>
      <c r="I85" s="37"/>
      <c r="J85" s="37"/>
      <c r="K85" s="37"/>
      <c r="L85" s="115"/>
      <c r="S85" s="35"/>
      <c r="T85" s="35"/>
      <c r="U85" s="35"/>
      <c r="V85" s="35"/>
      <c r="W85" s="35"/>
      <c r="X85" s="35"/>
      <c r="Y85" s="35"/>
      <c r="Z85" s="35"/>
      <c r="AA85" s="35"/>
      <c r="AB85" s="35"/>
      <c r="AC85" s="35"/>
      <c r="AD85" s="35"/>
      <c r="AE85" s="35"/>
    </row>
    <row r="86" spans="1:31" s="2" customFormat="1" ht="6.9" customHeight="1">
      <c r="A86" s="35"/>
      <c r="B86" s="36"/>
      <c r="C86" s="37"/>
      <c r="D86" s="37"/>
      <c r="E86" s="37"/>
      <c r="F86" s="37"/>
      <c r="G86" s="37"/>
      <c r="H86" s="37"/>
      <c r="I86" s="37"/>
      <c r="J86" s="37"/>
      <c r="K86" s="37"/>
      <c r="L86" s="115"/>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F16</f>
        <v xml:space="preserve"> </v>
      </c>
      <c r="G87" s="37"/>
      <c r="H87" s="37"/>
      <c r="I87" s="30" t="s">
        <v>23</v>
      </c>
      <c r="J87" s="60">
        <f>IF(J16="","",J16)</f>
        <v>0</v>
      </c>
      <c r="K87" s="37"/>
      <c r="L87" s="115"/>
      <c r="S87" s="35"/>
      <c r="T87" s="35"/>
      <c r="U87" s="35"/>
      <c r="V87" s="35"/>
      <c r="W87" s="35"/>
      <c r="X87" s="35"/>
      <c r="Y87" s="35"/>
      <c r="Z87" s="35"/>
      <c r="AA87" s="35"/>
      <c r="AB87" s="35"/>
      <c r="AC87" s="35"/>
      <c r="AD87" s="35"/>
      <c r="AE87" s="35"/>
    </row>
    <row r="88" spans="1:31" s="2" customFormat="1" ht="6.9" customHeight="1">
      <c r="A88" s="35"/>
      <c r="B88" s="36"/>
      <c r="C88" s="37"/>
      <c r="D88" s="37"/>
      <c r="E88" s="37"/>
      <c r="F88" s="37"/>
      <c r="G88" s="37"/>
      <c r="H88" s="37"/>
      <c r="I88" s="37"/>
      <c r="J88" s="37"/>
      <c r="K88" s="37"/>
      <c r="L88" s="115"/>
      <c r="S88" s="35"/>
      <c r="T88" s="35"/>
      <c r="U88" s="35"/>
      <c r="V88" s="35"/>
      <c r="W88" s="35"/>
      <c r="X88" s="35"/>
      <c r="Y88" s="35"/>
      <c r="Z88" s="35"/>
      <c r="AA88" s="35"/>
      <c r="AB88" s="35"/>
      <c r="AC88" s="35"/>
      <c r="AD88" s="35"/>
      <c r="AE88" s="35"/>
    </row>
    <row r="89" spans="1:31" s="2" customFormat="1" ht="25.65" customHeight="1">
      <c r="A89" s="35"/>
      <c r="B89" s="36"/>
      <c r="C89" s="30" t="s">
        <v>24</v>
      </c>
      <c r="D89" s="37"/>
      <c r="E89" s="37"/>
      <c r="F89" s="28" t="str">
        <f>E19</f>
        <v>Slezská univerzita v Opavě</v>
      </c>
      <c r="G89" s="37"/>
      <c r="H89" s="37"/>
      <c r="I89" s="30" t="s">
        <v>32</v>
      </c>
      <c r="J89" s="33" t="str">
        <f>E25</f>
        <v>Ateliér Velehradský, s. r. o.</v>
      </c>
      <c r="K89" s="37"/>
      <c r="L89" s="115"/>
      <c r="S89" s="35"/>
      <c r="T89" s="35"/>
      <c r="U89" s="35"/>
      <c r="V89" s="35"/>
      <c r="W89" s="35"/>
      <c r="X89" s="35"/>
      <c r="Y89" s="35"/>
      <c r="Z89" s="35"/>
      <c r="AA89" s="35"/>
      <c r="AB89" s="35"/>
      <c r="AC89" s="35"/>
      <c r="AD89" s="35"/>
      <c r="AE89" s="35"/>
    </row>
    <row r="90" spans="1:31" s="2" customFormat="1" ht="15.15" customHeight="1">
      <c r="A90" s="35"/>
      <c r="B90" s="36"/>
      <c r="C90" s="30" t="s">
        <v>30</v>
      </c>
      <c r="D90" s="37"/>
      <c r="E90" s="37"/>
      <c r="F90" s="28" t="str">
        <f>IF(E22="","",E22)</f>
        <v>Vyplň údaj</v>
      </c>
      <c r="G90" s="37"/>
      <c r="H90" s="37"/>
      <c r="I90" s="30" t="s">
        <v>37</v>
      </c>
      <c r="J90" s="33" t="str">
        <f>E28</f>
        <v xml:space="preserve"> </v>
      </c>
      <c r="K90" s="37"/>
      <c r="L90" s="115"/>
      <c r="S90" s="35"/>
      <c r="T90" s="35"/>
      <c r="U90" s="35"/>
      <c r="V90" s="35"/>
      <c r="W90" s="35"/>
      <c r="X90" s="35"/>
      <c r="Y90" s="35"/>
      <c r="Z90" s="35"/>
      <c r="AA90" s="35"/>
      <c r="AB90" s="35"/>
      <c r="AC90" s="35"/>
      <c r="AD90" s="35"/>
      <c r="AE90" s="35"/>
    </row>
    <row r="91" spans="1:31" s="2" customFormat="1" ht="10.35"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11" customFormat="1" ht="29.25" customHeight="1">
      <c r="A92" s="153"/>
      <c r="B92" s="154"/>
      <c r="C92" s="155" t="s">
        <v>231</v>
      </c>
      <c r="D92" s="156" t="s">
        <v>59</v>
      </c>
      <c r="E92" s="156" t="s">
        <v>55</v>
      </c>
      <c r="F92" s="156" t="s">
        <v>56</v>
      </c>
      <c r="G92" s="156" t="s">
        <v>232</v>
      </c>
      <c r="H92" s="156" t="s">
        <v>233</v>
      </c>
      <c r="I92" s="156" t="s">
        <v>234</v>
      </c>
      <c r="J92" s="156" t="s">
        <v>223</v>
      </c>
      <c r="K92" s="157" t="s">
        <v>235</v>
      </c>
      <c r="L92" s="158"/>
      <c r="M92" s="69" t="s">
        <v>19</v>
      </c>
      <c r="N92" s="70" t="s">
        <v>44</v>
      </c>
      <c r="O92" s="70" t="s">
        <v>236</v>
      </c>
      <c r="P92" s="70" t="s">
        <v>237</v>
      </c>
      <c r="Q92" s="70" t="s">
        <v>238</v>
      </c>
      <c r="R92" s="70" t="s">
        <v>239</v>
      </c>
      <c r="S92" s="70" t="s">
        <v>240</v>
      </c>
      <c r="T92" s="71" t="s">
        <v>241</v>
      </c>
      <c r="U92" s="153"/>
      <c r="V92" s="153"/>
      <c r="W92" s="153"/>
      <c r="X92" s="153"/>
      <c r="Y92" s="153"/>
      <c r="Z92" s="153"/>
      <c r="AA92" s="153"/>
      <c r="AB92" s="153"/>
      <c r="AC92" s="153"/>
      <c r="AD92" s="153"/>
      <c r="AE92" s="153"/>
    </row>
    <row r="93" spans="1:63" s="2" customFormat="1" ht="22.8" customHeight="1">
      <c r="A93" s="35"/>
      <c r="B93" s="36"/>
      <c r="C93" s="76" t="s">
        <v>242</v>
      </c>
      <c r="D93" s="37"/>
      <c r="E93" s="37"/>
      <c r="F93" s="37"/>
      <c r="G93" s="37"/>
      <c r="H93" s="37"/>
      <c r="I93" s="37"/>
      <c r="J93" s="159">
        <f>BK93</f>
        <v>0</v>
      </c>
      <c r="K93" s="37"/>
      <c r="L93" s="40"/>
      <c r="M93" s="72"/>
      <c r="N93" s="160"/>
      <c r="O93" s="73"/>
      <c r="P93" s="161">
        <f>P94</f>
        <v>0</v>
      </c>
      <c r="Q93" s="73"/>
      <c r="R93" s="161">
        <f>R94</f>
        <v>0</v>
      </c>
      <c r="S93" s="73"/>
      <c r="T93" s="162">
        <f>T94</f>
        <v>0</v>
      </c>
      <c r="U93" s="35"/>
      <c r="V93" s="35"/>
      <c r="W93" s="35"/>
      <c r="X93" s="35"/>
      <c r="Y93" s="35"/>
      <c r="Z93" s="35"/>
      <c r="AA93" s="35"/>
      <c r="AB93" s="35"/>
      <c r="AC93" s="35"/>
      <c r="AD93" s="35"/>
      <c r="AE93" s="35"/>
      <c r="AT93" s="18" t="s">
        <v>73</v>
      </c>
      <c r="AU93" s="18" t="s">
        <v>224</v>
      </c>
      <c r="BK93" s="163">
        <f>BK94</f>
        <v>0</v>
      </c>
    </row>
    <row r="94" spans="2:63" s="12" customFormat="1" ht="25.95" customHeight="1">
      <c r="B94" s="164"/>
      <c r="C94" s="165"/>
      <c r="D94" s="166" t="s">
        <v>73</v>
      </c>
      <c r="E94" s="167" t="s">
        <v>546</v>
      </c>
      <c r="F94" s="167" t="s">
        <v>547</v>
      </c>
      <c r="G94" s="165"/>
      <c r="H94" s="165"/>
      <c r="I94" s="168"/>
      <c r="J94" s="169">
        <f>BK94</f>
        <v>0</v>
      </c>
      <c r="K94" s="165"/>
      <c r="L94" s="170"/>
      <c r="M94" s="171"/>
      <c r="N94" s="172"/>
      <c r="O94" s="172"/>
      <c r="P94" s="173">
        <f>P95</f>
        <v>0</v>
      </c>
      <c r="Q94" s="172"/>
      <c r="R94" s="173">
        <f>R95</f>
        <v>0</v>
      </c>
      <c r="S94" s="172"/>
      <c r="T94" s="174">
        <f>T95</f>
        <v>0</v>
      </c>
      <c r="AR94" s="175" t="s">
        <v>84</v>
      </c>
      <c r="AT94" s="176" t="s">
        <v>73</v>
      </c>
      <c r="AU94" s="176" t="s">
        <v>74</v>
      </c>
      <c r="AY94" s="175" t="s">
        <v>245</v>
      </c>
      <c r="BK94" s="177">
        <f>BK95</f>
        <v>0</v>
      </c>
    </row>
    <row r="95" spans="2:63" s="12" customFormat="1" ht="22.8" customHeight="1">
      <c r="B95" s="164"/>
      <c r="C95" s="165"/>
      <c r="D95" s="166" t="s">
        <v>73</v>
      </c>
      <c r="E95" s="178" t="s">
        <v>795</v>
      </c>
      <c r="F95" s="178" t="s">
        <v>796</v>
      </c>
      <c r="G95" s="165"/>
      <c r="H95" s="165"/>
      <c r="I95" s="168"/>
      <c r="J95" s="179">
        <f>BK95</f>
        <v>0</v>
      </c>
      <c r="K95" s="165"/>
      <c r="L95" s="170"/>
      <c r="M95" s="171"/>
      <c r="N95" s="172"/>
      <c r="O95" s="172"/>
      <c r="P95" s="173">
        <f>SUM(P96:P147)</f>
        <v>0</v>
      </c>
      <c r="Q95" s="172"/>
      <c r="R95" s="173">
        <f>SUM(R96:R147)</f>
        <v>0</v>
      </c>
      <c r="S95" s="172"/>
      <c r="T95" s="174">
        <f>SUM(T96:T147)</f>
        <v>0</v>
      </c>
      <c r="AR95" s="175" t="s">
        <v>84</v>
      </c>
      <c r="AT95" s="176" t="s">
        <v>73</v>
      </c>
      <c r="AU95" s="176" t="s">
        <v>82</v>
      </c>
      <c r="AY95" s="175" t="s">
        <v>245</v>
      </c>
      <c r="BK95" s="177">
        <f>SUM(BK96:BK147)</f>
        <v>0</v>
      </c>
    </row>
    <row r="96" spans="1:65" s="2" customFormat="1" ht="16.5" customHeight="1">
      <c r="A96" s="35"/>
      <c r="B96" s="36"/>
      <c r="C96" s="180" t="s">
        <v>82</v>
      </c>
      <c r="D96" s="180" t="s">
        <v>247</v>
      </c>
      <c r="E96" s="181" t="s">
        <v>830</v>
      </c>
      <c r="F96" s="182" t="s">
        <v>831</v>
      </c>
      <c r="G96" s="183" t="s">
        <v>260</v>
      </c>
      <c r="H96" s="184">
        <v>503.61</v>
      </c>
      <c r="I96" s="185"/>
      <c r="J96" s="186">
        <f>ROUND(I96*H96,2)</f>
        <v>0</v>
      </c>
      <c r="K96" s="182" t="s">
        <v>19</v>
      </c>
      <c r="L96" s="40"/>
      <c r="M96" s="187" t="s">
        <v>19</v>
      </c>
      <c r="N96" s="188" t="s">
        <v>45</v>
      </c>
      <c r="O96" s="65"/>
      <c r="P96" s="189">
        <f>O96*H96</f>
        <v>0</v>
      </c>
      <c r="Q96" s="189">
        <v>0</v>
      </c>
      <c r="R96" s="189">
        <f>Q96*H96</f>
        <v>0</v>
      </c>
      <c r="S96" s="189">
        <v>0</v>
      </c>
      <c r="T96" s="190">
        <f>S96*H96</f>
        <v>0</v>
      </c>
      <c r="U96" s="35"/>
      <c r="V96" s="35"/>
      <c r="W96" s="35"/>
      <c r="X96" s="35"/>
      <c r="Y96" s="35"/>
      <c r="Z96" s="35"/>
      <c r="AA96" s="35"/>
      <c r="AB96" s="35"/>
      <c r="AC96" s="35"/>
      <c r="AD96" s="35"/>
      <c r="AE96" s="35"/>
      <c r="AR96" s="191" t="s">
        <v>355</v>
      </c>
      <c r="AT96" s="191" t="s">
        <v>247</v>
      </c>
      <c r="AU96" s="191" t="s">
        <v>84</v>
      </c>
      <c r="AY96" s="18" t="s">
        <v>245</v>
      </c>
      <c r="BE96" s="192">
        <f>IF(N96="základní",J96,0)</f>
        <v>0</v>
      </c>
      <c r="BF96" s="192">
        <f>IF(N96="snížená",J96,0)</f>
        <v>0</v>
      </c>
      <c r="BG96" s="192">
        <f>IF(N96="zákl. přenesená",J96,0)</f>
        <v>0</v>
      </c>
      <c r="BH96" s="192">
        <f>IF(N96="sníž. přenesená",J96,0)</f>
        <v>0</v>
      </c>
      <c r="BI96" s="192">
        <f>IF(N96="nulová",J96,0)</f>
        <v>0</v>
      </c>
      <c r="BJ96" s="18" t="s">
        <v>82</v>
      </c>
      <c r="BK96" s="192">
        <f>ROUND(I96*H96,2)</f>
        <v>0</v>
      </c>
      <c r="BL96" s="18" t="s">
        <v>355</v>
      </c>
      <c r="BM96" s="191" t="s">
        <v>832</v>
      </c>
    </row>
    <row r="97" spans="1:47" s="2" customFormat="1" ht="38.4">
      <c r="A97" s="35"/>
      <c r="B97" s="36"/>
      <c r="C97" s="37"/>
      <c r="D97" s="200" t="s">
        <v>470</v>
      </c>
      <c r="E97" s="37"/>
      <c r="F97" s="236" t="s">
        <v>825</v>
      </c>
      <c r="G97" s="37"/>
      <c r="H97" s="37"/>
      <c r="I97" s="195"/>
      <c r="J97" s="37"/>
      <c r="K97" s="37"/>
      <c r="L97" s="40"/>
      <c r="M97" s="196"/>
      <c r="N97" s="197"/>
      <c r="O97" s="65"/>
      <c r="P97" s="65"/>
      <c r="Q97" s="65"/>
      <c r="R97" s="65"/>
      <c r="S97" s="65"/>
      <c r="T97" s="66"/>
      <c r="U97" s="35"/>
      <c r="V97" s="35"/>
      <c r="W97" s="35"/>
      <c r="X97" s="35"/>
      <c r="Y97" s="35"/>
      <c r="Z97" s="35"/>
      <c r="AA97" s="35"/>
      <c r="AB97" s="35"/>
      <c r="AC97" s="35"/>
      <c r="AD97" s="35"/>
      <c r="AE97" s="35"/>
      <c r="AT97" s="18" t="s">
        <v>470</v>
      </c>
      <c r="AU97" s="18" t="s">
        <v>84</v>
      </c>
    </row>
    <row r="98" spans="2:51" s="13" customFormat="1" ht="10.2">
      <c r="B98" s="198"/>
      <c r="C98" s="199"/>
      <c r="D98" s="200" t="s">
        <v>265</v>
      </c>
      <c r="E98" s="201" t="s">
        <v>19</v>
      </c>
      <c r="F98" s="202" t="s">
        <v>826</v>
      </c>
      <c r="G98" s="199"/>
      <c r="H98" s="201" t="s">
        <v>19</v>
      </c>
      <c r="I98" s="203"/>
      <c r="J98" s="199"/>
      <c r="K98" s="199"/>
      <c r="L98" s="204"/>
      <c r="M98" s="205"/>
      <c r="N98" s="206"/>
      <c r="O98" s="206"/>
      <c r="P98" s="206"/>
      <c r="Q98" s="206"/>
      <c r="R98" s="206"/>
      <c r="S98" s="206"/>
      <c r="T98" s="207"/>
      <c r="AT98" s="208" t="s">
        <v>265</v>
      </c>
      <c r="AU98" s="208" t="s">
        <v>84</v>
      </c>
      <c r="AV98" s="13" t="s">
        <v>82</v>
      </c>
      <c r="AW98" s="13" t="s">
        <v>36</v>
      </c>
      <c r="AX98" s="13" t="s">
        <v>74</v>
      </c>
      <c r="AY98" s="208" t="s">
        <v>245</v>
      </c>
    </row>
    <row r="99" spans="2:51" s="13" customFormat="1" ht="10.2">
      <c r="B99" s="198"/>
      <c r="C99" s="199"/>
      <c r="D99" s="200" t="s">
        <v>265</v>
      </c>
      <c r="E99" s="201" t="s">
        <v>19</v>
      </c>
      <c r="F99" s="202" t="s">
        <v>833</v>
      </c>
      <c r="G99" s="199"/>
      <c r="H99" s="201" t="s">
        <v>19</v>
      </c>
      <c r="I99" s="203"/>
      <c r="J99" s="199"/>
      <c r="K99" s="199"/>
      <c r="L99" s="204"/>
      <c r="M99" s="205"/>
      <c r="N99" s="206"/>
      <c r="O99" s="206"/>
      <c r="P99" s="206"/>
      <c r="Q99" s="206"/>
      <c r="R99" s="206"/>
      <c r="S99" s="206"/>
      <c r="T99" s="207"/>
      <c r="AT99" s="208" t="s">
        <v>265</v>
      </c>
      <c r="AU99" s="208" t="s">
        <v>84</v>
      </c>
      <c r="AV99" s="13" t="s">
        <v>82</v>
      </c>
      <c r="AW99" s="13" t="s">
        <v>36</v>
      </c>
      <c r="AX99" s="13" t="s">
        <v>74</v>
      </c>
      <c r="AY99" s="208" t="s">
        <v>245</v>
      </c>
    </row>
    <row r="100" spans="2:51" s="14" customFormat="1" ht="10.2">
      <c r="B100" s="209"/>
      <c r="C100" s="210"/>
      <c r="D100" s="200" t="s">
        <v>265</v>
      </c>
      <c r="E100" s="211" t="s">
        <v>19</v>
      </c>
      <c r="F100" s="212" t="s">
        <v>834</v>
      </c>
      <c r="G100" s="210"/>
      <c r="H100" s="213">
        <v>503.61</v>
      </c>
      <c r="I100" s="214"/>
      <c r="J100" s="210"/>
      <c r="K100" s="210"/>
      <c r="L100" s="215"/>
      <c r="M100" s="216"/>
      <c r="N100" s="217"/>
      <c r="O100" s="217"/>
      <c r="P100" s="217"/>
      <c r="Q100" s="217"/>
      <c r="R100" s="217"/>
      <c r="S100" s="217"/>
      <c r="T100" s="218"/>
      <c r="AT100" s="219" t="s">
        <v>265</v>
      </c>
      <c r="AU100" s="219" t="s">
        <v>84</v>
      </c>
      <c r="AV100" s="14" t="s">
        <v>84</v>
      </c>
      <c r="AW100" s="14" t="s">
        <v>36</v>
      </c>
      <c r="AX100" s="14" t="s">
        <v>74</v>
      </c>
      <c r="AY100" s="219" t="s">
        <v>245</v>
      </c>
    </row>
    <row r="101" spans="2:51" s="15" customFormat="1" ht="10.2">
      <c r="B101" s="220"/>
      <c r="C101" s="221"/>
      <c r="D101" s="200" t="s">
        <v>265</v>
      </c>
      <c r="E101" s="222" t="s">
        <v>19</v>
      </c>
      <c r="F101" s="223" t="s">
        <v>271</v>
      </c>
      <c r="G101" s="221"/>
      <c r="H101" s="224">
        <v>503.61</v>
      </c>
      <c r="I101" s="225"/>
      <c r="J101" s="221"/>
      <c r="K101" s="221"/>
      <c r="L101" s="226"/>
      <c r="M101" s="227"/>
      <c r="N101" s="228"/>
      <c r="O101" s="228"/>
      <c r="P101" s="228"/>
      <c r="Q101" s="228"/>
      <c r="R101" s="228"/>
      <c r="S101" s="228"/>
      <c r="T101" s="229"/>
      <c r="AT101" s="230" t="s">
        <v>265</v>
      </c>
      <c r="AU101" s="230" t="s">
        <v>84</v>
      </c>
      <c r="AV101" s="15" t="s">
        <v>131</v>
      </c>
      <c r="AW101" s="15" t="s">
        <v>36</v>
      </c>
      <c r="AX101" s="15" t="s">
        <v>82</v>
      </c>
      <c r="AY101" s="230" t="s">
        <v>245</v>
      </c>
    </row>
    <row r="102" spans="1:65" s="2" customFormat="1" ht="16.5" customHeight="1">
      <c r="A102" s="35"/>
      <c r="B102" s="36"/>
      <c r="C102" s="180" t="s">
        <v>84</v>
      </c>
      <c r="D102" s="180" t="s">
        <v>247</v>
      </c>
      <c r="E102" s="181" t="s">
        <v>835</v>
      </c>
      <c r="F102" s="182" t="s">
        <v>836</v>
      </c>
      <c r="G102" s="183" t="s">
        <v>260</v>
      </c>
      <c r="H102" s="184">
        <v>3314.71</v>
      </c>
      <c r="I102" s="185"/>
      <c r="J102" s="186">
        <f>ROUND(I102*H102,2)</f>
        <v>0</v>
      </c>
      <c r="K102" s="182" t="s">
        <v>19</v>
      </c>
      <c r="L102" s="40"/>
      <c r="M102" s="187" t="s">
        <v>19</v>
      </c>
      <c r="N102" s="188" t="s">
        <v>45</v>
      </c>
      <c r="O102" s="65"/>
      <c r="P102" s="189">
        <f>O102*H102</f>
        <v>0</v>
      </c>
      <c r="Q102" s="189">
        <v>0</v>
      </c>
      <c r="R102" s="189">
        <f>Q102*H102</f>
        <v>0</v>
      </c>
      <c r="S102" s="189">
        <v>0</v>
      </c>
      <c r="T102" s="190">
        <f>S102*H102</f>
        <v>0</v>
      </c>
      <c r="U102" s="35"/>
      <c r="V102" s="35"/>
      <c r="W102" s="35"/>
      <c r="X102" s="35"/>
      <c r="Y102" s="35"/>
      <c r="Z102" s="35"/>
      <c r="AA102" s="35"/>
      <c r="AB102" s="35"/>
      <c r="AC102" s="35"/>
      <c r="AD102" s="35"/>
      <c r="AE102" s="35"/>
      <c r="AR102" s="191" t="s">
        <v>355</v>
      </c>
      <c r="AT102" s="191" t="s">
        <v>247</v>
      </c>
      <c r="AU102" s="191" t="s">
        <v>84</v>
      </c>
      <c r="AY102" s="18" t="s">
        <v>245</v>
      </c>
      <c r="BE102" s="192">
        <f>IF(N102="základní",J102,0)</f>
        <v>0</v>
      </c>
      <c r="BF102" s="192">
        <f>IF(N102="snížená",J102,0)</f>
        <v>0</v>
      </c>
      <c r="BG102" s="192">
        <f>IF(N102="zákl. přenesená",J102,0)</f>
        <v>0</v>
      </c>
      <c r="BH102" s="192">
        <f>IF(N102="sníž. přenesená",J102,0)</f>
        <v>0</v>
      </c>
      <c r="BI102" s="192">
        <f>IF(N102="nulová",J102,0)</f>
        <v>0</v>
      </c>
      <c r="BJ102" s="18" t="s">
        <v>82</v>
      </c>
      <c r="BK102" s="192">
        <f>ROUND(I102*H102,2)</f>
        <v>0</v>
      </c>
      <c r="BL102" s="18" t="s">
        <v>355</v>
      </c>
      <c r="BM102" s="191" t="s">
        <v>837</v>
      </c>
    </row>
    <row r="103" spans="1:47" s="2" customFormat="1" ht="57.6">
      <c r="A103" s="35"/>
      <c r="B103" s="36"/>
      <c r="C103" s="37"/>
      <c r="D103" s="200" t="s">
        <v>470</v>
      </c>
      <c r="E103" s="37"/>
      <c r="F103" s="236" t="s">
        <v>838</v>
      </c>
      <c r="G103" s="37"/>
      <c r="H103" s="37"/>
      <c r="I103" s="195"/>
      <c r="J103" s="37"/>
      <c r="K103" s="37"/>
      <c r="L103" s="40"/>
      <c r="M103" s="196"/>
      <c r="N103" s="197"/>
      <c r="O103" s="65"/>
      <c r="P103" s="65"/>
      <c r="Q103" s="65"/>
      <c r="R103" s="65"/>
      <c r="S103" s="65"/>
      <c r="T103" s="66"/>
      <c r="U103" s="35"/>
      <c r="V103" s="35"/>
      <c r="W103" s="35"/>
      <c r="X103" s="35"/>
      <c r="Y103" s="35"/>
      <c r="Z103" s="35"/>
      <c r="AA103" s="35"/>
      <c r="AB103" s="35"/>
      <c r="AC103" s="35"/>
      <c r="AD103" s="35"/>
      <c r="AE103" s="35"/>
      <c r="AT103" s="18" t="s">
        <v>470</v>
      </c>
      <c r="AU103" s="18" t="s">
        <v>84</v>
      </c>
    </row>
    <row r="104" spans="2:51" s="13" customFormat="1" ht="10.2">
      <c r="B104" s="198"/>
      <c r="C104" s="199"/>
      <c r="D104" s="200" t="s">
        <v>265</v>
      </c>
      <c r="E104" s="201" t="s">
        <v>19</v>
      </c>
      <c r="F104" s="202" t="s">
        <v>839</v>
      </c>
      <c r="G104" s="199"/>
      <c r="H104" s="201" t="s">
        <v>19</v>
      </c>
      <c r="I104" s="203"/>
      <c r="J104" s="199"/>
      <c r="K104" s="199"/>
      <c r="L104" s="204"/>
      <c r="M104" s="205"/>
      <c r="N104" s="206"/>
      <c r="O104" s="206"/>
      <c r="P104" s="206"/>
      <c r="Q104" s="206"/>
      <c r="R104" s="206"/>
      <c r="S104" s="206"/>
      <c r="T104" s="207"/>
      <c r="AT104" s="208" t="s">
        <v>265</v>
      </c>
      <c r="AU104" s="208" t="s">
        <v>84</v>
      </c>
      <c r="AV104" s="13" t="s">
        <v>82</v>
      </c>
      <c r="AW104" s="13" t="s">
        <v>36</v>
      </c>
      <c r="AX104" s="13" t="s">
        <v>74</v>
      </c>
      <c r="AY104" s="208" t="s">
        <v>245</v>
      </c>
    </row>
    <row r="105" spans="2:51" s="13" customFormat="1" ht="10.2">
      <c r="B105" s="198"/>
      <c r="C105" s="199"/>
      <c r="D105" s="200" t="s">
        <v>265</v>
      </c>
      <c r="E105" s="201" t="s">
        <v>19</v>
      </c>
      <c r="F105" s="202" t="s">
        <v>840</v>
      </c>
      <c r="G105" s="199"/>
      <c r="H105" s="201" t="s">
        <v>19</v>
      </c>
      <c r="I105" s="203"/>
      <c r="J105" s="199"/>
      <c r="K105" s="199"/>
      <c r="L105" s="204"/>
      <c r="M105" s="205"/>
      <c r="N105" s="206"/>
      <c r="O105" s="206"/>
      <c r="P105" s="206"/>
      <c r="Q105" s="206"/>
      <c r="R105" s="206"/>
      <c r="S105" s="206"/>
      <c r="T105" s="207"/>
      <c r="AT105" s="208" t="s">
        <v>265</v>
      </c>
      <c r="AU105" s="208" t="s">
        <v>84</v>
      </c>
      <c r="AV105" s="13" t="s">
        <v>82</v>
      </c>
      <c r="AW105" s="13" t="s">
        <v>36</v>
      </c>
      <c r="AX105" s="13" t="s">
        <v>74</v>
      </c>
      <c r="AY105" s="208" t="s">
        <v>245</v>
      </c>
    </row>
    <row r="106" spans="2:51" s="14" customFormat="1" ht="10.2">
      <c r="B106" s="209"/>
      <c r="C106" s="210"/>
      <c r="D106" s="200" t="s">
        <v>265</v>
      </c>
      <c r="E106" s="211" t="s">
        <v>19</v>
      </c>
      <c r="F106" s="212" t="s">
        <v>841</v>
      </c>
      <c r="G106" s="210"/>
      <c r="H106" s="213">
        <v>63.63</v>
      </c>
      <c r="I106" s="214"/>
      <c r="J106" s="210"/>
      <c r="K106" s="210"/>
      <c r="L106" s="215"/>
      <c r="M106" s="216"/>
      <c r="N106" s="217"/>
      <c r="O106" s="217"/>
      <c r="P106" s="217"/>
      <c r="Q106" s="217"/>
      <c r="R106" s="217"/>
      <c r="S106" s="217"/>
      <c r="T106" s="218"/>
      <c r="AT106" s="219" t="s">
        <v>265</v>
      </c>
      <c r="AU106" s="219" t="s">
        <v>84</v>
      </c>
      <c r="AV106" s="14" t="s">
        <v>84</v>
      </c>
      <c r="AW106" s="14" t="s">
        <v>36</v>
      </c>
      <c r="AX106" s="14" t="s">
        <v>74</v>
      </c>
      <c r="AY106" s="219" t="s">
        <v>245</v>
      </c>
    </row>
    <row r="107" spans="2:51" s="13" customFormat="1" ht="10.2">
      <c r="B107" s="198"/>
      <c r="C107" s="199"/>
      <c r="D107" s="200" t="s">
        <v>265</v>
      </c>
      <c r="E107" s="201" t="s">
        <v>19</v>
      </c>
      <c r="F107" s="202" t="s">
        <v>842</v>
      </c>
      <c r="G107" s="199"/>
      <c r="H107" s="201" t="s">
        <v>19</v>
      </c>
      <c r="I107" s="203"/>
      <c r="J107" s="199"/>
      <c r="K107" s="199"/>
      <c r="L107" s="204"/>
      <c r="M107" s="205"/>
      <c r="N107" s="206"/>
      <c r="O107" s="206"/>
      <c r="P107" s="206"/>
      <c r="Q107" s="206"/>
      <c r="R107" s="206"/>
      <c r="S107" s="206"/>
      <c r="T107" s="207"/>
      <c r="AT107" s="208" t="s">
        <v>265</v>
      </c>
      <c r="AU107" s="208" t="s">
        <v>84</v>
      </c>
      <c r="AV107" s="13" t="s">
        <v>82</v>
      </c>
      <c r="AW107" s="13" t="s">
        <v>36</v>
      </c>
      <c r="AX107" s="13" t="s">
        <v>74</v>
      </c>
      <c r="AY107" s="208" t="s">
        <v>245</v>
      </c>
    </row>
    <row r="108" spans="2:51" s="14" customFormat="1" ht="10.2">
      <c r="B108" s="209"/>
      <c r="C108" s="210"/>
      <c r="D108" s="200" t="s">
        <v>265</v>
      </c>
      <c r="E108" s="211" t="s">
        <v>19</v>
      </c>
      <c r="F108" s="212" t="s">
        <v>843</v>
      </c>
      <c r="G108" s="210"/>
      <c r="H108" s="213">
        <v>461.95</v>
      </c>
      <c r="I108" s="214"/>
      <c r="J108" s="210"/>
      <c r="K108" s="210"/>
      <c r="L108" s="215"/>
      <c r="M108" s="216"/>
      <c r="N108" s="217"/>
      <c r="O108" s="217"/>
      <c r="P108" s="217"/>
      <c r="Q108" s="217"/>
      <c r="R108" s="217"/>
      <c r="S108" s="217"/>
      <c r="T108" s="218"/>
      <c r="AT108" s="219" t="s">
        <v>265</v>
      </c>
      <c r="AU108" s="219" t="s">
        <v>84</v>
      </c>
      <c r="AV108" s="14" t="s">
        <v>84</v>
      </c>
      <c r="AW108" s="14" t="s">
        <v>36</v>
      </c>
      <c r="AX108" s="14" t="s">
        <v>74</v>
      </c>
      <c r="AY108" s="219" t="s">
        <v>245</v>
      </c>
    </row>
    <row r="109" spans="2:51" s="13" customFormat="1" ht="10.2">
      <c r="B109" s="198"/>
      <c r="C109" s="199"/>
      <c r="D109" s="200" t="s">
        <v>265</v>
      </c>
      <c r="E109" s="201" t="s">
        <v>19</v>
      </c>
      <c r="F109" s="202" t="s">
        <v>844</v>
      </c>
      <c r="G109" s="199"/>
      <c r="H109" s="201" t="s">
        <v>19</v>
      </c>
      <c r="I109" s="203"/>
      <c r="J109" s="199"/>
      <c r="K109" s="199"/>
      <c r="L109" s="204"/>
      <c r="M109" s="205"/>
      <c r="N109" s="206"/>
      <c r="O109" s="206"/>
      <c r="P109" s="206"/>
      <c r="Q109" s="206"/>
      <c r="R109" s="206"/>
      <c r="S109" s="206"/>
      <c r="T109" s="207"/>
      <c r="AT109" s="208" t="s">
        <v>265</v>
      </c>
      <c r="AU109" s="208" t="s">
        <v>84</v>
      </c>
      <c r="AV109" s="13" t="s">
        <v>82</v>
      </c>
      <c r="AW109" s="13" t="s">
        <v>36</v>
      </c>
      <c r="AX109" s="13" t="s">
        <v>74</v>
      </c>
      <c r="AY109" s="208" t="s">
        <v>245</v>
      </c>
    </row>
    <row r="110" spans="2:51" s="14" customFormat="1" ht="10.2">
      <c r="B110" s="209"/>
      <c r="C110" s="210"/>
      <c r="D110" s="200" t="s">
        <v>265</v>
      </c>
      <c r="E110" s="211" t="s">
        <v>19</v>
      </c>
      <c r="F110" s="212" t="s">
        <v>845</v>
      </c>
      <c r="G110" s="210"/>
      <c r="H110" s="213">
        <v>498.42</v>
      </c>
      <c r="I110" s="214"/>
      <c r="J110" s="210"/>
      <c r="K110" s="210"/>
      <c r="L110" s="215"/>
      <c r="M110" s="216"/>
      <c r="N110" s="217"/>
      <c r="O110" s="217"/>
      <c r="P110" s="217"/>
      <c r="Q110" s="217"/>
      <c r="R110" s="217"/>
      <c r="S110" s="217"/>
      <c r="T110" s="218"/>
      <c r="AT110" s="219" t="s">
        <v>265</v>
      </c>
      <c r="AU110" s="219" t="s">
        <v>84</v>
      </c>
      <c r="AV110" s="14" t="s">
        <v>84</v>
      </c>
      <c r="AW110" s="14" t="s">
        <v>36</v>
      </c>
      <c r="AX110" s="14" t="s">
        <v>74</v>
      </c>
      <c r="AY110" s="219" t="s">
        <v>245</v>
      </c>
    </row>
    <row r="111" spans="2:51" s="13" customFormat="1" ht="10.2">
      <c r="B111" s="198"/>
      <c r="C111" s="199"/>
      <c r="D111" s="200" t="s">
        <v>265</v>
      </c>
      <c r="E111" s="201" t="s">
        <v>19</v>
      </c>
      <c r="F111" s="202" t="s">
        <v>846</v>
      </c>
      <c r="G111" s="199"/>
      <c r="H111" s="201" t="s">
        <v>19</v>
      </c>
      <c r="I111" s="203"/>
      <c r="J111" s="199"/>
      <c r="K111" s="199"/>
      <c r="L111" s="204"/>
      <c r="M111" s="205"/>
      <c r="N111" s="206"/>
      <c r="O111" s="206"/>
      <c r="P111" s="206"/>
      <c r="Q111" s="206"/>
      <c r="R111" s="206"/>
      <c r="S111" s="206"/>
      <c r="T111" s="207"/>
      <c r="AT111" s="208" t="s">
        <v>265</v>
      </c>
      <c r="AU111" s="208" t="s">
        <v>84</v>
      </c>
      <c r="AV111" s="13" t="s">
        <v>82</v>
      </c>
      <c r="AW111" s="13" t="s">
        <v>36</v>
      </c>
      <c r="AX111" s="13" t="s">
        <v>74</v>
      </c>
      <c r="AY111" s="208" t="s">
        <v>245</v>
      </c>
    </row>
    <row r="112" spans="2:51" s="14" customFormat="1" ht="10.2">
      <c r="B112" s="209"/>
      <c r="C112" s="210"/>
      <c r="D112" s="200" t="s">
        <v>265</v>
      </c>
      <c r="E112" s="211" t="s">
        <v>19</v>
      </c>
      <c r="F112" s="212" t="s">
        <v>847</v>
      </c>
      <c r="G112" s="210"/>
      <c r="H112" s="213">
        <v>22.57</v>
      </c>
      <c r="I112" s="214"/>
      <c r="J112" s="210"/>
      <c r="K112" s="210"/>
      <c r="L112" s="215"/>
      <c r="M112" s="216"/>
      <c r="N112" s="217"/>
      <c r="O112" s="217"/>
      <c r="P112" s="217"/>
      <c r="Q112" s="217"/>
      <c r="R112" s="217"/>
      <c r="S112" s="217"/>
      <c r="T112" s="218"/>
      <c r="AT112" s="219" t="s">
        <v>265</v>
      </c>
      <c r="AU112" s="219" t="s">
        <v>84</v>
      </c>
      <c r="AV112" s="14" t="s">
        <v>84</v>
      </c>
      <c r="AW112" s="14" t="s">
        <v>36</v>
      </c>
      <c r="AX112" s="14" t="s">
        <v>74</v>
      </c>
      <c r="AY112" s="219" t="s">
        <v>245</v>
      </c>
    </row>
    <row r="113" spans="2:51" s="13" customFormat="1" ht="10.2">
      <c r="B113" s="198"/>
      <c r="C113" s="199"/>
      <c r="D113" s="200" t="s">
        <v>265</v>
      </c>
      <c r="E113" s="201" t="s">
        <v>19</v>
      </c>
      <c r="F113" s="202" t="s">
        <v>848</v>
      </c>
      <c r="G113" s="199"/>
      <c r="H113" s="201" t="s">
        <v>19</v>
      </c>
      <c r="I113" s="203"/>
      <c r="J113" s="199"/>
      <c r="K113" s="199"/>
      <c r="L113" s="204"/>
      <c r="M113" s="205"/>
      <c r="N113" s="206"/>
      <c r="O113" s="206"/>
      <c r="P113" s="206"/>
      <c r="Q113" s="206"/>
      <c r="R113" s="206"/>
      <c r="S113" s="206"/>
      <c r="T113" s="207"/>
      <c r="AT113" s="208" t="s">
        <v>265</v>
      </c>
      <c r="AU113" s="208" t="s">
        <v>84</v>
      </c>
      <c r="AV113" s="13" t="s">
        <v>82</v>
      </c>
      <c r="AW113" s="13" t="s">
        <v>36</v>
      </c>
      <c r="AX113" s="13" t="s">
        <v>74</v>
      </c>
      <c r="AY113" s="208" t="s">
        <v>245</v>
      </c>
    </row>
    <row r="114" spans="2:51" s="14" customFormat="1" ht="10.2">
      <c r="B114" s="209"/>
      <c r="C114" s="210"/>
      <c r="D114" s="200" t="s">
        <v>265</v>
      </c>
      <c r="E114" s="211" t="s">
        <v>19</v>
      </c>
      <c r="F114" s="212" t="s">
        <v>849</v>
      </c>
      <c r="G114" s="210"/>
      <c r="H114" s="213">
        <v>1007.49</v>
      </c>
      <c r="I114" s="214"/>
      <c r="J114" s="210"/>
      <c r="K114" s="210"/>
      <c r="L114" s="215"/>
      <c r="M114" s="216"/>
      <c r="N114" s="217"/>
      <c r="O114" s="217"/>
      <c r="P114" s="217"/>
      <c r="Q114" s="217"/>
      <c r="R114" s="217"/>
      <c r="S114" s="217"/>
      <c r="T114" s="218"/>
      <c r="AT114" s="219" t="s">
        <v>265</v>
      </c>
      <c r="AU114" s="219" t="s">
        <v>84</v>
      </c>
      <c r="AV114" s="14" t="s">
        <v>84</v>
      </c>
      <c r="AW114" s="14" t="s">
        <v>36</v>
      </c>
      <c r="AX114" s="14" t="s">
        <v>74</v>
      </c>
      <c r="AY114" s="219" t="s">
        <v>245</v>
      </c>
    </row>
    <row r="115" spans="2:51" s="13" customFormat="1" ht="10.2">
      <c r="B115" s="198"/>
      <c r="C115" s="199"/>
      <c r="D115" s="200" t="s">
        <v>265</v>
      </c>
      <c r="E115" s="201" t="s">
        <v>19</v>
      </c>
      <c r="F115" s="202" t="s">
        <v>850</v>
      </c>
      <c r="G115" s="199"/>
      <c r="H115" s="201" t="s">
        <v>19</v>
      </c>
      <c r="I115" s="203"/>
      <c r="J115" s="199"/>
      <c r="K115" s="199"/>
      <c r="L115" s="204"/>
      <c r="M115" s="205"/>
      <c r="N115" s="206"/>
      <c r="O115" s="206"/>
      <c r="P115" s="206"/>
      <c r="Q115" s="206"/>
      <c r="R115" s="206"/>
      <c r="S115" s="206"/>
      <c r="T115" s="207"/>
      <c r="AT115" s="208" t="s">
        <v>265</v>
      </c>
      <c r="AU115" s="208" t="s">
        <v>84</v>
      </c>
      <c r="AV115" s="13" t="s">
        <v>82</v>
      </c>
      <c r="AW115" s="13" t="s">
        <v>36</v>
      </c>
      <c r="AX115" s="13" t="s">
        <v>74</v>
      </c>
      <c r="AY115" s="208" t="s">
        <v>245</v>
      </c>
    </row>
    <row r="116" spans="2:51" s="14" customFormat="1" ht="10.2">
      <c r="B116" s="209"/>
      <c r="C116" s="210"/>
      <c r="D116" s="200" t="s">
        <v>265</v>
      </c>
      <c r="E116" s="211" t="s">
        <v>19</v>
      </c>
      <c r="F116" s="212" t="s">
        <v>851</v>
      </c>
      <c r="G116" s="210"/>
      <c r="H116" s="213">
        <v>443.61</v>
      </c>
      <c r="I116" s="214"/>
      <c r="J116" s="210"/>
      <c r="K116" s="210"/>
      <c r="L116" s="215"/>
      <c r="M116" s="216"/>
      <c r="N116" s="217"/>
      <c r="O116" s="217"/>
      <c r="P116" s="217"/>
      <c r="Q116" s="217"/>
      <c r="R116" s="217"/>
      <c r="S116" s="217"/>
      <c r="T116" s="218"/>
      <c r="AT116" s="219" t="s">
        <v>265</v>
      </c>
      <c r="AU116" s="219" t="s">
        <v>84</v>
      </c>
      <c r="AV116" s="14" t="s">
        <v>84</v>
      </c>
      <c r="AW116" s="14" t="s">
        <v>36</v>
      </c>
      <c r="AX116" s="14" t="s">
        <v>74</v>
      </c>
      <c r="AY116" s="219" t="s">
        <v>245</v>
      </c>
    </row>
    <row r="117" spans="2:51" s="13" customFormat="1" ht="10.2">
      <c r="B117" s="198"/>
      <c r="C117" s="199"/>
      <c r="D117" s="200" t="s">
        <v>265</v>
      </c>
      <c r="E117" s="201" t="s">
        <v>19</v>
      </c>
      <c r="F117" s="202" t="s">
        <v>852</v>
      </c>
      <c r="G117" s="199"/>
      <c r="H117" s="201" t="s">
        <v>19</v>
      </c>
      <c r="I117" s="203"/>
      <c r="J117" s="199"/>
      <c r="K117" s="199"/>
      <c r="L117" s="204"/>
      <c r="M117" s="205"/>
      <c r="N117" s="206"/>
      <c r="O117" s="206"/>
      <c r="P117" s="206"/>
      <c r="Q117" s="206"/>
      <c r="R117" s="206"/>
      <c r="S117" s="206"/>
      <c r="T117" s="207"/>
      <c r="AT117" s="208" t="s">
        <v>265</v>
      </c>
      <c r="AU117" s="208" t="s">
        <v>84</v>
      </c>
      <c r="AV117" s="13" t="s">
        <v>82</v>
      </c>
      <c r="AW117" s="13" t="s">
        <v>36</v>
      </c>
      <c r="AX117" s="13" t="s">
        <v>74</v>
      </c>
      <c r="AY117" s="208" t="s">
        <v>245</v>
      </c>
    </row>
    <row r="118" spans="2:51" s="14" customFormat="1" ht="10.2">
      <c r="B118" s="209"/>
      <c r="C118" s="210"/>
      <c r="D118" s="200" t="s">
        <v>265</v>
      </c>
      <c r="E118" s="211" t="s">
        <v>19</v>
      </c>
      <c r="F118" s="212" t="s">
        <v>853</v>
      </c>
      <c r="G118" s="210"/>
      <c r="H118" s="213">
        <v>455.65</v>
      </c>
      <c r="I118" s="214"/>
      <c r="J118" s="210"/>
      <c r="K118" s="210"/>
      <c r="L118" s="215"/>
      <c r="M118" s="216"/>
      <c r="N118" s="217"/>
      <c r="O118" s="217"/>
      <c r="P118" s="217"/>
      <c r="Q118" s="217"/>
      <c r="R118" s="217"/>
      <c r="S118" s="217"/>
      <c r="T118" s="218"/>
      <c r="AT118" s="219" t="s">
        <v>265</v>
      </c>
      <c r="AU118" s="219" t="s">
        <v>84</v>
      </c>
      <c r="AV118" s="14" t="s">
        <v>84</v>
      </c>
      <c r="AW118" s="14" t="s">
        <v>36</v>
      </c>
      <c r="AX118" s="14" t="s">
        <v>74</v>
      </c>
      <c r="AY118" s="219" t="s">
        <v>245</v>
      </c>
    </row>
    <row r="119" spans="2:51" s="13" customFormat="1" ht="10.2">
      <c r="B119" s="198"/>
      <c r="C119" s="199"/>
      <c r="D119" s="200" t="s">
        <v>265</v>
      </c>
      <c r="E119" s="201" t="s">
        <v>19</v>
      </c>
      <c r="F119" s="202" t="s">
        <v>854</v>
      </c>
      <c r="G119" s="199"/>
      <c r="H119" s="201" t="s">
        <v>19</v>
      </c>
      <c r="I119" s="203"/>
      <c r="J119" s="199"/>
      <c r="K119" s="199"/>
      <c r="L119" s="204"/>
      <c r="M119" s="205"/>
      <c r="N119" s="206"/>
      <c r="O119" s="206"/>
      <c r="P119" s="206"/>
      <c r="Q119" s="206"/>
      <c r="R119" s="206"/>
      <c r="S119" s="206"/>
      <c r="T119" s="207"/>
      <c r="AT119" s="208" t="s">
        <v>265</v>
      </c>
      <c r="AU119" s="208" t="s">
        <v>84</v>
      </c>
      <c r="AV119" s="13" t="s">
        <v>82</v>
      </c>
      <c r="AW119" s="13" t="s">
        <v>36</v>
      </c>
      <c r="AX119" s="13" t="s">
        <v>74</v>
      </c>
      <c r="AY119" s="208" t="s">
        <v>245</v>
      </c>
    </row>
    <row r="120" spans="2:51" s="14" customFormat="1" ht="10.2">
      <c r="B120" s="209"/>
      <c r="C120" s="210"/>
      <c r="D120" s="200" t="s">
        <v>265</v>
      </c>
      <c r="E120" s="211" t="s">
        <v>19</v>
      </c>
      <c r="F120" s="212" t="s">
        <v>855</v>
      </c>
      <c r="G120" s="210"/>
      <c r="H120" s="213">
        <v>361.39</v>
      </c>
      <c r="I120" s="214"/>
      <c r="J120" s="210"/>
      <c r="K120" s="210"/>
      <c r="L120" s="215"/>
      <c r="M120" s="216"/>
      <c r="N120" s="217"/>
      <c r="O120" s="217"/>
      <c r="P120" s="217"/>
      <c r="Q120" s="217"/>
      <c r="R120" s="217"/>
      <c r="S120" s="217"/>
      <c r="T120" s="218"/>
      <c r="AT120" s="219" t="s">
        <v>265</v>
      </c>
      <c r="AU120" s="219" t="s">
        <v>84</v>
      </c>
      <c r="AV120" s="14" t="s">
        <v>84</v>
      </c>
      <c r="AW120" s="14" t="s">
        <v>36</v>
      </c>
      <c r="AX120" s="14" t="s">
        <v>74</v>
      </c>
      <c r="AY120" s="219" t="s">
        <v>245</v>
      </c>
    </row>
    <row r="121" spans="2:51" s="15" customFormat="1" ht="10.2">
      <c r="B121" s="220"/>
      <c r="C121" s="221"/>
      <c r="D121" s="200" t="s">
        <v>265</v>
      </c>
      <c r="E121" s="222" t="s">
        <v>19</v>
      </c>
      <c r="F121" s="223" t="s">
        <v>271</v>
      </c>
      <c r="G121" s="221"/>
      <c r="H121" s="224">
        <v>3314.71</v>
      </c>
      <c r="I121" s="225"/>
      <c r="J121" s="221"/>
      <c r="K121" s="221"/>
      <c r="L121" s="226"/>
      <c r="M121" s="227"/>
      <c r="N121" s="228"/>
      <c r="O121" s="228"/>
      <c r="P121" s="228"/>
      <c r="Q121" s="228"/>
      <c r="R121" s="228"/>
      <c r="S121" s="228"/>
      <c r="T121" s="229"/>
      <c r="AT121" s="230" t="s">
        <v>265</v>
      </c>
      <c r="AU121" s="230" t="s">
        <v>84</v>
      </c>
      <c r="AV121" s="15" t="s">
        <v>131</v>
      </c>
      <c r="AW121" s="15" t="s">
        <v>36</v>
      </c>
      <c r="AX121" s="15" t="s">
        <v>82</v>
      </c>
      <c r="AY121" s="230" t="s">
        <v>245</v>
      </c>
    </row>
    <row r="122" spans="1:65" s="2" customFormat="1" ht="16.5" customHeight="1">
      <c r="A122" s="35"/>
      <c r="B122" s="36"/>
      <c r="C122" s="180" t="s">
        <v>94</v>
      </c>
      <c r="D122" s="180" t="s">
        <v>247</v>
      </c>
      <c r="E122" s="181" t="s">
        <v>856</v>
      </c>
      <c r="F122" s="182" t="s">
        <v>857</v>
      </c>
      <c r="G122" s="183" t="s">
        <v>260</v>
      </c>
      <c r="H122" s="184">
        <v>292.4</v>
      </c>
      <c r="I122" s="185"/>
      <c r="J122" s="186">
        <f>ROUND(I122*H122,2)</f>
        <v>0</v>
      </c>
      <c r="K122" s="182" t="s">
        <v>19</v>
      </c>
      <c r="L122" s="40"/>
      <c r="M122" s="187" t="s">
        <v>19</v>
      </c>
      <c r="N122" s="188" t="s">
        <v>45</v>
      </c>
      <c r="O122" s="65"/>
      <c r="P122" s="189">
        <f>O122*H122</f>
        <v>0</v>
      </c>
      <c r="Q122" s="189">
        <v>0</v>
      </c>
      <c r="R122" s="189">
        <f>Q122*H122</f>
        <v>0</v>
      </c>
      <c r="S122" s="189">
        <v>0</v>
      </c>
      <c r="T122" s="190">
        <f>S122*H122</f>
        <v>0</v>
      </c>
      <c r="U122" s="35"/>
      <c r="V122" s="35"/>
      <c r="W122" s="35"/>
      <c r="X122" s="35"/>
      <c r="Y122" s="35"/>
      <c r="Z122" s="35"/>
      <c r="AA122" s="35"/>
      <c r="AB122" s="35"/>
      <c r="AC122" s="35"/>
      <c r="AD122" s="35"/>
      <c r="AE122" s="35"/>
      <c r="AR122" s="191" t="s">
        <v>355</v>
      </c>
      <c r="AT122" s="191" t="s">
        <v>247</v>
      </c>
      <c r="AU122" s="191" t="s">
        <v>84</v>
      </c>
      <c r="AY122" s="18" t="s">
        <v>245</v>
      </c>
      <c r="BE122" s="192">
        <f>IF(N122="základní",J122,0)</f>
        <v>0</v>
      </c>
      <c r="BF122" s="192">
        <f>IF(N122="snížená",J122,0)</f>
        <v>0</v>
      </c>
      <c r="BG122" s="192">
        <f>IF(N122="zákl. přenesená",J122,0)</f>
        <v>0</v>
      </c>
      <c r="BH122" s="192">
        <f>IF(N122="sníž. přenesená",J122,0)</f>
        <v>0</v>
      </c>
      <c r="BI122" s="192">
        <f>IF(N122="nulová",J122,0)</f>
        <v>0</v>
      </c>
      <c r="BJ122" s="18" t="s">
        <v>82</v>
      </c>
      <c r="BK122" s="192">
        <f>ROUND(I122*H122,2)</f>
        <v>0</v>
      </c>
      <c r="BL122" s="18" t="s">
        <v>355</v>
      </c>
      <c r="BM122" s="191" t="s">
        <v>858</v>
      </c>
    </row>
    <row r="123" spans="1:47" s="2" customFormat="1" ht="48">
      <c r="A123" s="35"/>
      <c r="B123" s="36"/>
      <c r="C123" s="37"/>
      <c r="D123" s="200" t="s">
        <v>470</v>
      </c>
      <c r="E123" s="37"/>
      <c r="F123" s="236" t="s">
        <v>859</v>
      </c>
      <c r="G123" s="37"/>
      <c r="H123" s="37"/>
      <c r="I123" s="195"/>
      <c r="J123" s="37"/>
      <c r="K123" s="37"/>
      <c r="L123" s="40"/>
      <c r="M123" s="196"/>
      <c r="N123" s="197"/>
      <c r="O123" s="65"/>
      <c r="P123" s="65"/>
      <c r="Q123" s="65"/>
      <c r="R123" s="65"/>
      <c r="S123" s="65"/>
      <c r="T123" s="66"/>
      <c r="U123" s="35"/>
      <c r="V123" s="35"/>
      <c r="W123" s="35"/>
      <c r="X123" s="35"/>
      <c r="Y123" s="35"/>
      <c r="Z123" s="35"/>
      <c r="AA123" s="35"/>
      <c r="AB123" s="35"/>
      <c r="AC123" s="35"/>
      <c r="AD123" s="35"/>
      <c r="AE123" s="35"/>
      <c r="AT123" s="18" t="s">
        <v>470</v>
      </c>
      <c r="AU123" s="18" t="s">
        <v>84</v>
      </c>
    </row>
    <row r="124" spans="2:51" s="13" customFormat="1" ht="10.2">
      <c r="B124" s="198"/>
      <c r="C124" s="199"/>
      <c r="D124" s="200" t="s">
        <v>265</v>
      </c>
      <c r="E124" s="201" t="s">
        <v>19</v>
      </c>
      <c r="F124" s="202" t="s">
        <v>860</v>
      </c>
      <c r="G124" s="199"/>
      <c r="H124" s="201" t="s">
        <v>19</v>
      </c>
      <c r="I124" s="203"/>
      <c r="J124" s="199"/>
      <c r="K124" s="199"/>
      <c r="L124" s="204"/>
      <c r="M124" s="205"/>
      <c r="N124" s="206"/>
      <c r="O124" s="206"/>
      <c r="P124" s="206"/>
      <c r="Q124" s="206"/>
      <c r="R124" s="206"/>
      <c r="S124" s="206"/>
      <c r="T124" s="207"/>
      <c r="AT124" s="208" t="s">
        <v>265</v>
      </c>
      <c r="AU124" s="208" t="s">
        <v>84</v>
      </c>
      <c r="AV124" s="13" t="s">
        <v>82</v>
      </c>
      <c r="AW124" s="13" t="s">
        <v>36</v>
      </c>
      <c r="AX124" s="13" t="s">
        <v>74</v>
      </c>
      <c r="AY124" s="208" t="s">
        <v>245</v>
      </c>
    </row>
    <row r="125" spans="2:51" s="13" customFormat="1" ht="10.2">
      <c r="B125" s="198"/>
      <c r="C125" s="199"/>
      <c r="D125" s="200" t="s">
        <v>265</v>
      </c>
      <c r="E125" s="201" t="s">
        <v>19</v>
      </c>
      <c r="F125" s="202" t="s">
        <v>861</v>
      </c>
      <c r="G125" s="199"/>
      <c r="H125" s="201" t="s">
        <v>19</v>
      </c>
      <c r="I125" s="203"/>
      <c r="J125" s="199"/>
      <c r="K125" s="199"/>
      <c r="L125" s="204"/>
      <c r="M125" s="205"/>
      <c r="N125" s="206"/>
      <c r="O125" s="206"/>
      <c r="P125" s="206"/>
      <c r="Q125" s="206"/>
      <c r="R125" s="206"/>
      <c r="S125" s="206"/>
      <c r="T125" s="207"/>
      <c r="AT125" s="208" t="s">
        <v>265</v>
      </c>
      <c r="AU125" s="208" t="s">
        <v>84</v>
      </c>
      <c r="AV125" s="13" t="s">
        <v>82</v>
      </c>
      <c r="AW125" s="13" t="s">
        <v>36</v>
      </c>
      <c r="AX125" s="13" t="s">
        <v>74</v>
      </c>
      <c r="AY125" s="208" t="s">
        <v>245</v>
      </c>
    </row>
    <row r="126" spans="2:51" s="14" customFormat="1" ht="10.2">
      <c r="B126" s="209"/>
      <c r="C126" s="210"/>
      <c r="D126" s="200" t="s">
        <v>265</v>
      </c>
      <c r="E126" s="211" t="s">
        <v>19</v>
      </c>
      <c r="F126" s="212" t="s">
        <v>862</v>
      </c>
      <c r="G126" s="210"/>
      <c r="H126" s="213">
        <v>115.99</v>
      </c>
      <c r="I126" s="214"/>
      <c r="J126" s="210"/>
      <c r="K126" s="210"/>
      <c r="L126" s="215"/>
      <c r="M126" s="216"/>
      <c r="N126" s="217"/>
      <c r="O126" s="217"/>
      <c r="P126" s="217"/>
      <c r="Q126" s="217"/>
      <c r="R126" s="217"/>
      <c r="S126" s="217"/>
      <c r="T126" s="218"/>
      <c r="AT126" s="219" t="s">
        <v>265</v>
      </c>
      <c r="AU126" s="219" t="s">
        <v>84</v>
      </c>
      <c r="AV126" s="14" t="s">
        <v>84</v>
      </c>
      <c r="AW126" s="14" t="s">
        <v>36</v>
      </c>
      <c r="AX126" s="14" t="s">
        <v>74</v>
      </c>
      <c r="AY126" s="219" t="s">
        <v>245</v>
      </c>
    </row>
    <row r="127" spans="2:51" s="13" customFormat="1" ht="10.2">
      <c r="B127" s="198"/>
      <c r="C127" s="199"/>
      <c r="D127" s="200" t="s">
        <v>265</v>
      </c>
      <c r="E127" s="201" t="s">
        <v>19</v>
      </c>
      <c r="F127" s="202" t="s">
        <v>863</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4" customFormat="1" ht="10.2">
      <c r="B128" s="209"/>
      <c r="C128" s="210"/>
      <c r="D128" s="200" t="s">
        <v>265</v>
      </c>
      <c r="E128" s="211" t="s">
        <v>19</v>
      </c>
      <c r="F128" s="212" t="s">
        <v>864</v>
      </c>
      <c r="G128" s="210"/>
      <c r="H128" s="213">
        <v>176.41</v>
      </c>
      <c r="I128" s="214"/>
      <c r="J128" s="210"/>
      <c r="K128" s="210"/>
      <c r="L128" s="215"/>
      <c r="M128" s="216"/>
      <c r="N128" s="217"/>
      <c r="O128" s="217"/>
      <c r="P128" s="217"/>
      <c r="Q128" s="217"/>
      <c r="R128" s="217"/>
      <c r="S128" s="217"/>
      <c r="T128" s="218"/>
      <c r="AT128" s="219" t="s">
        <v>265</v>
      </c>
      <c r="AU128" s="219" t="s">
        <v>84</v>
      </c>
      <c r="AV128" s="14" t="s">
        <v>84</v>
      </c>
      <c r="AW128" s="14" t="s">
        <v>36</v>
      </c>
      <c r="AX128" s="14" t="s">
        <v>74</v>
      </c>
      <c r="AY128" s="219" t="s">
        <v>245</v>
      </c>
    </row>
    <row r="129" spans="2:51" s="15" customFormat="1" ht="10.2">
      <c r="B129" s="220"/>
      <c r="C129" s="221"/>
      <c r="D129" s="200" t="s">
        <v>265</v>
      </c>
      <c r="E129" s="222" t="s">
        <v>19</v>
      </c>
      <c r="F129" s="223" t="s">
        <v>271</v>
      </c>
      <c r="G129" s="221"/>
      <c r="H129" s="224">
        <v>292.4</v>
      </c>
      <c r="I129" s="225"/>
      <c r="J129" s="221"/>
      <c r="K129" s="221"/>
      <c r="L129" s="226"/>
      <c r="M129" s="227"/>
      <c r="N129" s="228"/>
      <c r="O129" s="228"/>
      <c r="P129" s="228"/>
      <c r="Q129" s="228"/>
      <c r="R129" s="228"/>
      <c r="S129" s="228"/>
      <c r="T129" s="229"/>
      <c r="AT129" s="230" t="s">
        <v>265</v>
      </c>
      <c r="AU129" s="230" t="s">
        <v>84</v>
      </c>
      <c r="AV129" s="15" t="s">
        <v>131</v>
      </c>
      <c r="AW129" s="15" t="s">
        <v>36</v>
      </c>
      <c r="AX129" s="15" t="s">
        <v>82</v>
      </c>
      <c r="AY129" s="230" t="s">
        <v>245</v>
      </c>
    </row>
    <row r="130" spans="1:65" s="2" customFormat="1" ht="16.5" customHeight="1">
      <c r="A130" s="35"/>
      <c r="B130" s="36"/>
      <c r="C130" s="180" t="s">
        <v>131</v>
      </c>
      <c r="D130" s="180" t="s">
        <v>247</v>
      </c>
      <c r="E130" s="181" t="s">
        <v>865</v>
      </c>
      <c r="F130" s="182" t="s">
        <v>866</v>
      </c>
      <c r="G130" s="183" t="s">
        <v>260</v>
      </c>
      <c r="H130" s="184">
        <v>161.07</v>
      </c>
      <c r="I130" s="185"/>
      <c r="J130" s="186">
        <f>ROUND(I130*H130,2)</f>
        <v>0</v>
      </c>
      <c r="K130" s="182" t="s">
        <v>19</v>
      </c>
      <c r="L130" s="40"/>
      <c r="M130" s="187" t="s">
        <v>19</v>
      </c>
      <c r="N130" s="188" t="s">
        <v>45</v>
      </c>
      <c r="O130" s="65"/>
      <c r="P130" s="189">
        <f>O130*H130</f>
        <v>0</v>
      </c>
      <c r="Q130" s="189">
        <v>0</v>
      </c>
      <c r="R130" s="189">
        <f>Q130*H130</f>
        <v>0</v>
      </c>
      <c r="S130" s="189">
        <v>0</v>
      </c>
      <c r="T130" s="190">
        <f>S130*H130</f>
        <v>0</v>
      </c>
      <c r="U130" s="35"/>
      <c r="V130" s="35"/>
      <c r="W130" s="35"/>
      <c r="X130" s="35"/>
      <c r="Y130" s="35"/>
      <c r="Z130" s="35"/>
      <c r="AA130" s="35"/>
      <c r="AB130" s="35"/>
      <c r="AC130" s="35"/>
      <c r="AD130" s="35"/>
      <c r="AE130" s="35"/>
      <c r="AR130" s="191" t="s">
        <v>355</v>
      </c>
      <c r="AT130" s="191" t="s">
        <v>247</v>
      </c>
      <c r="AU130" s="191" t="s">
        <v>84</v>
      </c>
      <c r="AY130" s="18" t="s">
        <v>245</v>
      </c>
      <c r="BE130" s="192">
        <f>IF(N130="základní",J130,0)</f>
        <v>0</v>
      </c>
      <c r="BF130" s="192">
        <f>IF(N130="snížená",J130,0)</f>
        <v>0</v>
      </c>
      <c r="BG130" s="192">
        <f>IF(N130="zákl. přenesená",J130,0)</f>
        <v>0</v>
      </c>
      <c r="BH130" s="192">
        <f>IF(N130="sníž. přenesená",J130,0)</f>
        <v>0</v>
      </c>
      <c r="BI130" s="192">
        <f>IF(N130="nulová",J130,0)</f>
        <v>0</v>
      </c>
      <c r="BJ130" s="18" t="s">
        <v>82</v>
      </c>
      <c r="BK130" s="192">
        <f>ROUND(I130*H130,2)</f>
        <v>0</v>
      </c>
      <c r="BL130" s="18" t="s">
        <v>355</v>
      </c>
      <c r="BM130" s="191" t="s">
        <v>867</v>
      </c>
    </row>
    <row r="131" spans="1:47" s="2" customFormat="1" ht="38.4">
      <c r="A131" s="35"/>
      <c r="B131" s="36"/>
      <c r="C131" s="37"/>
      <c r="D131" s="200" t="s">
        <v>470</v>
      </c>
      <c r="E131" s="37"/>
      <c r="F131" s="236" t="s">
        <v>868</v>
      </c>
      <c r="G131" s="37"/>
      <c r="H131" s="37"/>
      <c r="I131" s="195"/>
      <c r="J131" s="37"/>
      <c r="K131" s="37"/>
      <c r="L131" s="40"/>
      <c r="M131" s="196"/>
      <c r="N131" s="197"/>
      <c r="O131" s="65"/>
      <c r="P131" s="65"/>
      <c r="Q131" s="65"/>
      <c r="R131" s="65"/>
      <c r="S131" s="65"/>
      <c r="T131" s="66"/>
      <c r="U131" s="35"/>
      <c r="V131" s="35"/>
      <c r="W131" s="35"/>
      <c r="X131" s="35"/>
      <c r="Y131" s="35"/>
      <c r="Z131" s="35"/>
      <c r="AA131" s="35"/>
      <c r="AB131" s="35"/>
      <c r="AC131" s="35"/>
      <c r="AD131" s="35"/>
      <c r="AE131" s="35"/>
      <c r="AT131" s="18" t="s">
        <v>470</v>
      </c>
      <c r="AU131" s="18" t="s">
        <v>84</v>
      </c>
    </row>
    <row r="132" spans="2:51" s="13" customFormat="1" ht="10.2">
      <c r="B132" s="198"/>
      <c r="C132" s="199"/>
      <c r="D132" s="200" t="s">
        <v>265</v>
      </c>
      <c r="E132" s="201" t="s">
        <v>19</v>
      </c>
      <c r="F132" s="202" t="s">
        <v>869</v>
      </c>
      <c r="G132" s="199"/>
      <c r="H132" s="201" t="s">
        <v>19</v>
      </c>
      <c r="I132" s="203"/>
      <c r="J132" s="199"/>
      <c r="K132" s="199"/>
      <c r="L132" s="204"/>
      <c r="M132" s="205"/>
      <c r="N132" s="206"/>
      <c r="O132" s="206"/>
      <c r="P132" s="206"/>
      <c r="Q132" s="206"/>
      <c r="R132" s="206"/>
      <c r="S132" s="206"/>
      <c r="T132" s="207"/>
      <c r="AT132" s="208" t="s">
        <v>265</v>
      </c>
      <c r="AU132" s="208" t="s">
        <v>84</v>
      </c>
      <c r="AV132" s="13" t="s">
        <v>82</v>
      </c>
      <c r="AW132" s="13" t="s">
        <v>36</v>
      </c>
      <c r="AX132" s="13" t="s">
        <v>74</v>
      </c>
      <c r="AY132" s="208" t="s">
        <v>245</v>
      </c>
    </row>
    <row r="133" spans="2:51" s="13" customFormat="1" ht="10.2">
      <c r="B133" s="198"/>
      <c r="C133" s="199"/>
      <c r="D133" s="200" t="s">
        <v>265</v>
      </c>
      <c r="E133" s="201" t="s">
        <v>19</v>
      </c>
      <c r="F133" s="202" t="s">
        <v>870</v>
      </c>
      <c r="G133" s="199"/>
      <c r="H133" s="201" t="s">
        <v>19</v>
      </c>
      <c r="I133" s="203"/>
      <c r="J133" s="199"/>
      <c r="K133" s="199"/>
      <c r="L133" s="204"/>
      <c r="M133" s="205"/>
      <c r="N133" s="206"/>
      <c r="O133" s="206"/>
      <c r="P133" s="206"/>
      <c r="Q133" s="206"/>
      <c r="R133" s="206"/>
      <c r="S133" s="206"/>
      <c r="T133" s="207"/>
      <c r="AT133" s="208" t="s">
        <v>265</v>
      </c>
      <c r="AU133" s="208" t="s">
        <v>84</v>
      </c>
      <c r="AV133" s="13" t="s">
        <v>82</v>
      </c>
      <c r="AW133" s="13" t="s">
        <v>36</v>
      </c>
      <c r="AX133" s="13" t="s">
        <v>74</v>
      </c>
      <c r="AY133" s="208" t="s">
        <v>245</v>
      </c>
    </row>
    <row r="134" spans="2:51" s="14" customFormat="1" ht="10.2">
      <c r="B134" s="209"/>
      <c r="C134" s="210"/>
      <c r="D134" s="200" t="s">
        <v>265</v>
      </c>
      <c r="E134" s="211" t="s">
        <v>19</v>
      </c>
      <c r="F134" s="212" t="s">
        <v>871</v>
      </c>
      <c r="G134" s="210"/>
      <c r="H134" s="213">
        <v>108.21</v>
      </c>
      <c r="I134" s="214"/>
      <c r="J134" s="210"/>
      <c r="K134" s="210"/>
      <c r="L134" s="215"/>
      <c r="M134" s="216"/>
      <c r="N134" s="217"/>
      <c r="O134" s="217"/>
      <c r="P134" s="217"/>
      <c r="Q134" s="217"/>
      <c r="R134" s="217"/>
      <c r="S134" s="217"/>
      <c r="T134" s="218"/>
      <c r="AT134" s="219" t="s">
        <v>265</v>
      </c>
      <c r="AU134" s="219" t="s">
        <v>84</v>
      </c>
      <c r="AV134" s="14" t="s">
        <v>84</v>
      </c>
      <c r="AW134" s="14" t="s">
        <v>36</v>
      </c>
      <c r="AX134" s="14" t="s">
        <v>74</v>
      </c>
      <c r="AY134" s="219" t="s">
        <v>245</v>
      </c>
    </row>
    <row r="135" spans="2:51" s="13" customFormat="1" ht="10.2">
      <c r="B135" s="198"/>
      <c r="C135" s="199"/>
      <c r="D135" s="200" t="s">
        <v>265</v>
      </c>
      <c r="E135" s="201" t="s">
        <v>19</v>
      </c>
      <c r="F135" s="202" t="s">
        <v>872</v>
      </c>
      <c r="G135" s="199"/>
      <c r="H135" s="201" t="s">
        <v>19</v>
      </c>
      <c r="I135" s="203"/>
      <c r="J135" s="199"/>
      <c r="K135" s="199"/>
      <c r="L135" s="204"/>
      <c r="M135" s="205"/>
      <c r="N135" s="206"/>
      <c r="O135" s="206"/>
      <c r="P135" s="206"/>
      <c r="Q135" s="206"/>
      <c r="R135" s="206"/>
      <c r="S135" s="206"/>
      <c r="T135" s="207"/>
      <c r="AT135" s="208" t="s">
        <v>265</v>
      </c>
      <c r="AU135" s="208" t="s">
        <v>84</v>
      </c>
      <c r="AV135" s="13" t="s">
        <v>82</v>
      </c>
      <c r="AW135" s="13" t="s">
        <v>36</v>
      </c>
      <c r="AX135" s="13" t="s">
        <v>74</v>
      </c>
      <c r="AY135" s="208" t="s">
        <v>245</v>
      </c>
    </row>
    <row r="136" spans="2:51" s="14" customFormat="1" ht="10.2">
      <c r="B136" s="209"/>
      <c r="C136" s="210"/>
      <c r="D136" s="200" t="s">
        <v>265</v>
      </c>
      <c r="E136" s="211" t="s">
        <v>19</v>
      </c>
      <c r="F136" s="212" t="s">
        <v>873</v>
      </c>
      <c r="G136" s="210"/>
      <c r="H136" s="213">
        <v>3.1</v>
      </c>
      <c r="I136" s="214"/>
      <c r="J136" s="210"/>
      <c r="K136" s="210"/>
      <c r="L136" s="215"/>
      <c r="M136" s="216"/>
      <c r="N136" s="217"/>
      <c r="O136" s="217"/>
      <c r="P136" s="217"/>
      <c r="Q136" s="217"/>
      <c r="R136" s="217"/>
      <c r="S136" s="217"/>
      <c r="T136" s="218"/>
      <c r="AT136" s="219" t="s">
        <v>265</v>
      </c>
      <c r="AU136" s="219" t="s">
        <v>84</v>
      </c>
      <c r="AV136" s="14" t="s">
        <v>84</v>
      </c>
      <c r="AW136" s="14" t="s">
        <v>36</v>
      </c>
      <c r="AX136" s="14" t="s">
        <v>74</v>
      </c>
      <c r="AY136" s="219" t="s">
        <v>245</v>
      </c>
    </row>
    <row r="137" spans="2:51" s="13" customFormat="1" ht="10.2">
      <c r="B137" s="198"/>
      <c r="C137" s="199"/>
      <c r="D137" s="200" t="s">
        <v>265</v>
      </c>
      <c r="E137" s="201" t="s">
        <v>19</v>
      </c>
      <c r="F137" s="202" t="s">
        <v>874</v>
      </c>
      <c r="G137" s="199"/>
      <c r="H137" s="201" t="s">
        <v>19</v>
      </c>
      <c r="I137" s="203"/>
      <c r="J137" s="199"/>
      <c r="K137" s="199"/>
      <c r="L137" s="204"/>
      <c r="M137" s="205"/>
      <c r="N137" s="206"/>
      <c r="O137" s="206"/>
      <c r="P137" s="206"/>
      <c r="Q137" s="206"/>
      <c r="R137" s="206"/>
      <c r="S137" s="206"/>
      <c r="T137" s="207"/>
      <c r="AT137" s="208" t="s">
        <v>265</v>
      </c>
      <c r="AU137" s="208" t="s">
        <v>84</v>
      </c>
      <c r="AV137" s="13" t="s">
        <v>82</v>
      </c>
      <c r="AW137" s="13" t="s">
        <v>36</v>
      </c>
      <c r="AX137" s="13" t="s">
        <v>74</v>
      </c>
      <c r="AY137" s="208" t="s">
        <v>245</v>
      </c>
    </row>
    <row r="138" spans="2:51" s="14" customFormat="1" ht="10.2">
      <c r="B138" s="209"/>
      <c r="C138" s="210"/>
      <c r="D138" s="200" t="s">
        <v>265</v>
      </c>
      <c r="E138" s="211" t="s">
        <v>19</v>
      </c>
      <c r="F138" s="212" t="s">
        <v>875</v>
      </c>
      <c r="G138" s="210"/>
      <c r="H138" s="213">
        <v>49.76</v>
      </c>
      <c r="I138" s="214"/>
      <c r="J138" s="210"/>
      <c r="K138" s="210"/>
      <c r="L138" s="215"/>
      <c r="M138" s="216"/>
      <c r="N138" s="217"/>
      <c r="O138" s="217"/>
      <c r="P138" s="217"/>
      <c r="Q138" s="217"/>
      <c r="R138" s="217"/>
      <c r="S138" s="217"/>
      <c r="T138" s="218"/>
      <c r="AT138" s="219" t="s">
        <v>265</v>
      </c>
      <c r="AU138" s="219" t="s">
        <v>84</v>
      </c>
      <c r="AV138" s="14" t="s">
        <v>84</v>
      </c>
      <c r="AW138" s="14" t="s">
        <v>36</v>
      </c>
      <c r="AX138" s="14" t="s">
        <v>74</v>
      </c>
      <c r="AY138" s="219" t="s">
        <v>245</v>
      </c>
    </row>
    <row r="139" spans="2:51" s="15" customFormat="1" ht="10.2">
      <c r="B139" s="220"/>
      <c r="C139" s="221"/>
      <c r="D139" s="200" t="s">
        <v>265</v>
      </c>
      <c r="E139" s="222" t="s">
        <v>19</v>
      </c>
      <c r="F139" s="223" t="s">
        <v>271</v>
      </c>
      <c r="G139" s="221"/>
      <c r="H139" s="224">
        <v>161.07</v>
      </c>
      <c r="I139" s="225"/>
      <c r="J139" s="221"/>
      <c r="K139" s="221"/>
      <c r="L139" s="226"/>
      <c r="M139" s="227"/>
      <c r="N139" s="228"/>
      <c r="O139" s="228"/>
      <c r="P139" s="228"/>
      <c r="Q139" s="228"/>
      <c r="R139" s="228"/>
      <c r="S139" s="228"/>
      <c r="T139" s="229"/>
      <c r="AT139" s="230" t="s">
        <v>265</v>
      </c>
      <c r="AU139" s="230" t="s">
        <v>84</v>
      </c>
      <c r="AV139" s="15" t="s">
        <v>131</v>
      </c>
      <c r="AW139" s="15" t="s">
        <v>36</v>
      </c>
      <c r="AX139" s="15" t="s">
        <v>82</v>
      </c>
      <c r="AY139" s="230" t="s">
        <v>245</v>
      </c>
    </row>
    <row r="140" spans="1:65" s="2" customFormat="1" ht="16.5" customHeight="1">
      <c r="A140" s="35"/>
      <c r="B140" s="36"/>
      <c r="C140" s="180" t="s">
        <v>272</v>
      </c>
      <c r="D140" s="180" t="s">
        <v>247</v>
      </c>
      <c r="E140" s="181" t="s">
        <v>876</v>
      </c>
      <c r="F140" s="182" t="s">
        <v>877</v>
      </c>
      <c r="G140" s="183" t="s">
        <v>260</v>
      </c>
      <c r="H140" s="184">
        <v>2705.74</v>
      </c>
      <c r="I140" s="185"/>
      <c r="J140" s="186">
        <f>ROUND(I140*H140,2)</f>
        <v>0</v>
      </c>
      <c r="K140" s="182" t="s">
        <v>19</v>
      </c>
      <c r="L140" s="40"/>
      <c r="M140" s="187" t="s">
        <v>19</v>
      </c>
      <c r="N140" s="188" t="s">
        <v>45</v>
      </c>
      <c r="O140" s="65"/>
      <c r="P140" s="189">
        <f>O140*H140</f>
        <v>0</v>
      </c>
      <c r="Q140" s="189">
        <v>0</v>
      </c>
      <c r="R140" s="189">
        <f>Q140*H140</f>
        <v>0</v>
      </c>
      <c r="S140" s="189">
        <v>0</v>
      </c>
      <c r="T140" s="190">
        <f>S140*H140</f>
        <v>0</v>
      </c>
      <c r="U140" s="35"/>
      <c r="V140" s="35"/>
      <c r="W140" s="35"/>
      <c r="X140" s="35"/>
      <c r="Y140" s="35"/>
      <c r="Z140" s="35"/>
      <c r="AA140" s="35"/>
      <c r="AB140" s="35"/>
      <c r="AC140" s="35"/>
      <c r="AD140" s="35"/>
      <c r="AE140" s="35"/>
      <c r="AR140" s="191" t="s">
        <v>355</v>
      </c>
      <c r="AT140" s="191" t="s">
        <v>247</v>
      </c>
      <c r="AU140" s="191" t="s">
        <v>84</v>
      </c>
      <c r="AY140" s="18" t="s">
        <v>245</v>
      </c>
      <c r="BE140" s="192">
        <f>IF(N140="základní",J140,0)</f>
        <v>0</v>
      </c>
      <c r="BF140" s="192">
        <f>IF(N140="snížená",J140,0)</f>
        <v>0</v>
      </c>
      <c r="BG140" s="192">
        <f>IF(N140="zákl. přenesená",J140,0)</f>
        <v>0</v>
      </c>
      <c r="BH140" s="192">
        <f>IF(N140="sníž. přenesená",J140,0)</f>
        <v>0</v>
      </c>
      <c r="BI140" s="192">
        <f>IF(N140="nulová",J140,0)</f>
        <v>0</v>
      </c>
      <c r="BJ140" s="18" t="s">
        <v>82</v>
      </c>
      <c r="BK140" s="192">
        <f>ROUND(I140*H140,2)</f>
        <v>0</v>
      </c>
      <c r="BL140" s="18" t="s">
        <v>355</v>
      </c>
      <c r="BM140" s="191" t="s">
        <v>878</v>
      </c>
    </row>
    <row r="141" spans="1:47" s="2" customFormat="1" ht="38.4">
      <c r="A141" s="35"/>
      <c r="B141" s="36"/>
      <c r="C141" s="37"/>
      <c r="D141" s="200" t="s">
        <v>470</v>
      </c>
      <c r="E141" s="37"/>
      <c r="F141" s="236" t="s">
        <v>879</v>
      </c>
      <c r="G141" s="37"/>
      <c r="H141" s="37"/>
      <c r="I141" s="195"/>
      <c r="J141" s="37"/>
      <c r="K141" s="37"/>
      <c r="L141" s="40"/>
      <c r="M141" s="196"/>
      <c r="N141" s="197"/>
      <c r="O141" s="65"/>
      <c r="P141" s="65"/>
      <c r="Q141" s="65"/>
      <c r="R141" s="65"/>
      <c r="S141" s="65"/>
      <c r="T141" s="66"/>
      <c r="U141" s="35"/>
      <c r="V141" s="35"/>
      <c r="W141" s="35"/>
      <c r="X141" s="35"/>
      <c r="Y141" s="35"/>
      <c r="Z141" s="35"/>
      <c r="AA141" s="35"/>
      <c r="AB141" s="35"/>
      <c r="AC141" s="35"/>
      <c r="AD141" s="35"/>
      <c r="AE141" s="35"/>
      <c r="AT141" s="18" t="s">
        <v>470</v>
      </c>
      <c r="AU141" s="18" t="s">
        <v>84</v>
      </c>
    </row>
    <row r="142" spans="2:51" s="13" customFormat="1" ht="10.2">
      <c r="B142" s="198"/>
      <c r="C142" s="199"/>
      <c r="D142" s="200" t="s">
        <v>265</v>
      </c>
      <c r="E142" s="201" t="s">
        <v>19</v>
      </c>
      <c r="F142" s="202" t="s">
        <v>880</v>
      </c>
      <c r="G142" s="199"/>
      <c r="H142" s="201" t="s">
        <v>19</v>
      </c>
      <c r="I142" s="203"/>
      <c r="J142" s="199"/>
      <c r="K142" s="199"/>
      <c r="L142" s="204"/>
      <c r="M142" s="205"/>
      <c r="N142" s="206"/>
      <c r="O142" s="206"/>
      <c r="P142" s="206"/>
      <c r="Q142" s="206"/>
      <c r="R142" s="206"/>
      <c r="S142" s="206"/>
      <c r="T142" s="207"/>
      <c r="AT142" s="208" t="s">
        <v>265</v>
      </c>
      <c r="AU142" s="208" t="s">
        <v>84</v>
      </c>
      <c r="AV142" s="13" t="s">
        <v>82</v>
      </c>
      <c r="AW142" s="13" t="s">
        <v>36</v>
      </c>
      <c r="AX142" s="13" t="s">
        <v>74</v>
      </c>
      <c r="AY142" s="208" t="s">
        <v>245</v>
      </c>
    </row>
    <row r="143" spans="2:51" s="13" customFormat="1" ht="10.2">
      <c r="B143" s="198"/>
      <c r="C143" s="199"/>
      <c r="D143" s="200" t="s">
        <v>265</v>
      </c>
      <c r="E143" s="201" t="s">
        <v>19</v>
      </c>
      <c r="F143" s="202" t="s">
        <v>881</v>
      </c>
      <c r="G143" s="199"/>
      <c r="H143" s="201" t="s">
        <v>19</v>
      </c>
      <c r="I143" s="203"/>
      <c r="J143" s="199"/>
      <c r="K143" s="199"/>
      <c r="L143" s="204"/>
      <c r="M143" s="205"/>
      <c r="N143" s="206"/>
      <c r="O143" s="206"/>
      <c r="P143" s="206"/>
      <c r="Q143" s="206"/>
      <c r="R143" s="206"/>
      <c r="S143" s="206"/>
      <c r="T143" s="207"/>
      <c r="AT143" s="208" t="s">
        <v>265</v>
      </c>
      <c r="AU143" s="208" t="s">
        <v>84</v>
      </c>
      <c r="AV143" s="13" t="s">
        <v>82</v>
      </c>
      <c r="AW143" s="13" t="s">
        <v>36</v>
      </c>
      <c r="AX143" s="13" t="s">
        <v>74</v>
      </c>
      <c r="AY143" s="208" t="s">
        <v>245</v>
      </c>
    </row>
    <row r="144" spans="2:51" s="14" customFormat="1" ht="10.2">
      <c r="B144" s="209"/>
      <c r="C144" s="210"/>
      <c r="D144" s="200" t="s">
        <v>265</v>
      </c>
      <c r="E144" s="211" t="s">
        <v>19</v>
      </c>
      <c r="F144" s="212" t="s">
        <v>882</v>
      </c>
      <c r="G144" s="210"/>
      <c r="H144" s="213">
        <v>2584.26</v>
      </c>
      <c r="I144" s="214"/>
      <c r="J144" s="210"/>
      <c r="K144" s="210"/>
      <c r="L144" s="215"/>
      <c r="M144" s="216"/>
      <c r="N144" s="217"/>
      <c r="O144" s="217"/>
      <c r="P144" s="217"/>
      <c r="Q144" s="217"/>
      <c r="R144" s="217"/>
      <c r="S144" s="217"/>
      <c r="T144" s="218"/>
      <c r="AT144" s="219" t="s">
        <v>265</v>
      </c>
      <c r="AU144" s="219" t="s">
        <v>84</v>
      </c>
      <c r="AV144" s="14" t="s">
        <v>84</v>
      </c>
      <c r="AW144" s="14" t="s">
        <v>36</v>
      </c>
      <c r="AX144" s="14" t="s">
        <v>74</v>
      </c>
      <c r="AY144" s="219" t="s">
        <v>245</v>
      </c>
    </row>
    <row r="145" spans="2:51" s="13" customFormat="1" ht="10.2">
      <c r="B145" s="198"/>
      <c r="C145" s="199"/>
      <c r="D145" s="200" t="s">
        <v>265</v>
      </c>
      <c r="E145" s="201" t="s">
        <v>19</v>
      </c>
      <c r="F145" s="202" t="s">
        <v>883</v>
      </c>
      <c r="G145" s="199"/>
      <c r="H145" s="201" t="s">
        <v>19</v>
      </c>
      <c r="I145" s="203"/>
      <c r="J145" s="199"/>
      <c r="K145" s="199"/>
      <c r="L145" s="204"/>
      <c r="M145" s="205"/>
      <c r="N145" s="206"/>
      <c r="O145" s="206"/>
      <c r="P145" s="206"/>
      <c r="Q145" s="206"/>
      <c r="R145" s="206"/>
      <c r="S145" s="206"/>
      <c r="T145" s="207"/>
      <c r="AT145" s="208" t="s">
        <v>265</v>
      </c>
      <c r="AU145" s="208" t="s">
        <v>84</v>
      </c>
      <c r="AV145" s="13" t="s">
        <v>82</v>
      </c>
      <c r="AW145" s="13" t="s">
        <v>36</v>
      </c>
      <c r="AX145" s="13" t="s">
        <v>74</v>
      </c>
      <c r="AY145" s="208" t="s">
        <v>245</v>
      </c>
    </row>
    <row r="146" spans="2:51" s="14" customFormat="1" ht="10.2">
      <c r="B146" s="209"/>
      <c r="C146" s="210"/>
      <c r="D146" s="200" t="s">
        <v>265</v>
      </c>
      <c r="E146" s="211" t="s">
        <v>19</v>
      </c>
      <c r="F146" s="212" t="s">
        <v>884</v>
      </c>
      <c r="G146" s="210"/>
      <c r="H146" s="213">
        <v>121.48</v>
      </c>
      <c r="I146" s="214"/>
      <c r="J146" s="210"/>
      <c r="K146" s="210"/>
      <c r="L146" s="215"/>
      <c r="M146" s="216"/>
      <c r="N146" s="217"/>
      <c r="O146" s="217"/>
      <c r="P146" s="217"/>
      <c r="Q146" s="217"/>
      <c r="R146" s="217"/>
      <c r="S146" s="217"/>
      <c r="T146" s="218"/>
      <c r="AT146" s="219" t="s">
        <v>265</v>
      </c>
      <c r="AU146" s="219" t="s">
        <v>84</v>
      </c>
      <c r="AV146" s="14" t="s">
        <v>84</v>
      </c>
      <c r="AW146" s="14" t="s">
        <v>36</v>
      </c>
      <c r="AX146" s="14" t="s">
        <v>74</v>
      </c>
      <c r="AY146" s="219" t="s">
        <v>245</v>
      </c>
    </row>
    <row r="147" spans="2:51" s="15" customFormat="1" ht="10.2">
      <c r="B147" s="220"/>
      <c r="C147" s="221"/>
      <c r="D147" s="200" t="s">
        <v>265</v>
      </c>
      <c r="E147" s="222" t="s">
        <v>19</v>
      </c>
      <c r="F147" s="223" t="s">
        <v>271</v>
      </c>
      <c r="G147" s="221"/>
      <c r="H147" s="224">
        <v>2705.7400000000002</v>
      </c>
      <c r="I147" s="225"/>
      <c r="J147" s="221"/>
      <c r="K147" s="221"/>
      <c r="L147" s="226"/>
      <c r="M147" s="237"/>
      <c r="N147" s="238"/>
      <c r="O147" s="238"/>
      <c r="P147" s="238"/>
      <c r="Q147" s="238"/>
      <c r="R147" s="238"/>
      <c r="S147" s="238"/>
      <c r="T147" s="239"/>
      <c r="AT147" s="230" t="s">
        <v>265</v>
      </c>
      <c r="AU147" s="230" t="s">
        <v>84</v>
      </c>
      <c r="AV147" s="15" t="s">
        <v>131</v>
      </c>
      <c r="AW147" s="15" t="s">
        <v>36</v>
      </c>
      <c r="AX147" s="15" t="s">
        <v>82</v>
      </c>
      <c r="AY147" s="230" t="s">
        <v>245</v>
      </c>
    </row>
    <row r="148" spans="1:31" s="2" customFormat="1" ht="6.9" customHeight="1">
      <c r="A148" s="35"/>
      <c r="B148" s="48"/>
      <c r="C148" s="49"/>
      <c r="D148" s="49"/>
      <c r="E148" s="49"/>
      <c r="F148" s="49"/>
      <c r="G148" s="49"/>
      <c r="H148" s="49"/>
      <c r="I148" s="49"/>
      <c r="J148" s="49"/>
      <c r="K148" s="49"/>
      <c r="L148" s="40"/>
      <c r="M148" s="35"/>
      <c r="O148" s="35"/>
      <c r="P148" s="35"/>
      <c r="Q148" s="35"/>
      <c r="R148" s="35"/>
      <c r="S148" s="35"/>
      <c r="T148" s="35"/>
      <c r="U148" s="35"/>
      <c r="V148" s="35"/>
      <c r="W148" s="35"/>
      <c r="X148" s="35"/>
      <c r="Y148" s="35"/>
      <c r="Z148" s="35"/>
      <c r="AA148" s="35"/>
      <c r="AB148" s="35"/>
      <c r="AC148" s="35"/>
      <c r="AD148" s="35"/>
      <c r="AE148" s="35"/>
    </row>
  </sheetData>
  <sheetProtection algorithmName="SHA-512" hashValue="y25XOG2nyAaMOHtgmw7pxUn2WinigTA36QA6873Kn5aeGcKUHE/BBOdylOLxiX0v7ckqERAa58qBeq1AyVvHqg==" saltValue="iYENUYymrwrB56FnKPslooT0kc+tx435kPICwPvtEH1YyhI1uq60KmKQwtbFnF/Q9+bH/dLkwLFXEybH1q4EjA==" spinCount="100000" sheet="1" objects="1" scenarios="1" formatColumns="0" formatRows="0" autoFilter="0"/>
  <autoFilter ref="C92:K147"/>
  <mergeCells count="15">
    <mergeCell ref="E79:H79"/>
    <mergeCell ref="E83:H83"/>
    <mergeCell ref="E81:H81"/>
    <mergeCell ref="E85:H85"/>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107</v>
      </c>
      <c r="AZ2" s="109" t="s">
        <v>885</v>
      </c>
      <c r="BA2" s="109" t="s">
        <v>19</v>
      </c>
      <c r="BB2" s="109" t="s">
        <v>19</v>
      </c>
      <c r="BC2" s="109" t="s">
        <v>886</v>
      </c>
      <c r="BD2" s="109" t="s">
        <v>84</v>
      </c>
    </row>
    <row r="3" spans="2:56" s="1" customFormat="1" ht="6.9" customHeight="1">
      <c r="B3" s="110"/>
      <c r="C3" s="111"/>
      <c r="D3" s="111"/>
      <c r="E3" s="111"/>
      <c r="F3" s="111"/>
      <c r="G3" s="111"/>
      <c r="H3" s="111"/>
      <c r="I3" s="111"/>
      <c r="J3" s="111"/>
      <c r="K3" s="111"/>
      <c r="L3" s="21"/>
      <c r="AT3" s="18" t="s">
        <v>84</v>
      </c>
      <c r="AZ3" s="109" t="s">
        <v>887</v>
      </c>
      <c r="BA3" s="109" t="s">
        <v>19</v>
      </c>
      <c r="BB3" s="109" t="s">
        <v>19</v>
      </c>
      <c r="BC3" s="109" t="s">
        <v>888</v>
      </c>
      <c r="BD3" s="109" t="s">
        <v>84</v>
      </c>
    </row>
    <row r="4" spans="2:56" s="1" customFormat="1" ht="24.9" customHeight="1">
      <c r="B4" s="21"/>
      <c r="D4" s="112" t="s">
        <v>216</v>
      </c>
      <c r="L4" s="21"/>
      <c r="M4" s="113" t="s">
        <v>10</v>
      </c>
      <c r="AT4" s="18" t="s">
        <v>4</v>
      </c>
      <c r="AZ4" s="109" t="s">
        <v>889</v>
      </c>
      <c r="BA4" s="109" t="s">
        <v>19</v>
      </c>
      <c r="BB4" s="109" t="s">
        <v>19</v>
      </c>
      <c r="BC4" s="109" t="s">
        <v>890</v>
      </c>
      <c r="BD4" s="109" t="s">
        <v>84</v>
      </c>
    </row>
    <row r="5" spans="2:56" s="1" customFormat="1" ht="6.9" customHeight="1">
      <c r="B5" s="21"/>
      <c r="L5" s="21"/>
      <c r="AZ5" s="109" t="s">
        <v>891</v>
      </c>
      <c r="BA5" s="109" t="s">
        <v>19</v>
      </c>
      <c r="BB5" s="109" t="s">
        <v>19</v>
      </c>
      <c r="BC5" s="109" t="s">
        <v>892</v>
      </c>
      <c r="BD5" s="109" t="s">
        <v>84</v>
      </c>
    </row>
    <row r="6" spans="2:56" s="1" customFormat="1" ht="12" customHeight="1">
      <c r="B6" s="21"/>
      <c r="D6" s="114" t="s">
        <v>16</v>
      </c>
      <c r="L6" s="21"/>
      <c r="AZ6" s="109" t="s">
        <v>893</v>
      </c>
      <c r="BA6" s="109" t="s">
        <v>19</v>
      </c>
      <c r="BB6" s="109" t="s">
        <v>19</v>
      </c>
      <c r="BC6" s="109" t="s">
        <v>894</v>
      </c>
      <c r="BD6" s="109" t="s">
        <v>84</v>
      </c>
    </row>
    <row r="7" spans="2:56" s="1" customFormat="1" ht="16.5" customHeight="1">
      <c r="B7" s="21"/>
      <c r="E7" s="393" t="str">
        <f>'Rekapitulace stavby'!K6</f>
        <v>Novostavba CEPIS (Centre for Entrepreneurship, Professional and International Studies)</v>
      </c>
      <c r="F7" s="394"/>
      <c r="G7" s="394"/>
      <c r="H7" s="394"/>
      <c r="L7" s="21"/>
      <c r="AZ7" s="109" t="s">
        <v>895</v>
      </c>
      <c r="BA7" s="109" t="s">
        <v>19</v>
      </c>
      <c r="BB7" s="109" t="s">
        <v>19</v>
      </c>
      <c r="BC7" s="109" t="s">
        <v>896</v>
      </c>
      <c r="BD7" s="109" t="s">
        <v>84</v>
      </c>
    </row>
    <row r="8" spans="2:56" ht="13.2">
      <c r="B8" s="21"/>
      <c r="D8" s="114" t="s">
        <v>219</v>
      </c>
      <c r="L8" s="21"/>
      <c r="AZ8" s="109" t="s">
        <v>897</v>
      </c>
      <c r="BA8" s="109" t="s">
        <v>19</v>
      </c>
      <c r="BB8" s="109" t="s">
        <v>19</v>
      </c>
      <c r="BC8" s="109" t="s">
        <v>898</v>
      </c>
      <c r="BD8" s="109" t="s">
        <v>84</v>
      </c>
    </row>
    <row r="9" spans="2:56" s="1" customFormat="1" ht="16.5" customHeight="1">
      <c r="B9" s="21"/>
      <c r="E9" s="393" t="s">
        <v>408</v>
      </c>
      <c r="F9" s="367"/>
      <c r="G9" s="367"/>
      <c r="H9" s="367"/>
      <c r="L9" s="21"/>
      <c r="AZ9" s="109" t="s">
        <v>899</v>
      </c>
      <c r="BA9" s="109" t="s">
        <v>19</v>
      </c>
      <c r="BB9" s="109" t="s">
        <v>19</v>
      </c>
      <c r="BC9" s="109" t="s">
        <v>900</v>
      </c>
      <c r="BD9" s="109" t="s">
        <v>84</v>
      </c>
    </row>
    <row r="10" spans="2:56" s="1" customFormat="1" ht="12" customHeight="1">
      <c r="B10" s="21"/>
      <c r="D10" s="114" t="s">
        <v>409</v>
      </c>
      <c r="L10" s="21"/>
      <c r="AZ10" s="109" t="s">
        <v>901</v>
      </c>
      <c r="BA10" s="109" t="s">
        <v>19</v>
      </c>
      <c r="BB10" s="109" t="s">
        <v>19</v>
      </c>
      <c r="BC10" s="109" t="s">
        <v>902</v>
      </c>
      <c r="BD10" s="109" t="s">
        <v>84</v>
      </c>
    </row>
    <row r="11" spans="1:56"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c r="AZ11" s="109" t="s">
        <v>903</v>
      </c>
      <c r="BA11" s="109" t="s">
        <v>19</v>
      </c>
      <c r="BB11" s="109" t="s">
        <v>19</v>
      </c>
      <c r="BC11" s="109" t="s">
        <v>904</v>
      </c>
      <c r="BD11" s="109" t="s">
        <v>84</v>
      </c>
    </row>
    <row r="12" spans="1:56"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c r="AZ12" s="109" t="s">
        <v>905</v>
      </c>
      <c r="BA12" s="109" t="s">
        <v>19</v>
      </c>
      <c r="BB12" s="109" t="s">
        <v>19</v>
      </c>
      <c r="BC12" s="109" t="s">
        <v>906</v>
      </c>
      <c r="BD12" s="109" t="s">
        <v>84</v>
      </c>
    </row>
    <row r="13" spans="1:56" s="2" customFormat="1" ht="16.5" customHeight="1">
      <c r="A13" s="35"/>
      <c r="B13" s="40"/>
      <c r="C13" s="35"/>
      <c r="D13" s="35"/>
      <c r="E13" s="395" t="s">
        <v>907</v>
      </c>
      <c r="F13" s="396"/>
      <c r="G13" s="396"/>
      <c r="H13" s="396"/>
      <c r="I13" s="35"/>
      <c r="J13" s="35"/>
      <c r="K13" s="35"/>
      <c r="L13" s="115"/>
      <c r="S13" s="35"/>
      <c r="T13" s="35"/>
      <c r="U13" s="35"/>
      <c r="V13" s="35"/>
      <c r="W13" s="35"/>
      <c r="X13" s="35"/>
      <c r="Y13" s="35"/>
      <c r="Z13" s="35"/>
      <c r="AA13" s="35"/>
      <c r="AB13" s="35"/>
      <c r="AC13" s="35"/>
      <c r="AD13" s="35"/>
      <c r="AE13" s="35"/>
      <c r="AZ13" s="109" t="s">
        <v>908</v>
      </c>
      <c r="BA13" s="109" t="s">
        <v>19</v>
      </c>
      <c r="BB13" s="109" t="s">
        <v>19</v>
      </c>
      <c r="BC13" s="109" t="s">
        <v>909</v>
      </c>
      <c r="BD13" s="109" t="s">
        <v>84</v>
      </c>
    </row>
    <row r="14" spans="1:56"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c r="AZ14" s="109" t="s">
        <v>910</v>
      </c>
      <c r="BA14" s="109" t="s">
        <v>19</v>
      </c>
      <c r="BB14" s="109" t="s">
        <v>19</v>
      </c>
      <c r="BC14" s="109" t="s">
        <v>911</v>
      </c>
      <c r="BD14" s="109" t="s">
        <v>84</v>
      </c>
    </row>
    <row r="15" spans="1:56"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c r="AZ15" s="109" t="s">
        <v>912</v>
      </c>
      <c r="BA15" s="109" t="s">
        <v>19</v>
      </c>
      <c r="BB15" s="109" t="s">
        <v>19</v>
      </c>
      <c r="BC15" s="109" t="s">
        <v>913</v>
      </c>
      <c r="BD15" s="109" t="s">
        <v>84</v>
      </c>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ROUND(J98,2)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ROUND((SUM(BE98:BE291)),2)</f>
        <v>0</v>
      </c>
      <c r="G37" s="35"/>
      <c r="H37" s="35"/>
      <c r="I37" s="126">
        <v>0.21</v>
      </c>
      <c r="J37" s="125">
        <f>ROUND(((SUM(BE98:BE291))*I37),2)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ROUND((SUM(BF98:BF291)),2)</f>
        <v>0</v>
      </c>
      <c r="G38" s="35"/>
      <c r="H38" s="35"/>
      <c r="I38" s="126">
        <v>0.15</v>
      </c>
      <c r="J38" s="125">
        <f>ROUND(((SUM(BF98:BF291))*I38),2)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ROUND((SUM(BG98:BG291)),2)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ROUND((SUM(BH98:BH291)),2)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ROUND((SUM(BI98:BI291)),2)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D.1.1-2.5 - Podlahy</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J98</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J99</f>
        <v>0</v>
      </c>
      <c r="K68" s="143"/>
      <c r="L68" s="147"/>
    </row>
    <row r="69" spans="2:12" s="10" customFormat="1" ht="19.95" customHeight="1">
      <c r="B69" s="148"/>
      <c r="C69" s="98"/>
      <c r="D69" s="149" t="s">
        <v>914</v>
      </c>
      <c r="E69" s="150"/>
      <c r="F69" s="150"/>
      <c r="G69" s="150"/>
      <c r="H69" s="150"/>
      <c r="I69" s="150"/>
      <c r="J69" s="151">
        <f>J100</f>
        <v>0</v>
      </c>
      <c r="K69" s="98"/>
      <c r="L69" s="152"/>
    </row>
    <row r="70" spans="2:12" s="9" customFormat="1" ht="24.9" customHeight="1">
      <c r="B70" s="142"/>
      <c r="C70" s="143"/>
      <c r="D70" s="144" t="s">
        <v>416</v>
      </c>
      <c r="E70" s="145"/>
      <c r="F70" s="145"/>
      <c r="G70" s="145"/>
      <c r="H70" s="145"/>
      <c r="I70" s="145"/>
      <c r="J70" s="146">
        <f>J120</f>
        <v>0</v>
      </c>
      <c r="K70" s="143"/>
      <c r="L70" s="147"/>
    </row>
    <row r="71" spans="2:12" s="10" customFormat="1" ht="19.95" customHeight="1">
      <c r="B71" s="148"/>
      <c r="C71" s="98"/>
      <c r="D71" s="149" t="s">
        <v>576</v>
      </c>
      <c r="E71" s="150"/>
      <c r="F71" s="150"/>
      <c r="G71" s="150"/>
      <c r="H71" s="150"/>
      <c r="I71" s="150"/>
      <c r="J71" s="151">
        <f>J121</f>
        <v>0</v>
      </c>
      <c r="K71" s="98"/>
      <c r="L71" s="152"/>
    </row>
    <row r="72" spans="2:12" s="10" customFormat="1" ht="19.95" customHeight="1">
      <c r="B72" s="148"/>
      <c r="C72" s="98"/>
      <c r="D72" s="149" t="s">
        <v>915</v>
      </c>
      <c r="E72" s="150"/>
      <c r="F72" s="150"/>
      <c r="G72" s="150"/>
      <c r="H72" s="150"/>
      <c r="I72" s="150"/>
      <c r="J72" s="151">
        <f>J128</f>
        <v>0</v>
      </c>
      <c r="K72" s="98"/>
      <c r="L72" s="152"/>
    </row>
    <row r="73" spans="2:12" s="10" customFormat="1" ht="19.95" customHeight="1">
      <c r="B73" s="148"/>
      <c r="C73" s="98"/>
      <c r="D73" s="149" t="s">
        <v>916</v>
      </c>
      <c r="E73" s="150"/>
      <c r="F73" s="150"/>
      <c r="G73" s="150"/>
      <c r="H73" s="150"/>
      <c r="I73" s="150"/>
      <c r="J73" s="151">
        <f>J235</f>
        <v>0</v>
      </c>
      <c r="K73" s="98"/>
      <c r="L73" s="152"/>
    </row>
    <row r="74" spans="2:12" s="10" customFormat="1" ht="19.95" customHeight="1">
      <c r="B74" s="148"/>
      <c r="C74" s="98"/>
      <c r="D74" s="149" t="s">
        <v>917</v>
      </c>
      <c r="E74" s="150"/>
      <c r="F74" s="150"/>
      <c r="G74" s="150"/>
      <c r="H74" s="150"/>
      <c r="I74" s="150"/>
      <c r="J74" s="151">
        <f>J285</f>
        <v>0</v>
      </c>
      <c r="K74" s="98"/>
      <c r="L74" s="152"/>
    </row>
    <row r="75" spans="1:31" s="2" customFormat="1" ht="21.75"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48"/>
      <c r="C76" s="49"/>
      <c r="D76" s="49"/>
      <c r="E76" s="49"/>
      <c r="F76" s="49"/>
      <c r="G76" s="49"/>
      <c r="H76" s="49"/>
      <c r="I76" s="49"/>
      <c r="J76" s="49"/>
      <c r="K76" s="49"/>
      <c r="L76" s="115"/>
      <c r="S76" s="35"/>
      <c r="T76" s="35"/>
      <c r="U76" s="35"/>
      <c r="V76" s="35"/>
      <c r="W76" s="35"/>
      <c r="X76" s="35"/>
      <c r="Y76" s="35"/>
      <c r="Z76" s="35"/>
      <c r="AA76" s="35"/>
      <c r="AB76" s="35"/>
      <c r="AC76" s="35"/>
      <c r="AD76" s="35"/>
      <c r="AE76" s="35"/>
    </row>
    <row r="80" spans="1:31" s="2" customFormat="1" ht="6.9" customHeight="1">
      <c r="A80" s="35"/>
      <c r="B80" s="50"/>
      <c r="C80" s="51"/>
      <c r="D80" s="51"/>
      <c r="E80" s="51"/>
      <c r="F80" s="51"/>
      <c r="G80" s="51"/>
      <c r="H80" s="51"/>
      <c r="I80" s="51"/>
      <c r="J80" s="51"/>
      <c r="K80" s="51"/>
      <c r="L80" s="115"/>
      <c r="S80" s="35"/>
      <c r="T80" s="35"/>
      <c r="U80" s="35"/>
      <c r="V80" s="35"/>
      <c r="W80" s="35"/>
      <c r="X80" s="35"/>
      <c r="Y80" s="35"/>
      <c r="Z80" s="35"/>
      <c r="AA80" s="35"/>
      <c r="AB80" s="35"/>
      <c r="AC80" s="35"/>
      <c r="AD80" s="35"/>
      <c r="AE80" s="35"/>
    </row>
    <row r="81" spans="1:31" s="2" customFormat="1" ht="24.9" customHeight="1">
      <c r="A81" s="35"/>
      <c r="B81" s="36"/>
      <c r="C81" s="24" t="s">
        <v>230</v>
      </c>
      <c r="D81" s="37"/>
      <c r="E81" s="37"/>
      <c r="F81" s="37"/>
      <c r="G81" s="37"/>
      <c r="H81" s="37"/>
      <c r="I81" s="37"/>
      <c r="J81" s="37"/>
      <c r="K81" s="37"/>
      <c r="L81" s="115"/>
      <c r="S81" s="35"/>
      <c r="T81" s="35"/>
      <c r="U81" s="35"/>
      <c r="V81" s="35"/>
      <c r="W81" s="35"/>
      <c r="X81" s="35"/>
      <c r="Y81" s="35"/>
      <c r="Z81" s="35"/>
      <c r="AA81" s="35"/>
      <c r="AB81" s="35"/>
      <c r="AC81" s="35"/>
      <c r="AD81" s="35"/>
      <c r="AE81" s="35"/>
    </row>
    <row r="82" spans="1:31" s="2" customFormat="1" ht="6.9"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400" t="str">
        <f>E7</f>
        <v>Novostavba CEPIS (Centre for Entrepreneurship, Professional and International Studies)</v>
      </c>
      <c r="F84" s="401"/>
      <c r="G84" s="401"/>
      <c r="H84" s="401"/>
      <c r="I84" s="37"/>
      <c r="J84" s="37"/>
      <c r="K84" s="37"/>
      <c r="L84" s="115"/>
      <c r="S84" s="35"/>
      <c r="T84" s="35"/>
      <c r="U84" s="35"/>
      <c r="V84" s="35"/>
      <c r="W84" s="35"/>
      <c r="X84" s="35"/>
      <c r="Y84" s="35"/>
      <c r="Z84" s="35"/>
      <c r="AA84" s="35"/>
      <c r="AB84" s="35"/>
      <c r="AC84" s="35"/>
      <c r="AD84" s="35"/>
      <c r="AE84" s="35"/>
    </row>
    <row r="85" spans="2:12" s="1" customFormat="1" ht="12" customHeight="1">
      <c r="B85" s="22"/>
      <c r="C85" s="30" t="s">
        <v>219</v>
      </c>
      <c r="D85" s="23"/>
      <c r="E85" s="23"/>
      <c r="F85" s="23"/>
      <c r="G85" s="23"/>
      <c r="H85" s="23"/>
      <c r="I85" s="23"/>
      <c r="J85" s="23"/>
      <c r="K85" s="23"/>
      <c r="L85" s="21"/>
    </row>
    <row r="86" spans="2:12" s="1" customFormat="1" ht="16.5" customHeight="1">
      <c r="B86" s="22"/>
      <c r="C86" s="23"/>
      <c r="D86" s="23"/>
      <c r="E86" s="400" t="s">
        <v>408</v>
      </c>
      <c r="F86" s="352"/>
      <c r="G86" s="352"/>
      <c r="H86" s="352"/>
      <c r="I86" s="23"/>
      <c r="J86" s="23"/>
      <c r="K86" s="23"/>
      <c r="L86" s="21"/>
    </row>
    <row r="87" spans="2:12" s="1" customFormat="1" ht="12" customHeight="1">
      <c r="B87" s="22"/>
      <c r="C87" s="30" t="s">
        <v>409</v>
      </c>
      <c r="D87" s="23"/>
      <c r="E87" s="23"/>
      <c r="F87" s="23"/>
      <c r="G87" s="23"/>
      <c r="H87" s="23"/>
      <c r="I87" s="23"/>
      <c r="J87" s="23"/>
      <c r="K87" s="23"/>
      <c r="L87" s="21"/>
    </row>
    <row r="88" spans="1:31" s="2" customFormat="1" ht="16.5" customHeight="1">
      <c r="A88" s="35"/>
      <c r="B88" s="36"/>
      <c r="C88" s="37"/>
      <c r="D88" s="37"/>
      <c r="E88" s="404" t="s">
        <v>410</v>
      </c>
      <c r="F88" s="402"/>
      <c r="G88" s="402"/>
      <c r="H88" s="402"/>
      <c r="I88" s="37"/>
      <c r="J88" s="37"/>
      <c r="K88" s="37"/>
      <c r="L88" s="115"/>
      <c r="S88" s="35"/>
      <c r="T88" s="35"/>
      <c r="U88" s="35"/>
      <c r="V88" s="35"/>
      <c r="W88" s="35"/>
      <c r="X88" s="35"/>
      <c r="Y88" s="35"/>
      <c r="Z88" s="35"/>
      <c r="AA88" s="35"/>
      <c r="AB88" s="35"/>
      <c r="AC88" s="35"/>
      <c r="AD88" s="35"/>
      <c r="AE88" s="35"/>
    </row>
    <row r="89" spans="1:31" s="2" customFormat="1" ht="12" customHeight="1">
      <c r="A89" s="35"/>
      <c r="B89" s="36"/>
      <c r="C89" s="30" t="s">
        <v>411</v>
      </c>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16.5" customHeight="1">
      <c r="A90" s="35"/>
      <c r="B90" s="36"/>
      <c r="C90" s="37"/>
      <c r="D90" s="37"/>
      <c r="E90" s="374" t="str">
        <f>E13</f>
        <v>D.1.1-2.5 - Podlahy</v>
      </c>
      <c r="F90" s="402"/>
      <c r="G90" s="402"/>
      <c r="H90" s="402"/>
      <c r="I90" s="37"/>
      <c r="J90" s="37"/>
      <c r="K90" s="37"/>
      <c r="L90" s="115"/>
      <c r="S90" s="35"/>
      <c r="T90" s="35"/>
      <c r="U90" s="35"/>
      <c r="V90" s="35"/>
      <c r="W90" s="35"/>
      <c r="X90" s="35"/>
      <c r="Y90" s="35"/>
      <c r="Z90" s="35"/>
      <c r="AA90" s="35"/>
      <c r="AB90" s="35"/>
      <c r="AC90" s="35"/>
      <c r="AD90" s="35"/>
      <c r="AE90" s="35"/>
    </row>
    <row r="91" spans="1:31" s="2" customFormat="1" ht="6.9"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12" customHeight="1">
      <c r="A92" s="35"/>
      <c r="B92" s="36"/>
      <c r="C92" s="30" t="s">
        <v>21</v>
      </c>
      <c r="D92" s="37"/>
      <c r="E92" s="37"/>
      <c r="F92" s="28" t="str">
        <f>F16</f>
        <v xml:space="preserve"> </v>
      </c>
      <c r="G92" s="37"/>
      <c r="H92" s="37"/>
      <c r="I92" s="30" t="s">
        <v>23</v>
      </c>
      <c r="J92" s="60">
        <f>IF(J16="","",J16)</f>
        <v>0</v>
      </c>
      <c r="K92" s="37"/>
      <c r="L92" s="115"/>
      <c r="S92" s="35"/>
      <c r="T92" s="35"/>
      <c r="U92" s="35"/>
      <c r="V92" s="35"/>
      <c r="W92" s="35"/>
      <c r="X92" s="35"/>
      <c r="Y92" s="35"/>
      <c r="Z92" s="35"/>
      <c r="AA92" s="35"/>
      <c r="AB92" s="35"/>
      <c r="AC92" s="35"/>
      <c r="AD92" s="35"/>
      <c r="AE92" s="35"/>
    </row>
    <row r="93" spans="1:31" s="2" customFormat="1" ht="6.9" customHeight="1">
      <c r="A93" s="35"/>
      <c r="B93" s="36"/>
      <c r="C93" s="37"/>
      <c r="D93" s="37"/>
      <c r="E93" s="37"/>
      <c r="F93" s="37"/>
      <c r="G93" s="37"/>
      <c r="H93" s="37"/>
      <c r="I93" s="37"/>
      <c r="J93" s="37"/>
      <c r="K93" s="37"/>
      <c r="L93" s="115"/>
      <c r="S93" s="35"/>
      <c r="T93" s="35"/>
      <c r="U93" s="35"/>
      <c r="V93" s="35"/>
      <c r="W93" s="35"/>
      <c r="X93" s="35"/>
      <c r="Y93" s="35"/>
      <c r="Z93" s="35"/>
      <c r="AA93" s="35"/>
      <c r="AB93" s="35"/>
      <c r="AC93" s="35"/>
      <c r="AD93" s="35"/>
      <c r="AE93" s="35"/>
    </row>
    <row r="94" spans="1:31" s="2" customFormat="1" ht="25.65" customHeight="1">
      <c r="A94" s="35"/>
      <c r="B94" s="36"/>
      <c r="C94" s="30" t="s">
        <v>24</v>
      </c>
      <c r="D94" s="37"/>
      <c r="E94" s="37"/>
      <c r="F94" s="28" t="str">
        <f>E19</f>
        <v>Slezská univerzita v Opavě</v>
      </c>
      <c r="G94" s="37"/>
      <c r="H94" s="37"/>
      <c r="I94" s="30" t="s">
        <v>32</v>
      </c>
      <c r="J94" s="33" t="str">
        <f>E25</f>
        <v>Ateliér Velehradský, s. r. o.</v>
      </c>
      <c r="K94" s="37"/>
      <c r="L94" s="115"/>
      <c r="S94" s="35"/>
      <c r="T94" s="35"/>
      <c r="U94" s="35"/>
      <c r="V94" s="35"/>
      <c r="W94" s="35"/>
      <c r="X94" s="35"/>
      <c r="Y94" s="35"/>
      <c r="Z94" s="35"/>
      <c r="AA94" s="35"/>
      <c r="AB94" s="35"/>
      <c r="AC94" s="35"/>
      <c r="AD94" s="35"/>
      <c r="AE94" s="35"/>
    </row>
    <row r="95" spans="1:31" s="2" customFormat="1" ht="15.15" customHeight="1">
      <c r="A95" s="35"/>
      <c r="B95" s="36"/>
      <c r="C95" s="30" t="s">
        <v>30</v>
      </c>
      <c r="D95" s="37"/>
      <c r="E95" s="37"/>
      <c r="F95" s="28" t="str">
        <f>IF(E22="","",E22)</f>
        <v>Vyplň údaj</v>
      </c>
      <c r="G95" s="37"/>
      <c r="H95" s="37"/>
      <c r="I95" s="30" t="s">
        <v>37</v>
      </c>
      <c r="J95" s="33" t="str">
        <f>E28</f>
        <v xml:space="preserve"> </v>
      </c>
      <c r="K95" s="37"/>
      <c r="L95" s="115"/>
      <c r="S95" s="35"/>
      <c r="T95" s="35"/>
      <c r="U95" s="35"/>
      <c r="V95" s="35"/>
      <c r="W95" s="35"/>
      <c r="X95" s="35"/>
      <c r="Y95" s="35"/>
      <c r="Z95" s="35"/>
      <c r="AA95" s="35"/>
      <c r="AB95" s="35"/>
      <c r="AC95" s="35"/>
      <c r="AD95" s="35"/>
      <c r="AE95" s="35"/>
    </row>
    <row r="96" spans="1:31" s="2" customFormat="1" ht="10.35" customHeight="1">
      <c r="A96" s="35"/>
      <c r="B96" s="36"/>
      <c r="C96" s="37"/>
      <c r="D96" s="37"/>
      <c r="E96" s="37"/>
      <c r="F96" s="37"/>
      <c r="G96" s="37"/>
      <c r="H96" s="37"/>
      <c r="I96" s="37"/>
      <c r="J96" s="37"/>
      <c r="K96" s="37"/>
      <c r="L96" s="115"/>
      <c r="S96" s="35"/>
      <c r="T96" s="35"/>
      <c r="U96" s="35"/>
      <c r="V96" s="35"/>
      <c r="W96" s="35"/>
      <c r="X96" s="35"/>
      <c r="Y96" s="35"/>
      <c r="Z96" s="35"/>
      <c r="AA96" s="35"/>
      <c r="AB96" s="35"/>
      <c r="AC96" s="35"/>
      <c r="AD96" s="35"/>
      <c r="AE96" s="35"/>
    </row>
    <row r="97" spans="1:31" s="11" customFormat="1" ht="29.25" customHeight="1">
      <c r="A97" s="153"/>
      <c r="B97" s="154"/>
      <c r="C97" s="155" t="s">
        <v>231</v>
      </c>
      <c r="D97" s="156" t="s">
        <v>59</v>
      </c>
      <c r="E97" s="156" t="s">
        <v>55</v>
      </c>
      <c r="F97" s="156" t="s">
        <v>56</v>
      </c>
      <c r="G97" s="156" t="s">
        <v>232</v>
      </c>
      <c r="H97" s="156" t="s">
        <v>233</v>
      </c>
      <c r="I97" s="156" t="s">
        <v>234</v>
      </c>
      <c r="J97" s="156" t="s">
        <v>223</v>
      </c>
      <c r="K97" s="157" t="s">
        <v>235</v>
      </c>
      <c r="L97" s="158"/>
      <c r="M97" s="69" t="s">
        <v>19</v>
      </c>
      <c r="N97" s="70" t="s">
        <v>44</v>
      </c>
      <c r="O97" s="70" t="s">
        <v>236</v>
      </c>
      <c r="P97" s="70" t="s">
        <v>237</v>
      </c>
      <c r="Q97" s="70" t="s">
        <v>238</v>
      </c>
      <c r="R97" s="70" t="s">
        <v>239</v>
      </c>
      <c r="S97" s="70" t="s">
        <v>240</v>
      </c>
      <c r="T97" s="71" t="s">
        <v>241</v>
      </c>
      <c r="U97" s="153"/>
      <c r="V97" s="153"/>
      <c r="W97" s="153"/>
      <c r="X97" s="153"/>
      <c r="Y97" s="153"/>
      <c r="Z97" s="153"/>
      <c r="AA97" s="153"/>
      <c r="AB97" s="153"/>
      <c r="AC97" s="153"/>
      <c r="AD97" s="153"/>
      <c r="AE97" s="153"/>
    </row>
    <row r="98" spans="1:63" s="2" customFormat="1" ht="22.8" customHeight="1">
      <c r="A98" s="35"/>
      <c r="B98" s="36"/>
      <c r="C98" s="76" t="s">
        <v>242</v>
      </c>
      <c r="D98" s="37"/>
      <c r="E98" s="37"/>
      <c r="F98" s="37"/>
      <c r="G98" s="37"/>
      <c r="H98" s="37"/>
      <c r="I98" s="37"/>
      <c r="J98" s="159">
        <f>BK98</f>
        <v>0</v>
      </c>
      <c r="K98" s="37"/>
      <c r="L98" s="40"/>
      <c r="M98" s="72"/>
      <c r="N98" s="160"/>
      <c r="O98" s="73"/>
      <c r="P98" s="161">
        <f>P99+P120</f>
        <v>0</v>
      </c>
      <c r="Q98" s="73"/>
      <c r="R98" s="161">
        <f>R99+R120</f>
        <v>26.504689899999995</v>
      </c>
      <c r="S98" s="73"/>
      <c r="T98" s="162">
        <f>T99+T120</f>
        <v>0</v>
      </c>
      <c r="U98" s="35"/>
      <c r="V98" s="35"/>
      <c r="W98" s="35"/>
      <c r="X98" s="35"/>
      <c r="Y98" s="35"/>
      <c r="Z98" s="35"/>
      <c r="AA98" s="35"/>
      <c r="AB98" s="35"/>
      <c r="AC98" s="35"/>
      <c r="AD98" s="35"/>
      <c r="AE98" s="35"/>
      <c r="AT98" s="18" t="s">
        <v>73</v>
      </c>
      <c r="AU98" s="18" t="s">
        <v>224</v>
      </c>
      <c r="BK98" s="163">
        <f>BK99+BK120</f>
        <v>0</v>
      </c>
    </row>
    <row r="99" spans="2:63" s="12" customFormat="1" ht="25.95" customHeight="1">
      <c r="B99" s="164"/>
      <c r="C99" s="165"/>
      <c r="D99" s="166" t="s">
        <v>73</v>
      </c>
      <c r="E99" s="167" t="s">
        <v>243</v>
      </c>
      <c r="F99" s="167" t="s">
        <v>244</v>
      </c>
      <c r="G99" s="165"/>
      <c r="H99" s="165"/>
      <c r="I99" s="168"/>
      <c r="J99" s="169">
        <f>BK99</f>
        <v>0</v>
      </c>
      <c r="K99" s="165"/>
      <c r="L99" s="170"/>
      <c r="M99" s="171"/>
      <c r="N99" s="172"/>
      <c r="O99" s="172"/>
      <c r="P99" s="173">
        <f>P100</f>
        <v>0</v>
      </c>
      <c r="Q99" s="172"/>
      <c r="R99" s="173">
        <f>R100</f>
        <v>0</v>
      </c>
      <c r="S99" s="172"/>
      <c r="T99" s="174">
        <f>T100</f>
        <v>0</v>
      </c>
      <c r="AR99" s="175" t="s">
        <v>82</v>
      </c>
      <c r="AT99" s="176" t="s">
        <v>73</v>
      </c>
      <c r="AU99" s="176" t="s">
        <v>74</v>
      </c>
      <c r="AY99" s="175" t="s">
        <v>245</v>
      </c>
      <c r="BK99" s="177">
        <f>BK100</f>
        <v>0</v>
      </c>
    </row>
    <row r="100" spans="2:63" s="12" customFormat="1" ht="22.8" customHeight="1">
      <c r="B100" s="164"/>
      <c r="C100" s="165"/>
      <c r="D100" s="166" t="s">
        <v>73</v>
      </c>
      <c r="E100" s="178" t="s">
        <v>278</v>
      </c>
      <c r="F100" s="178" t="s">
        <v>918</v>
      </c>
      <c r="G100" s="165"/>
      <c r="H100" s="165"/>
      <c r="I100" s="168"/>
      <c r="J100" s="179">
        <f>BK100</f>
        <v>0</v>
      </c>
      <c r="K100" s="165"/>
      <c r="L100" s="170"/>
      <c r="M100" s="171"/>
      <c r="N100" s="172"/>
      <c r="O100" s="172"/>
      <c r="P100" s="173">
        <f>SUM(P101:P119)</f>
        <v>0</v>
      </c>
      <c r="Q100" s="172"/>
      <c r="R100" s="173">
        <f>SUM(R101:R119)</f>
        <v>0</v>
      </c>
      <c r="S100" s="172"/>
      <c r="T100" s="174">
        <f>SUM(T101:T119)</f>
        <v>0</v>
      </c>
      <c r="AR100" s="175" t="s">
        <v>82</v>
      </c>
      <c r="AT100" s="176" t="s">
        <v>73</v>
      </c>
      <c r="AU100" s="176" t="s">
        <v>82</v>
      </c>
      <c r="AY100" s="175" t="s">
        <v>245</v>
      </c>
      <c r="BK100" s="177">
        <f>SUM(BK101:BK119)</f>
        <v>0</v>
      </c>
    </row>
    <row r="101" spans="1:65" s="2" customFormat="1" ht="21.75" customHeight="1">
      <c r="A101" s="35"/>
      <c r="B101" s="36"/>
      <c r="C101" s="180" t="s">
        <v>82</v>
      </c>
      <c r="D101" s="180" t="s">
        <v>247</v>
      </c>
      <c r="E101" s="181" t="s">
        <v>919</v>
      </c>
      <c r="F101" s="182" t="s">
        <v>920</v>
      </c>
      <c r="G101" s="183" t="s">
        <v>260</v>
      </c>
      <c r="H101" s="184">
        <v>4994.7</v>
      </c>
      <c r="I101" s="185"/>
      <c r="J101" s="186">
        <f>ROUND(I101*H101,2)</f>
        <v>0</v>
      </c>
      <c r="K101" s="182" t="s">
        <v>19</v>
      </c>
      <c r="L101" s="40"/>
      <c r="M101" s="187" t="s">
        <v>19</v>
      </c>
      <c r="N101" s="188" t="s">
        <v>45</v>
      </c>
      <c r="O101" s="65"/>
      <c r="P101" s="189">
        <f>O101*H101</f>
        <v>0</v>
      </c>
      <c r="Q101" s="189">
        <v>0</v>
      </c>
      <c r="R101" s="189">
        <f>Q101*H101</f>
        <v>0</v>
      </c>
      <c r="S101" s="189">
        <v>0</v>
      </c>
      <c r="T101" s="190">
        <f>S101*H101</f>
        <v>0</v>
      </c>
      <c r="U101" s="35"/>
      <c r="V101" s="35"/>
      <c r="W101" s="35"/>
      <c r="X101" s="35"/>
      <c r="Y101" s="35"/>
      <c r="Z101" s="35"/>
      <c r="AA101" s="35"/>
      <c r="AB101" s="35"/>
      <c r="AC101" s="35"/>
      <c r="AD101" s="35"/>
      <c r="AE101" s="35"/>
      <c r="AR101" s="191" t="s">
        <v>131</v>
      </c>
      <c r="AT101" s="191" t="s">
        <v>247</v>
      </c>
      <c r="AU101" s="191" t="s">
        <v>84</v>
      </c>
      <c r="AY101" s="18" t="s">
        <v>245</v>
      </c>
      <c r="BE101" s="192">
        <f>IF(N101="základní",J101,0)</f>
        <v>0</v>
      </c>
      <c r="BF101" s="192">
        <f>IF(N101="snížená",J101,0)</f>
        <v>0</v>
      </c>
      <c r="BG101" s="192">
        <f>IF(N101="zákl. přenesená",J101,0)</f>
        <v>0</v>
      </c>
      <c r="BH101" s="192">
        <f>IF(N101="sníž. přenesená",J101,0)</f>
        <v>0</v>
      </c>
      <c r="BI101" s="192">
        <f>IF(N101="nulová",J101,0)</f>
        <v>0</v>
      </c>
      <c r="BJ101" s="18" t="s">
        <v>82</v>
      </c>
      <c r="BK101" s="192">
        <f>ROUND(I101*H101,2)</f>
        <v>0</v>
      </c>
      <c r="BL101" s="18" t="s">
        <v>131</v>
      </c>
      <c r="BM101" s="191" t="s">
        <v>921</v>
      </c>
    </row>
    <row r="102" spans="1:47" s="2" customFormat="1" ht="38.4">
      <c r="A102" s="35"/>
      <c r="B102" s="36"/>
      <c r="C102" s="37"/>
      <c r="D102" s="200" t="s">
        <v>470</v>
      </c>
      <c r="E102" s="37"/>
      <c r="F102" s="236" t="s">
        <v>922</v>
      </c>
      <c r="G102" s="37"/>
      <c r="H102" s="37"/>
      <c r="I102" s="195"/>
      <c r="J102" s="37"/>
      <c r="K102" s="37"/>
      <c r="L102" s="40"/>
      <c r="M102" s="196"/>
      <c r="N102" s="197"/>
      <c r="O102" s="65"/>
      <c r="P102" s="65"/>
      <c r="Q102" s="65"/>
      <c r="R102" s="65"/>
      <c r="S102" s="65"/>
      <c r="T102" s="66"/>
      <c r="U102" s="35"/>
      <c r="V102" s="35"/>
      <c r="W102" s="35"/>
      <c r="X102" s="35"/>
      <c r="Y102" s="35"/>
      <c r="Z102" s="35"/>
      <c r="AA102" s="35"/>
      <c r="AB102" s="35"/>
      <c r="AC102" s="35"/>
      <c r="AD102" s="35"/>
      <c r="AE102" s="35"/>
      <c r="AT102" s="18" t="s">
        <v>470</v>
      </c>
      <c r="AU102" s="18" t="s">
        <v>84</v>
      </c>
    </row>
    <row r="103" spans="2:51" s="13" customFormat="1" ht="10.2">
      <c r="B103" s="198"/>
      <c r="C103" s="199"/>
      <c r="D103" s="200" t="s">
        <v>265</v>
      </c>
      <c r="E103" s="201" t="s">
        <v>19</v>
      </c>
      <c r="F103" s="202" t="s">
        <v>923</v>
      </c>
      <c r="G103" s="199"/>
      <c r="H103" s="201" t="s">
        <v>19</v>
      </c>
      <c r="I103" s="203"/>
      <c r="J103" s="199"/>
      <c r="K103" s="199"/>
      <c r="L103" s="204"/>
      <c r="M103" s="205"/>
      <c r="N103" s="206"/>
      <c r="O103" s="206"/>
      <c r="P103" s="206"/>
      <c r="Q103" s="206"/>
      <c r="R103" s="206"/>
      <c r="S103" s="206"/>
      <c r="T103" s="207"/>
      <c r="AT103" s="208" t="s">
        <v>265</v>
      </c>
      <c r="AU103" s="208" t="s">
        <v>84</v>
      </c>
      <c r="AV103" s="13" t="s">
        <v>82</v>
      </c>
      <c r="AW103" s="13" t="s">
        <v>36</v>
      </c>
      <c r="AX103" s="13" t="s">
        <v>74</v>
      </c>
      <c r="AY103" s="208" t="s">
        <v>245</v>
      </c>
    </row>
    <row r="104" spans="2:51" s="14" customFormat="1" ht="10.2">
      <c r="B104" s="209"/>
      <c r="C104" s="210"/>
      <c r="D104" s="200" t="s">
        <v>265</v>
      </c>
      <c r="E104" s="211" t="s">
        <v>19</v>
      </c>
      <c r="F104" s="212" t="s">
        <v>887</v>
      </c>
      <c r="G104" s="210"/>
      <c r="H104" s="213">
        <v>399.11</v>
      </c>
      <c r="I104" s="214"/>
      <c r="J104" s="210"/>
      <c r="K104" s="210"/>
      <c r="L104" s="215"/>
      <c r="M104" s="216"/>
      <c r="N104" s="217"/>
      <c r="O104" s="217"/>
      <c r="P104" s="217"/>
      <c r="Q104" s="217"/>
      <c r="R104" s="217"/>
      <c r="S104" s="217"/>
      <c r="T104" s="218"/>
      <c r="AT104" s="219" t="s">
        <v>265</v>
      </c>
      <c r="AU104" s="219" t="s">
        <v>84</v>
      </c>
      <c r="AV104" s="14" t="s">
        <v>84</v>
      </c>
      <c r="AW104" s="14" t="s">
        <v>36</v>
      </c>
      <c r="AX104" s="14" t="s">
        <v>74</v>
      </c>
      <c r="AY104" s="219" t="s">
        <v>245</v>
      </c>
    </row>
    <row r="105" spans="2:51" s="14" customFormat="1" ht="10.2">
      <c r="B105" s="209"/>
      <c r="C105" s="210"/>
      <c r="D105" s="200" t="s">
        <v>265</v>
      </c>
      <c r="E105" s="211" t="s">
        <v>19</v>
      </c>
      <c r="F105" s="212" t="s">
        <v>895</v>
      </c>
      <c r="G105" s="210"/>
      <c r="H105" s="213">
        <v>452.45</v>
      </c>
      <c r="I105" s="214"/>
      <c r="J105" s="210"/>
      <c r="K105" s="210"/>
      <c r="L105" s="215"/>
      <c r="M105" s="216"/>
      <c r="N105" s="217"/>
      <c r="O105" s="217"/>
      <c r="P105" s="217"/>
      <c r="Q105" s="217"/>
      <c r="R105" s="217"/>
      <c r="S105" s="217"/>
      <c r="T105" s="218"/>
      <c r="AT105" s="219" t="s">
        <v>265</v>
      </c>
      <c r="AU105" s="219" t="s">
        <v>84</v>
      </c>
      <c r="AV105" s="14" t="s">
        <v>84</v>
      </c>
      <c r="AW105" s="14" t="s">
        <v>36</v>
      </c>
      <c r="AX105" s="14" t="s">
        <v>74</v>
      </c>
      <c r="AY105" s="219" t="s">
        <v>245</v>
      </c>
    </row>
    <row r="106" spans="2:51" s="14" customFormat="1" ht="10.2">
      <c r="B106" s="209"/>
      <c r="C106" s="210"/>
      <c r="D106" s="200" t="s">
        <v>265</v>
      </c>
      <c r="E106" s="211" t="s">
        <v>19</v>
      </c>
      <c r="F106" s="212" t="s">
        <v>899</v>
      </c>
      <c r="G106" s="210"/>
      <c r="H106" s="213">
        <v>229.26</v>
      </c>
      <c r="I106" s="214"/>
      <c r="J106" s="210"/>
      <c r="K106" s="210"/>
      <c r="L106" s="215"/>
      <c r="M106" s="216"/>
      <c r="N106" s="217"/>
      <c r="O106" s="217"/>
      <c r="P106" s="217"/>
      <c r="Q106" s="217"/>
      <c r="R106" s="217"/>
      <c r="S106" s="217"/>
      <c r="T106" s="218"/>
      <c r="AT106" s="219" t="s">
        <v>265</v>
      </c>
      <c r="AU106" s="219" t="s">
        <v>84</v>
      </c>
      <c r="AV106" s="14" t="s">
        <v>84</v>
      </c>
      <c r="AW106" s="14" t="s">
        <v>36</v>
      </c>
      <c r="AX106" s="14" t="s">
        <v>74</v>
      </c>
      <c r="AY106" s="219" t="s">
        <v>245</v>
      </c>
    </row>
    <row r="107" spans="2:51" s="14" customFormat="1" ht="10.2">
      <c r="B107" s="209"/>
      <c r="C107" s="210"/>
      <c r="D107" s="200" t="s">
        <v>265</v>
      </c>
      <c r="E107" s="211" t="s">
        <v>19</v>
      </c>
      <c r="F107" s="212" t="s">
        <v>885</v>
      </c>
      <c r="G107" s="210"/>
      <c r="H107" s="213">
        <v>2584.34</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4" customFormat="1" ht="10.2">
      <c r="B108" s="209"/>
      <c r="C108" s="210"/>
      <c r="D108" s="200" t="s">
        <v>265</v>
      </c>
      <c r="E108" s="211" t="s">
        <v>19</v>
      </c>
      <c r="F108" s="212" t="s">
        <v>889</v>
      </c>
      <c r="G108" s="210"/>
      <c r="H108" s="213">
        <v>64.29</v>
      </c>
      <c r="I108" s="214"/>
      <c r="J108" s="210"/>
      <c r="K108" s="210"/>
      <c r="L108" s="215"/>
      <c r="M108" s="216"/>
      <c r="N108" s="217"/>
      <c r="O108" s="217"/>
      <c r="P108" s="217"/>
      <c r="Q108" s="217"/>
      <c r="R108" s="217"/>
      <c r="S108" s="217"/>
      <c r="T108" s="218"/>
      <c r="AT108" s="219" t="s">
        <v>265</v>
      </c>
      <c r="AU108" s="219" t="s">
        <v>84</v>
      </c>
      <c r="AV108" s="14" t="s">
        <v>84</v>
      </c>
      <c r="AW108" s="14" t="s">
        <v>36</v>
      </c>
      <c r="AX108" s="14" t="s">
        <v>74</v>
      </c>
      <c r="AY108" s="219" t="s">
        <v>245</v>
      </c>
    </row>
    <row r="109" spans="2:51" s="14" customFormat="1" ht="10.2">
      <c r="B109" s="209"/>
      <c r="C109" s="210"/>
      <c r="D109" s="200" t="s">
        <v>265</v>
      </c>
      <c r="E109" s="211" t="s">
        <v>19</v>
      </c>
      <c r="F109" s="212" t="s">
        <v>901</v>
      </c>
      <c r="G109" s="210"/>
      <c r="H109" s="213">
        <v>51.88</v>
      </c>
      <c r="I109" s="214"/>
      <c r="J109" s="210"/>
      <c r="K109" s="210"/>
      <c r="L109" s="215"/>
      <c r="M109" s="216"/>
      <c r="N109" s="217"/>
      <c r="O109" s="217"/>
      <c r="P109" s="217"/>
      <c r="Q109" s="217"/>
      <c r="R109" s="217"/>
      <c r="S109" s="217"/>
      <c r="T109" s="218"/>
      <c r="AT109" s="219" t="s">
        <v>265</v>
      </c>
      <c r="AU109" s="219" t="s">
        <v>84</v>
      </c>
      <c r="AV109" s="14" t="s">
        <v>84</v>
      </c>
      <c r="AW109" s="14" t="s">
        <v>36</v>
      </c>
      <c r="AX109" s="14" t="s">
        <v>74</v>
      </c>
      <c r="AY109" s="219" t="s">
        <v>245</v>
      </c>
    </row>
    <row r="110" spans="2:51" s="14" customFormat="1" ht="10.2">
      <c r="B110" s="209"/>
      <c r="C110" s="210"/>
      <c r="D110" s="200" t="s">
        <v>265</v>
      </c>
      <c r="E110" s="211" t="s">
        <v>19</v>
      </c>
      <c r="F110" s="212" t="s">
        <v>905</v>
      </c>
      <c r="G110" s="210"/>
      <c r="H110" s="213">
        <v>41.71</v>
      </c>
      <c r="I110" s="214"/>
      <c r="J110" s="210"/>
      <c r="K110" s="210"/>
      <c r="L110" s="215"/>
      <c r="M110" s="216"/>
      <c r="N110" s="217"/>
      <c r="O110" s="217"/>
      <c r="P110" s="217"/>
      <c r="Q110" s="217"/>
      <c r="R110" s="217"/>
      <c r="S110" s="217"/>
      <c r="T110" s="218"/>
      <c r="AT110" s="219" t="s">
        <v>265</v>
      </c>
      <c r="AU110" s="219" t="s">
        <v>84</v>
      </c>
      <c r="AV110" s="14" t="s">
        <v>84</v>
      </c>
      <c r="AW110" s="14" t="s">
        <v>36</v>
      </c>
      <c r="AX110" s="14" t="s">
        <v>74</v>
      </c>
      <c r="AY110" s="219" t="s">
        <v>245</v>
      </c>
    </row>
    <row r="111" spans="2:51" s="14" customFormat="1" ht="10.2">
      <c r="B111" s="209"/>
      <c r="C111" s="210"/>
      <c r="D111" s="200" t="s">
        <v>265</v>
      </c>
      <c r="E111" s="211" t="s">
        <v>19</v>
      </c>
      <c r="F111" s="212" t="s">
        <v>910</v>
      </c>
      <c r="G111" s="210"/>
      <c r="H111" s="213">
        <v>61.16</v>
      </c>
      <c r="I111" s="214"/>
      <c r="J111" s="210"/>
      <c r="K111" s="210"/>
      <c r="L111" s="215"/>
      <c r="M111" s="216"/>
      <c r="N111" s="217"/>
      <c r="O111" s="217"/>
      <c r="P111" s="217"/>
      <c r="Q111" s="217"/>
      <c r="R111" s="217"/>
      <c r="S111" s="217"/>
      <c r="T111" s="218"/>
      <c r="AT111" s="219" t="s">
        <v>265</v>
      </c>
      <c r="AU111" s="219" t="s">
        <v>84</v>
      </c>
      <c r="AV111" s="14" t="s">
        <v>84</v>
      </c>
      <c r="AW111" s="14" t="s">
        <v>36</v>
      </c>
      <c r="AX111" s="14" t="s">
        <v>74</v>
      </c>
      <c r="AY111" s="219" t="s">
        <v>245</v>
      </c>
    </row>
    <row r="112" spans="2:51" s="14" customFormat="1" ht="10.2">
      <c r="B112" s="209"/>
      <c r="C112" s="210"/>
      <c r="D112" s="200" t="s">
        <v>265</v>
      </c>
      <c r="E112" s="211" t="s">
        <v>19</v>
      </c>
      <c r="F112" s="212" t="s">
        <v>908</v>
      </c>
      <c r="G112" s="210"/>
      <c r="H112" s="213">
        <v>82.43</v>
      </c>
      <c r="I112" s="214"/>
      <c r="J112" s="210"/>
      <c r="K112" s="210"/>
      <c r="L112" s="215"/>
      <c r="M112" s="216"/>
      <c r="N112" s="217"/>
      <c r="O112" s="217"/>
      <c r="P112" s="217"/>
      <c r="Q112" s="217"/>
      <c r="R112" s="217"/>
      <c r="S112" s="217"/>
      <c r="T112" s="218"/>
      <c r="AT112" s="219" t="s">
        <v>265</v>
      </c>
      <c r="AU112" s="219" t="s">
        <v>84</v>
      </c>
      <c r="AV112" s="14" t="s">
        <v>84</v>
      </c>
      <c r="AW112" s="14" t="s">
        <v>36</v>
      </c>
      <c r="AX112" s="14" t="s">
        <v>74</v>
      </c>
      <c r="AY112" s="219" t="s">
        <v>245</v>
      </c>
    </row>
    <row r="113" spans="2:51" s="14" customFormat="1" ht="10.2">
      <c r="B113" s="209"/>
      <c r="C113" s="210"/>
      <c r="D113" s="200" t="s">
        <v>265</v>
      </c>
      <c r="E113" s="211" t="s">
        <v>19</v>
      </c>
      <c r="F113" s="212" t="s">
        <v>897</v>
      </c>
      <c r="G113" s="210"/>
      <c r="H113" s="213">
        <v>96.32</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4" customFormat="1" ht="10.2">
      <c r="B114" s="209"/>
      <c r="C114" s="210"/>
      <c r="D114" s="200" t="s">
        <v>265</v>
      </c>
      <c r="E114" s="211" t="s">
        <v>19</v>
      </c>
      <c r="F114" s="212" t="s">
        <v>891</v>
      </c>
      <c r="G114" s="210"/>
      <c r="H114" s="213">
        <v>332.45</v>
      </c>
      <c r="I114" s="214"/>
      <c r="J114" s="210"/>
      <c r="K114" s="210"/>
      <c r="L114" s="215"/>
      <c r="M114" s="216"/>
      <c r="N114" s="217"/>
      <c r="O114" s="217"/>
      <c r="P114" s="217"/>
      <c r="Q114" s="217"/>
      <c r="R114" s="217"/>
      <c r="S114" s="217"/>
      <c r="T114" s="218"/>
      <c r="AT114" s="219" t="s">
        <v>265</v>
      </c>
      <c r="AU114" s="219" t="s">
        <v>84</v>
      </c>
      <c r="AV114" s="14" t="s">
        <v>84</v>
      </c>
      <c r="AW114" s="14" t="s">
        <v>36</v>
      </c>
      <c r="AX114" s="14" t="s">
        <v>74</v>
      </c>
      <c r="AY114" s="219" t="s">
        <v>245</v>
      </c>
    </row>
    <row r="115" spans="2:51" s="14" customFormat="1" ht="10.2">
      <c r="B115" s="209"/>
      <c r="C115" s="210"/>
      <c r="D115" s="200" t="s">
        <v>265</v>
      </c>
      <c r="E115" s="211" t="s">
        <v>19</v>
      </c>
      <c r="F115" s="212" t="s">
        <v>893</v>
      </c>
      <c r="G115" s="210"/>
      <c r="H115" s="213">
        <v>60.83</v>
      </c>
      <c r="I115" s="214"/>
      <c r="J115" s="210"/>
      <c r="K115" s="210"/>
      <c r="L115" s="215"/>
      <c r="M115" s="216"/>
      <c r="N115" s="217"/>
      <c r="O115" s="217"/>
      <c r="P115" s="217"/>
      <c r="Q115" s="217"/>
      <c r="R115" s="217"/>
      <c r="S115" s="217"/>
      <c r="T115" s="218"/>
      <c r="AT115" s="219" t="s">
        <v>265</v>
      </c>
      <c r="AU115" s="219" t="s">
        <v>84</v>
      </c>
      <c r="AV115" s="14" t="s">
        <v>84</v>
      </c>
      <c r="AW115" s="14" t="s">
        <v>36</v>
      </c>
      <c r="AX115" s="14" t="s">
        <v>74</v>
      </c>
      <c r="AY115" s="219" t="s">
        <v>245</v>
      </c>
    </row>
    <row r="116" spans="2:51" s="14" customFormat="1" ht="10.2">
      <c r="B116" s="209"/>
      <c r="C116" s="210"/>
      <c r="D116" s="200" t="s">
        <v>265</v>
      </c>
      <c r="E116" s="211" t="s">
        <v>19</v>
      </c>
      <c r="F116" s="212" t="s">
        <v>903</v>
      </c>
      <c r="G116" s="210"/>
      <c r="H116" s="213">
        <v>525.79</v>
      </c>
      <c r="I116" s="214"/>
      <c r="J116" s="210"/>
      <c r="K116" s="210"/>
      <c r="L116" s="215"/>
      <c r="M116" s="216"/>
      <c r="N116" s="217"/>
      <c r="O116" s="217"/>
      <c r="P116" s="217"/>
      <c r="Q116" s="217"/>
      <c r="R116" s="217"/>
      <c r="S116" s="217"/>
      <c r="T116" s="218"/>
      <c r="AT116" s="219" t="s">
        <v>265</v>
      </c>
      <c r="AU116" s="219" t="s">
        <v>84</v>
      </c>
      <c r="AV116" s="14" t="s">
        <v>84</v>
      </c>
      <c r="AW116" s="14" t="s">
        <v>36</v>
      </c>
      <c r="AX116" s="14" t="s">
        <v>74</v>
      </c>
      <c r="AY116" s="219" t="s">
        <v>245</v>
      </c>
    </row>
    <row r="117" spans="2:51" s="14" customFormat="1" ht="10.2">
      <c r="B117" s="209"/>
      <c r="C117" s="210"/>
      <c r="D117" s="200" t="s">
        <v>265</v>
      </c>
      <c r="E117" s="211" t="s">
        <v>19</v>
      </c>
      <c r="F117" s="212" t="s">
        <v>912</v>
      </c>
      <c r="G117" s="210"/>
      <c r="H117" s="213">
        <v>12.68</v>
      </c>
      <c r="I117" s="214"/>
      <c r="J117" s="210"/>
      <c r="K117" s="210"/>
      <c r="L117" s="215"/>
      <c r="M117" s="216"/>
      <c r="N117" s="217"/>
      <c r="O117" s="217"/>
      <c r="P117" s="217"/>
      <c r="Q117" s="217"/>
      <c r="R117" s="217"/>
      <c r="S117" s="217"/>
      <c r="T117" s="218"/>
      <c r="AT117" s="219" t="s">
        <v>265</v>
      </c>
      <c r="AU117" s="219" t="s">
        <v>84</v>
      </c>
      <c r="AV117" s="14" t="s">
        <v>84</v>
      </c>
      <c r="AW117" s="14" t="s">
        <v>36</v>
      </c>
      <c r="AX117" s="14" t="s">
        <v>74</v>
      </c>
      <c r="AY117" s="219" t="s">
        <v>245</v>
      </c>
    </row>
    <row r="118" spans="2:51" s="15" customFormat="1" ht="10.2">
      <c r="B118" s="220"/>
      <c r="C118" s="221"/>
      <c r="D118" s="200" t="s">
        <v>265</v>
      </c>
      <c r="E118" s="222" t="s">
        <v>19</v>
      </c>
      <c r="F118" s="223" t="s">
        <v>271</v>
      </c>
      <c r="G118" s="221"/>
      <c r="H118" s="224">
        <v>4994.7</v>
      </c>
      <c r="I118" s="225"/>
      <c r="J118" s="221"/>
      <c r="K118" s="221"/>
      <c r="L118" s="226"/>
      <c r="M118" s="227"/>
      <c r="N118" s="228"/>
      <c r="O118" s="228"/>
      <c r="P118" s="228"/>
      <c r="Q118" s="228"/>
      <c r="R118" s="228"/>
      <c r="S118" s="228"/>
      <c r="T118" s="229"/>
      <c r="AT118" s="230" t="s">
        <v>265</v>
      </c>
      <c r="AU118" s="230" t="s">
        <v>84</v>
      </c>
      <c r="AV118" s="15" t="s">
        <v>131</v>
      </c>
      <c r="AW118" s="15" t="s">
        <v>36</v>
      </c>
      <c r="AX118" s="15" t="s">
        <v>82</v>
      </c>
      <c r="AY118" s="230" t="s">
        <v>245</v>
      </c>
    </row>
    <row r="119" spans="1:65" s="2" customFormat="1" ht="16.5" customHeight="1">
      <c r="A119" s="35"/>
      <c r="B119" s="36"/>
      <c r="C119" s="180" t="s">
        <v>84</v>
      </c>
      <c r="D119" s="180" t="s">
        <v>247</v>
      </c>
      <c r="E119" s="181" t="s">
        <v>924</v>
      </c>
      <c r="F119" s="182" t="s">
        <v>925</v>
      </c>
      <c r="G119" s="183" t="s">
        <v>389</v>
      </c>
      <c r="H119" s="184">
        <v>1</v>
      </c>
      <c r="I119" s="185"/>
      <c r="J119" s="186">
        <f>ROUND(I119*H119,2)</f>
        <v>0</v>
      </c>
      <c r="K119" s="182" t="s">
        <v>19</v>
      </c>
      <c r="L119" s="40"/>
      <c r="M119" s="187" t="s">
        <v>19</v>
      </c>
      <c r="N119" s="188" t="s">
        <v>45</v>
      </c>
      <c r="O119" s="65"/>
      <c r="P119" s="189">
        <f>O119*H119</f>
        <v>0</v>
      </c>
      <c r="Q119" s="189">
        <v>0</v>
      </c>
      <c r="R119" s="189">
        <f>Q119*H119</f>
        <v>0</v>
      </c>
      <c r="S119" s="189">
        <v>0</v>
      </c>
      <c r="T119" s="190">
        <f>S119*H119</f>
        <v>0</v>
      </c>
      <c r="U119" s="35"/>
      <c r="V119" s="35"/>
      <c r="W119" s="35"/>
      <c r="X119" s="35"/>
      <c r="Y119" s="35"/>
      <c r="Z119" s="35"/>
      <c r="AA119" s="35"/>
      <c r="AB119" s="35"/>
      <c r="AC119" s="35"/>
      <c r="AD119" s="35"/>
      <c r="AE119" s="35"/>
      <c r="AR119" s="191" t="s">
        <v>131</v>
      </c>
      <c r="AT119" s="191" t="s">
        <v>247</v>
      </c>
      <c r="AU119" s="191" t="s">
        <v>84</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926</v>
      </c>
    </row>
    <row r="120" spans="2:63" s="12" customFormat="1" ht="25.95" customHeight="1">
      <c r="B120" s="164"/>
      <c r="C120" s="165"/>
      <c r="D120" s="166" t="s">
        <v>73</v>
      </c>
      <c r="E120" s="167" t="s">
        <v>546</v>
      </c>
      <c r="F120" s="167" t="s">
        <v>547</v>
      </c>
      <c r="G120" s="165"/>
      <c r="H120" s="165"/>
      <c r="I120" s="168"/>
      <c r="J120" s="169">
        <f>BK120</f>
        <v>0</v>
      </c>
      <c r="K120" s="165"/>
      <c r="L120" s="170"/>
      <c r="M120" s="171"/>
      <c r="N120" s="172"/>
      <c r="O120" s="172"/>
      <c r="P120" s="173">
        <f>P121+P128+P235+P285</f>
        <v>0</v>
      </c>
      <c r="Q120" s="172"/>
      <c r="R120" s="173">
        <f>R121+R128+R235+R285</f>
        <v>26.504689899999995</v>
      </c>
      <c r="S120" s="172"/>
      <c r="T120" s="174">
        <f>T121+T128+T235+T285</f>
        <v>0</v>
      </c>
      <c r="AR120" s="175" t="s">
        <v>84</v>
      </c>
      <c r="AT120" s="176" t="s">
        <v>73</v>
      </c>
      <c r="AU120" s="176" t="s">
        <v>74</v>
      </c>
      <c r="AY120" s="175" t="s">
        <v>245</v>
      </c>
      <c r="BK120" s="177">
        <f>BK121+BK128+BK235+BK285</f>
        <v>0</v>
      </c>
    </row>
    <row r="121" spans="2:63" s="12" customFormat="1" ht="22.8" customHeight="1">
      <c r="B121" s="164"/>
      <c r="C121" s="165"/>
      <c r="D121" s="166" t="s">
        <v>73</v>
      </c>
      <c r="E121" s="178" t="s">
        <v>795</v>
      </c>
      <c r="F121" s="178" t="s">
        <v>796</v>
      </c>
      <c r="G121" s="165"/>
      <c r="H121" s="165"/>
      <c r="I121" s="168"/>
      <c r="J121" s="179">
        <f>BK121</f>
        <v>0</v>
      </c>
      <c r="K121" s="165"/>
      <c r="L121" s="170"/>
      <c r="M121" s="171"/>
      <c r="N121" s="172"/>
      <c r="O121" s="172"/>
      <c r="P121" s="173">
        <f>SUM(P122:P127)</f>
        <v>0</v>
      </c>
      <c r="Q121" s="172"/>
      <c r="R121" s="173">
        <f>SUM(R122:R127)</f>
        <v>0</v>
      </c>
      <c r="S121" s="172"/>
      <c r="T121" s="174">
        <f>SUM(T122:T127)</f>
        <v>0</v>
      </c>
      <c r="AR121" s="175" t="s">
        <v>84</v>
      </c>
      <c r="AT121" s="176" t="s">
        <v>73</v>
      </c>
      <c r="AU121" s="176" t="s">
        <v>82</v>
      </c>
      <c r="AY121" s="175" t="s">
        <v>245</v>
      </c>
      <c r="BK121" s="177">
        <f>SUM(BK122:BK127)</f>
        <v>0</v>
      </c>
    </row>
    <row r="122" spans="1:65" s="2" customFormat="1" ht="16.5" customHeight="1">
      <c r="A122" s="35"/>
      <c r="B122" s="36"/>
      <c r="C122" s="180" t="s">
        <v>94</v>
      </c>
      <c r="D122" s="180" t="s">
        <v>247</v>
      </c>
      <c r="E122" s="181" t="s">
        <v>927</v>
      </c>
      <c r="F122" s="182" t="s">
        <v>928</v>
      </c>
      <c r="G122" s="183" t="s">
        <v>260</v>
      </c>
      <c r="H122" s="184">
        <v>61.16</v>
      </c>
      <c r="I122" s="185"/>
      <c r="J122" s="186">
        <f>ROUND(I122*H122,2)</f>
        <v>0</v>
      </c>
      <c r="K122" s="182" t="s">
        <v>19</v>
      </c>
      <c r="L122" s="40"/>
      <c r="M122" s="187" t="s">
        <v>19</v>
      </c>
      <c r="N122" s="188" t="s">
        <v>45</v>
      </c>
      <c r="O122" s="65"/>
      <c r="P122" s="189">
        <f>O122*H122</f>
        <v>0</v>
      </c>
      <c r="Q122" s="189">
        <v>0</v>
      </c>
      <c r="R122" s="189">
        <f>Q122*H122</f>
        <v>0</v>
      </c>
      <c r="S122" s="189">
        <v>0</v>
      </c>
      <c r="T122" s="190">
        <f>S122*H122</f>
        <v>0</v>
      </c>
      <c r="U122" s="35"/>
      <c r="V122" s="35"/>
      <c r="W122" s="35"/>
      <c r="X122" s="35"/>
      <c r="Y122" s="35"/>
      <c r="Z122" s="35"/>
      <c r="AA122" s="35"/>
      <c r="AB122" s="35"/>
      <c r="AC122" s="35"/>
      <c r="AD122" s="35"/>
      <c r="AE122" s="35"/>
      <c r="AR122" s="191" t="s">
        <v>355</v>
      </c>
      <c r="AT122" s="191" t="s">
        <v>247</v>
      </c>
      <c r="AU122" s="191" t="s">
        <v>84</v>
      </c>
      <c r="AY122" s="18" t="s">
        <v>245</v>
      </c>
      <c r="BE122" s="192">
        <f>IF(N122="základní",J122,0)</f>
        <v>0</v>
      </c>
      <c r="BF122" s="192">
        <f>IF(N122="snížená",J122,0)</f>
        <v>0</v>
      </c>
      <c r="BG122" s="192">
        <f>IF(N122="zákl. přenesená",J122,0)</f>
        <v>0</v>
      </c>
      <c r="BH122" s="192">
        <f>IF(N122="sníž. přenesená",J122,0)</f>
        <v>0</v>
      </c>
      <c r="BI122" s="192">
        <f>IF(N122="nulová",J122,0)</f>
        <v>0</v>
      </c>
      <c r="BJ122" s="18" t="s">
        <v>82</v>
      </c>
      <c r="BK122" s="192">
        <f>ROUND(I122*H122,2)</f>
        <v>0</v>
      </c>
      <c r="BL122" s="18" t="s">
        <v>355</v>
      </c>
      <c r="BM122" s="191" t="s">
        <v>929</v>
      </c>
    </row>
    <row r="123" spans="1:47" s="2" customFormat="1" ht="28.8">
      <c r="A123" s="35"/>
      <c r="B123" s="36"/>
      <c r="C123" s="37"/>
      <c r="D123" s="200" t="s">
        <v>470</v>
      </c>
      <c r="E123" s="37"/>
      <c r="F123" s="236" t="s">
        <v>930</v>
      </c>
      <c r="G123" s="37"/>
      <c r="H123" s="37"/>
      <c r="I123" s="195"/>
      <c r="J123" s="37"/>
      <c r="K123" s="37"/>
      <c r="L123" s="40"/>
      <c r="M123" s="196"/>
      <c r="N123" s="197"/>
      <c r="O123" s="65"/>
      <c r="P123" s="65"/>
      <c r="Q123" s="65"/>
      <c r="R123" s="65"/>
      <c r="S123" s="65"/>
      <c r="T123" s="66"/>
      <c r="U123" s="35"/>
      <c r="V123" s="35"/>
      <c r="W123" s="35"/>
      <c r="X123" s="35"/>
      <c r="Y123" s="35"/>
      <c r="Z123" s="35"/>
      <c r="AA123" s="35"/>
      <c r="AB123" s="35"/>
      <c r="AC123" s="35"/>
      <c r="AD123" s="35"/>
      <c r="AE123" s="35"/>
      <c r="AT123" s="18" t="s">
        <v>470</v>
      </c>
      <c r="AU123" s="18" t="s">
        <v>84</v>
      </c>
    </row>
    <row r="124" spans="2:51" s="13" customFormat="1" ht="10.2">
      <c r="B124" s="198"/>
      <c r="C124" s="199"/>
      <c r="D124" s="200" t="s">
        <v>265</v>
      </c>
      <c r="E124" s="201" t="s">
        <v>19</v>
      </c>
      <c r="F124" s="202" t="s">
        <v>931</v>
      </c>
      <c r="G124" s="199"/>
      <c r="H124" s="201" t="s">
        <v>19</v>
      </c>
      <c r="I124" s="203"/>
      <c r="J124" s="199"/>
      <c r="K124" s="199"/>
      <c r="L124" s="204"/>
      <c r="M124" s="205"/>
      <c r="N124" s="206"/>
      <c r="O124" s="206"/>
      <c r="P124" s="206"/>
      <c r="Q124" s="206"/>
      <c r="R124" s="206"/>
      <c r="S124" s="206"/>
      <c r="T124" s="207"/>
      <c r="AT124" s="208" t="s">
        <v>265</v>
      </c>
      <c r="AU124" s="208" t="s">
        <v>84</v>
      </c>
      <c r="AV124" s="13" t="s">
        <v>82</v>
      </c>
      <c r="AW124" s="13" t="s">
        <v>36</v>
      </c>
      <c r="AX124" s="13" t="s">
        <v>74</v>
      </c>
      <c r="AY124" s="208" t="s">
        <v>245</v>
      </c>
    </row>
    <row r="125" spans="2:51" s="13" customFormat="1" ht="10.2">
      <c r="B125" s="198"/>
      <c r="C125" s="199"/>
      <c r="D125" s="200" t="s">
        <v>265</v>
      </c>
      <c r="E125" s="201" t="s">
        <v>19</v>
      </c>
      <c r="F125" s="202" t="s">
        <v>932</v>
      </c>
      <c r="G125" s="199"/>
      <c r="H125" s="201" t="s">
        <v>19</v>
      </c>
      <c r="I125" s="203"/>
      <c r="J125" s="199"/>
      <c r="K125" s="199"/>
      <c r="L125" s="204"/>
      <c r="M125" s="205"/>
      <c r="N125" s="206"/>
      <c r="O125" s="206"/>
      <c r="P125" s="206"/>
      <c r="Q125" s="206"/>
      <c r="R125" s="206"/>
      <c r="S125" s="206"/>
      <c r="T125" s="207"/>
      <c r="AT125" s="208" t="s">
        <v>265</v>
      </c>
      <c r="AU125" s="208" t="s">
        <v>84</v>
      </c>
      <c r="AV125" s="13" t="s">
        <v>82</v>
      </c>
      <c r="AW125" s="13" t="s">
        <v>36</v>
      </c>
      <c r="AX125" s="13" t="s">
        <v>74</v>
      </c>
      <c r="AY125" s="208" t="s">
        <v>245</v>
      </c>
    </row>
    <row r="126" spans="2:51" s="14" customFormat="1" ht="10.2">
      <c r="B126" s="209"/>
      <c r="C126" s="210"/>
      <c r="D126" s="200" t="s">
        <v>265</v>
      </c>
      <c r="E126" s="211" t="s">
        <v>19</v>
      </c>
      <c r="F126" s="212" t="s">
        <v>911</v>
      </c>
      <c r="G126" s="210"/>
      <c r="H126" s="213">
        <v>61.16</v>
      </c>
      <c r="I126" s="214"/>
      <c r="J126" s="210"/>
      <c r="K126" s="210"/>
      <c r="L126" s="215"/>
      <c r="M126" s="216"/>
      <c r="N126" s="217"/>
      <c r="O126" s="217"/>
      <c r="P126" s="217"/>
      <c r="Q126" s="217"/>
      <c r="R126" s="217"/>
      <c r="S126" s="217"/>
      <c r="T126" s="218"/>
      <c r="AT126" s="219" t="s">
        <v>265</v>
      </c>
      <c r="AU126" s="219" t="s">
        <v>84</v>
      </c>
      <c r="AV126" s="14" t="s">
        <v>84</v>
      </c>
      <c r="AW126" s="14" t="s">
        <v>36</v>
      </c>
      <c r="AX126" s="14" t="s">
        <v>74</v>
      </c>
      <c r="AY126" s="219" t="s">
        <v>245</v>
      </c>
    </row>
    <row r="127" spans="2:51" s="15" customFormat="1" ht="10.2">
      <c r="B127" s="220"/>
      <c r="C127" s="221"/>
      <c r="D127" s="200" t="s">
        <v>265</v>
      </c>
      <c r="E127" s="222" t="s">
        <v>910</v>
      </c>
      <c r="F127" s="223" t="s">
        <v>271</v>
      </c>
      <c r="G127" s="221"/>
      <c r="H127" s="224">
        <v>61.16</v>
      </c>
      <c r="I127" s="225"/>
      <c r="J127" s="221"/>
      <c r="K127" s="221"/>
      <c r="L127" s="226"/>
      <c r="M127" s="227"/>
      <c r="N127" s="228"/>
      <c r="O127" s="228"/>
      <c r="P127" s="228"/>
      <c r="Q127" s="228"/>
      <c r="R127" s="228"/>
      <c r="S127" s="228"/>
      <c r="T127" s="229"/>
      <c r="AT127" s="230" t="s">
        <v>265</v>
      </c>
      <c r="AU127" s="230" t="s">
        <v>84</v>
      </c>
      <c r="AV127" s="15" t="s">
        <v>131</v>
      </c>
      <c r="AW127" s="15" t="s">
        <v>36</v>
      </c>
      <c r="AX127" s="15" t="s">
        <v>82</v>
      </c>
      <c r="AY127" s="230" t="s">
        <v>245</v>
      </c>
    </row>
    <row r="128" spans="2:63" s="12" customFormat="1" ht="22.8" customHeight="1">
      <c r="B128" s="164"/>
      <c r="C128" s="165"/>
      <c r="D128" s="166" t="s">
        <v>73</v>
      </c>
      <c r="E128" s="178" t="s">
        <v>933</v>
      </c>
      <c r="F128" s="178" t="s">
        <v>934</v>
      </c>
      <c r="G128" s="165"/>
      <c r="H128" s="165"/>
      <c r="I128" s="168"/>
      <c r="J128" s="179">
        <f>BK128</f>
        <v>0</v>
      </c>
      <c r="K128" s="165"/>
      <c r="L128" s="170"/>
      <c r="M128" s="171"/>
      <c r="N128" s="172"/>
      <c r="O128" s="172"/>
      <c r="P128" s="173">
        <f>SUM(P129:P234)</f>
        <v>0</v>
      </c>
      <c r="Q128" s="172"/>
      <c r="R128" s="173">
        <f>SUM(R129:R234)</f>
        <v>7.998741559999999</v>
      </c>
      <c r="S128" s="172"/>
      <c r="T128" s="174">
        <f>SUM(T129:T234)</f>
        <v>0</v>
      </c>
      <c r="AR128" s="175" t="s">
        <v>84</v>
      </c>
      <c r="AT128" s="176" t="s">
        <v>73</v>
      </c>
      <c r="AU128" s="176" t="s">
        <v>82</v>
      </c>
      <c r="AY128" s="175" t="s">
        <v>245</v>
      </c>
      <c r="BK128" s="177">
        <f>SUM(BK129:BK234)</f>
        <v>0</v>
      </c>
    </row>
    <row r="129" spans="1:65" s="2" customFormat="1" ht="16.5" customHeight="1">
      <c r="A129" s="35"/>
      <c r="B129" s="36"/>
      <c r="C129" s="180" t="s">
        <v>131</v>
      </c>
      <c r="D129" s="180" t="s">
        <v>247</v>
      </c>
      <c r="E129" s="181" t="s">
        <v>935</v>
      </c>
      <c r="F129" s="182" t="s">
        <v>936</v>
      </c>
      <c r="G129" s="183" t="s">
        <v>260</v>
      </c>
      <c r="H129" s="184">
        <v>1542.27</v>
      </c>
      <c r="I129" s="185"/>
      <c r="J129" s="186">
        <f>ROUND(I129*H129,2)</f>
        <v>0</v>
      </c>
      <c r="K129" s="182" t="s">
        <v>261</v>
      </c>
      <c r="L129" s="40"/>
      <c r="M129" s="187" t="s">
        <v>19</v>
      </c>
      <c r="N129" s="188" t="s">
        <v>45</v>
      </c>
      <c r="O129" s="65"/>
      <c r="P129" s="189">
        <f>O129*H129</f>
        <v>0</v>
      </c>
      <c r="Q129" s="189">
        <v>3E-05</v>
      </c>
      <c r="R129" s="189">
        <f>Q129*H129</f>
        <v>0.0462681</v>
      </c>
      <c r="S129" s="189">
        <v>0</v>
      </c>
      <c r="T129" s="190">
        <f>S129*H129</f>
        <v>0</v>
      </c>
      <c r="U129" s="35"/>
      <c r="V129" s="35"/>
      <c r="W129" s="35"/>
      <c r="X129" s="35"/>
      <c r="Y129" s="35"/>
      <c r="Z129" s="35"/>
      <c r="AA129" s="35"/>
      <c r="AB129" s="35"/>
      <c r="AC129" s="35"/>
      <c r="AD129" s="35"/>
      <c r="AE129" s="35"/>
      <c r="AR129" s="191" t="s">
        <v>355</v>
      </c>
      <c r="AT129" s="191" t="s">
        <v>247</v>
      </c>
      <c r="AU129" s="191" t="s">
        <v>84</v>
      </c>
      <c r="AY129" s="18" t="s">
        <v>245</v>
      </c>
      <c r="BE129" s="192">
        <f>IF(N129="základní",J129,0)</f>
        <v>0</v>
      </c>
      <c r="BF129" s="192">
        <f>IF(N129="snížená",J129,0)</f>
        <v>0</v>
      </c>
      <c r="BG129" s="192">
        <f>IF(N129="zákl. přenesená",J129,0)</f>
        <v>0</v>
      </c>
      <c r="BH129" s="192">
        <f>IF(N129="sníž. přenesená",J129,0)</f>
        <v>0</v>
      </c>
      <c r="BI129" s="192">
        <f>IF(N129="nulová",J129,0)</f>
        <v>0</v>
      </c>
      <c r="BJ129" s="18" t="s">
        <v>82</v>
      </c>
      <c r="BK129" s="192">
        <f>ROUND(I129*H129,2)</f>
        <v>0</v>
      </c>
      <c r="BL129" s="18" t="s">
        <v>355</v>
      </c>
      <c r="BM129" s="191" t="s">
        <v>937</v>
      </c>
    </row>
    <row r="130" spans="1:47" s="2" customFormat="1" ht="10.2">
      <c r="A130" s="35"/>
      <c r="B130" s="36"/>
      <c r="C130" s="37"/>
      <c r="D130" s="193" t="s">
        <v>263</v>
      </c>
      <c r="E130" s="37"/>
      <c r="F130" s="194" t="s">
        <v>938</v>
      </c>
      <c r="G130" s="37"/>
      <c r="H130" s="37"/>
      <c r="I130" s="195"/>
      <c r="J130" s="37"/>
      <c r="K130" s="37"/>
      <c r="L130" s="40"/>
      <c r="M130" s="196"/>
      <c r="N130" s="197"/>
      <c r="O130" s="65"/>
      <c r="P130" s="65"/>
      <c r="Q130" s="65"/>
      <c r="R130" s="65"/>
      <c r="S130" s="65"/>
      <c r="T130" s="66"/>
      <c r="U130" s="35"/>
      <c r="V130" s="35"/>
      <c r="W130" s="35"/>
      <c r="X130" s="35"/>
      <c r="Y130" s="35"/>
      <c r="Z130" s="35"/>
      <c r="AA130" s="35"/>
      <c r="AB130" s="35"/>
      <c r="AC130" s="35"/>
      <c r="AD130" s="35"/>
      <c r="AE130" s="35"/>
      <c r="AT130" s="18" t="s">
        <v>263</v>
      </c>
      <c r="AU130" s="18" t="s">
        <v>84</v>
      </c>
    </row>
    <row r="131" spans="2:51" s="13" customFormat="1" ht="10.2">
      <c r="B131" s="198"/>
      <c r="C131" s="199"/>
      <c r="D131" s="200" t="s">
        <v>265</v>
      </c>
      <c r="E131" s="201" t="s">
        <v>19</v>
      </c>
      <c r="F131" s="202" t="s">
        <v>923</v>
      </c>
      <c r="G131" s="199"/>
      <c r="H131" s="201" t="s">
        <v>19</v>
      </c>
      <c r="I131" s="203"/>
      <c r="J131" s="199"/>
      <c r="K131" s="199"/>
      <c r="L131" s="204"/>
      <c r="M131" s="205"/>
      <c r="N131" s="206"/>
      <c r="O131" s="206"/>
      <c r="P131" s="206"/>
      <c r="Q131" s="206"/>
      <c r="R131" s="206"/>
      <c r="S131" s="206"/>
      <c r="T131" s="207"/>
      <c r="AT131" s="208" t="s">
        <v>265</v>
      </c>
      <c r="AU131" s="208" t="s">
        <v>84</v>
      </c>
      <c r="AV131" s="13" t="s">
        <v>82</v>
      </c>
      <c r="AW131" s="13" t="s">
        <v>36</v>
      </c>
      <c r="AX131" s="13" t="s">
        <v>74</v>
      </c>
      <c r="AY131" s="208" t="s">
        <v>245</v>
      </c>
    </row>
    <row r="132" spans="2:51" s="14" customFormat="1" ht="10.2">
      <c r="B132" s="209"/>
      <c r="C132" s="210"/>
      <c r="D132" s="200" t="s">
        <v>265</v>
      </c>
      <c r="E132" s="211" t="s">
        <v>19</v>
      </c>
      <c r="F132" s="212" t="s">
        <v>887</v>
      </c>
      <c r="G132" s="210"/>
      <c r="H132" s="213">
        <v>399.11</v>
      </c>
      <c r="I132" s="214"/>
      <c r="J132" s="210"/>
      <c r="K132" s="210"/>
      <c r="L132" s="215"/>
      <c r="M132" s="216"/>
      <c r="N132" s="217"/>
      <c r="O132" s="217"/>
      <c r="P132" s="217"/>
      <c r="Q132" s="217"/>
      <c r="R132" s="217"/>
      <c r="S132" s="217"/>
      <c r="T132" s="218"/>
      <c r="AT132" s="219" t="s">
        <v>265</v>
      </c>
      <c r="AU132" s="219" t="s">
        <v>84</v>
      </c>
      <c r="AV132" s="14" t="s">
        <v>84</v>
      </c>
      <c r="AW132" s="14" t="s">
        <v>36</v>
      </c>
      <c r="AX132" s="14" t="s">
        <v>74</v>
      </c>
      <c r="AY132" s="219" t="s">
        <v>245</v>
      </c>
    </row>
    <row r="133" spans="2:51" s="14" customFormat="1" ht="10.2">
      <c r="B133" s="209"/>
      <c r="C133" s="210"/>
      <c r="D133" s="200" t="s">
        <v>265</v>
      </c>
      <c r="E133" s="211" t="s">
        <v>19</v>
      </c>
      <c r="F133" s="212" t="s">
        <v>895</v>
      </c>
      <c r="G133" s="210"/>
      <c r="H133" s="213">
        <v>452.45</v>
      </c>
      <c r="I133" s="214"/>
      <c r="J133" s="210"/>
      <c r="K133" s="210"/>
      <c r="L133" s="215"/>
      <c r="M133" s="216"/>
      <c r="N133" s="217"/>
      <c r="O133" s="217"/>
      <c r="P133" s="217"/>
      <c r="Q133" s="217"/>
      <c r="R133" s="217"/>
      <c r="S133" s="217"/>
      <c r="T133" s="218"/>
      <c r="AT133" s="219" t="s">
        <v>265</v>
      </c>
      <c r="AU133" s="219" t="s">
        <v>84</v>
      </c>
      <c r="AV133" s="14" t="s">
        <v>84</v>
      </c>
      <c r="AW133" s="14" t="s">
        <v>36</v>
      </c>
      <c r="AX133" s="14" t="s">
        <v>74</v>
      </c>
      <c r="AY133" s="219" t="s">
        <v>245</v>
      </c>
    </row>
    <row r="134" spans="2:51" s="14" customFormat="1" ht="10.2">
      <c r="B134" s="209"/>
      <c r="C134" s="210"/>
      <c r="D134" s="200" t="s">
        <v>265</v>
      </c>
      <c r="E134" s="211" t="s">
        <v>19</v>
      </c>
      <c r="F134" s="212" t="s">
        <v>889</v>
      </c>
      <c r="G134" s="210"/>
      <c r="H134" s="213">
        <v>64.29</v>
      </c>
      <c r="I134" s="214"/>
      <c r="J134" s="210"/>
      <c r="K134" s="210"/>
      <c r="L134" s="215"/>
      <c r="M134" s="216"/>
      <c r="N134" s="217"/>
      <c r="O134" s="217"/>
      <c r="P134" s="217"/>
      <c r="Q134" s="217"/>
      <c r="R134" s="217"/>
      <c r="S134" s="217"/>
      <c r="T134" s="218"/>
      <c r="AT134" s="219" t="s">
        <v>265</v>
      </c>
      <c r="AU134" s="219" t="s">
        <v>84</v>
      </c>
      <c r="AV134" s="14" t="s">
        <v>84</v>
      </c>
      <c r="AW134" s="14" t="s">
        <v>36</v>
      </c>
      <c r="AX134" s="14" t="s">
        <v>74</v>
      </c>
      <c r="AY134" s="219" t="s">
        <v>245</v>
      </c>
    </row>
    <row r="135" spans="2:51" s="14" customFormat="1" ht="10.2">
      <c r="B135" s="209"/>
      <c r="C135" s="210"/>
      <c r="D135" s="200" t="s">
        <v>265</v>
      </c>
      <c r="E135" s="211" t="s">
        <v>19</v>
      </c>
      <c r="F135" s="212" t="s">
        <v>905</v>
      </c>
      <c r="G135" s="210"/>
      <c r="H135" s="213">
        <v>41.71</v>
      </c>
      <c r="I135" s="214"/>
      <c r="J135" s="210"/>
      <c r="K135" s="210"/>
      <c r="L135" s="215"/>
      <c r="M135" s="216"/>
      <c r="N135" s="217"/>
      <c r="O135" s="217"/>
      <c r="P135" s="217"/>
      <c r="Q135" s="217"/>
      <c r="R135" s="217"/>
      <c r="S135" s="217"/>
      <c r="T135" s="218"/>
      <c r="AT135" s="219" t="s">
        <v>265</v>
      </c>
      <c r="AU135" s="219" t="s">
        <v>84</v>
      </c>
      <c r="AV135" s="14" t="s">
        <v>84</v>
      </c>
      <c r="AW135" s="14" t="s">
        <v>36</v>
      </c>
      <c r="AX135" s="14" t="s">
        <v>74</v>
      </c>
      <c r="AY135" s="219" t="s">
        <v>245</v>
      </c>
    </row>
    <row r="136" spans="2:51" s="14" customFormat="1" ht="10.2">
      <c r="B136" s="209"/>
      <c r="C136" s="210"/>
      <c r="D136" s="200" t="s">
        <v>265</v>
      </c>
      <c r="E136" s="211" t="s">
        <v>19</v>
      </c>
      <c r="F136" s="212" t="s">
        <v>908</v>
      </c>
      <c r="G136" s="210"/>
      <c r="H136" s="213">
        <v>82.43</v>
      </c>
      <c r="I136" s="214"/>
      <c r="J136" s="210"/>
      <c r="K136" s="210"/>
      <c r="L136" s="215"/>
      <c r="M136" s="216"/>
      <c r="N136" s="217"/>
      <c r="O136" s="217"/>
      <c r="P136" s="217"/>
      <c r="Q136" s="217"/>
      <c r="R136" s="217"/>
      <c r="S136" s="217"/>
      <c r="T136" s="218"/>
      <c r="AT136" s="219" t="s">
        <v>265</v>
      </c>
      <c r="AU136" s="219" t="s">
        <v>84</v>
      </c>
      <c r="AV136" s="14" t="s">
        <v>84</v>
      </c>
      <c r="AW136" s="14" t="s">
        <v>36</v>
      </c>
      <c r="AX136" s="14" t="s">
        <v>74</v>
      </c>
      <c r="AY136" s="219" t="s">
        <v>245</v>
      </c>
    </row>
    <row r="137" spans="2:51" s="14" customFormat="1" ht="10.2">
      <c r="B137" s="209"/>
      <c r="C137" s="210"/>
      <c r="D137" s="200" t="s">
        <v>265</v>
      </c>
      <c r="E137" s="211" t="s">
        <v>19</v>
      </c>
      <c r="F137" s="212" t="s">
        <v>897</v>
      </c>
      <c r="G137" s="210"/>
      <c r="H137" s="213">
        <v>96.32</v>
      </c>
      <c r="I137" s="214"/>
      <c r="J137" s="210"/>
      <c r="K137" s="210"/>
      <c r="L137" s="215"/>
      <c r="M137" s="216"/>
      <c r="N137" s="217"/>
      <c r="O137" s="217"/>
      <c r="P137" s="217"/>
      <c r="Q137" s="217"/>
      <c r="R137" s="217"/>
      <c r="S137" s="217"/>
      <c r="T137" s="218"/>
      <c r="AT137" s="219" t="s">
        <v>265</v>
      </c>
      <c r="AU137" s="219" t="s">
        <v>84</v>
      </c>
      <c r="AV137" s="14" t="s">
        <v>84</v>
      </c>
      <c r="AW137" s="14" t="s">
        <v>36</v>
      </c>
      <c r="AX137" s="14" t="s">
        <v>74</v>
      </c>
      <c r="AY137" s="219" t="s">
        <v>245</v>
      </c>
    </row>
    <row r="138" spans="2:51" s="14" customFormat="1" ht="10.2">
      <c r="B138" s="209"/>
      <c r="C138" s="210"/>
      <c r="D138" s="200" t="s">
        <v>265</v>
      </c>
      <c r="E138" s="211" t="s">
        <v>19</v>
      </c>
      <c r="F138" s="212" t="s">
        <v>891</v>
      </c>
      <c r="G138" s="210"/>
      <c r="H138" s="213">
        <v>332.45</v>
      </c>
      <c r="I138" s="214"/>
      <c r="J138" s="210"/>
      <c r="K138" s="210"/>
      <c r="L138" s="215"/>
      <c r="M138" s="216"/>
      <c r="N138" s="217"/>
      <c r="O138" s="217"/>
      <c r="P138" s="217"/>
      <c r="Q138" s="217"/>
      <c r="R138" s="217"/>
      <c r="S138" s="217"/>
      <c r="T138" s="218"/>
      <c r="AT138" s="219" t="s">
        <v>265</v>
      </c>
      <c r="AU138" s="219" t="s">
        <v>84</v>
      </c>
      <c r="AV138" s="14" t="s">
        <v>84</v>
      </c>
      <c r="AW138" s="14" t="s">
        <v>36</v>
      </c>
      <c r="AX138" s="14" t="s">
        <v>74</v>
      </c>
      <c r="AY138" s="219" t="s">
        <v>245</v>
      </c>
    </row>
    <row r="139" spans="2:51" s="14" customFormat="1" ht="10.2">
      <c r="B139" s="209"/>
      <c r="C139" s="210"/>
      <c r="D139" s="200" t="s">
        <v>265</v>
      </c>
      <c r="E139" s="211" t="s">
        <v>19</v>
      </c>
      <c r="F139" s="212" t="s">
        <v>893</v>
      </c>
      <c r="G139" s="210"/>
      <c r="H139" s="213">
        <v>60.83</v>
      </c>
      <c r="I139" s="214"/>
      <c r="J139" s="210"/>
      <c r="K139" s="210"/>
      <c r="L139" s="215"/>
      <c r="M139" s="216"/>
      <c r="N139" s="217"/>
      <c r="O139" s="217"/>
      <c r="P139" s="217"/>
      <c r="Q139" s="217"/>
      <c r="R139" s="217"/>
      <c r="S139" s="217"/>
      <c r="T139" s="218"/>
      <c r="AT139" s="219" t="s">
        <v>265</v>
      </c>
      <c r="AU139" s="219" t="s">
        <v>84</v>
      </c>
      <c r="AV139" s="14" t="s">
        <v>84</v>
      </c>
      <c r="AW139" s="14" t="s">
        <v>36</v>
      </c>
      <c r="AX139" s="14" t="s">
        <v>74</v>
      </c>
      <c r="AY139" s="219" t="s">
        <v>245</v>
      </c>
    </row>
    <row r="140" spans="2:51" s="14" customFormat="1" ht="10.2">
      <c r="B140" s="209"/>
      <c r="C140" s="210"/>
      <c r="D140" s="200" t="s">
        <v>265</v>
      </c>
      <c r="E140" s="211" t="s">
        <v>19</v>
      </c>
      <c r="F140" s="212" t="s">
        <v>912</v>
      </c>
      <c r="G140" s="210"/>
      <c r="H140" s="213">
        <v>12.68</v>
      </c>
      <c r="I140" s="214"/>
      <c r="J140" s="210"/>
      <c r="K140" s="210"/>
      <c r="L140" s="215"/>
      <c r="M140" s="216"/>
      <c r="N140" s="217"/>
      <c r="O140" s="217"/>
      <c r="P140" s="217"/>
      <c r="Q140" s="217"/>
      <c r="R140" s="217"/>
      <c r="S140" s="217"/>
      <c r="T140" s="218"/>
      <c r="AT140" s="219" t="s">
        <v>265</v>
      </c>
      <c r="AU140" s="219" t="s">
        <v>84</v>
      </c>
      <c r="AV140" s="14" t="s">
        <v>84</v>
      </c>
      <c r="AW140" s="14" t="s">
        <v>36</v>
      </c>
      <c r="AX140" s="14" t="s">
        <v>74</v>
      </c>
      <c r="AY140" s="219" t="s">
        <v>245</v>
      </c>
    </row>
    <row r="141" spans="2:51" s="15" customFormat="1" ht="10.2">
      <c r="B141" s="220"/>
      <c r="C141" s="221"/>
      <c r="D141" s="200" t="s">
        <v>265</v>
      </c>
      <c r="E141" s="222" t="s">
        <v>19</v>
      </c>
      <c r="F141" s="223" t="s">
        <v>271</v>
      </c>
      <c r="G141" s="221"/>
      <c r="H141" s="224">
        <v>1542.27</v>
      </c>
      <c r="I141" s="225"/>
      <c r="J141" s="221"/>
      <c r="K141" s="221"/>
      <c r="L141" s="226"/>
      <c r="M141" s="227"/>
      <c r="N141" s="228"/>
      <c r="O141" s="228"/>
      <c r="P141" s="228"/>
      <c r="Q141" s="228"/>
      <c r="R141" s="228"/>
      <c r="S141" s="228"/>
      <c r="T141" s="229"/>
      <c r="AT141" s="230" t="s">
        <v>265</v>
      </c>
      <c r="AU141" s="230" t="s">
        <v>84</v>
      </c>
      <c r="AV141" s="15" t="s">
        <v>131</v>
      </c>
      <c r="AW141" s="15" t="s">
        <v>36</v>
      </c>
      <c r="AX141" s="15" t="s">
        <v>82</v>
      </c>
      <c r="AY141" s="230" t="s">
        <v>245</v>
      </c>
    </row>
    <row r="142" spans="1:65" s="2" customFormat="1" ht="16.5" customHeight="1">
      <c r="A142" s="35"/>
      <c r="B142" s="36"/>
      <c r="C142" s="180" t="s">
        <v>272</v>
      </c>
      <c r="D142" s="180" t="s">
        <v>247</v>
      </c>
      <c r="E142" s="181" t="s">
        <v>939</v>
      </c>
      <c r="F142" s="182" t="s">
        <v>940</v>
      </c>
      <c r="G142" s="183" t="s">
        <v>260</v>
      </c>
      <c r="H142" s="184">
        <v>12.68</v>
      </c>
      <c r="I142" s="185"/>
      <c r="J142" s="186">
        <f>ROUND(I142*H142,2)</f>
        <v>0</v>
      </c>
      <c r="K142" s="182" t="s">
        <v>19</v>
      </c>
      <c r="L142" s="40"/>
      <c r="M142" s="187" t="s">
        <v>19</v>
      </c>
      <c r="N142" s="188" t="s">
        <v>45</v>
      </c>
      <c r="O142" s="65"/>
      <c r="P142" s="189">
        <f>O142*H142</f>
        <v>0</v>
      </c>
      <c r="Q142" s="189">
        <v>0.0004</v>
      </c>
      <c r="R142" s="189">
        <f>Q142*H142</f>
        <v>0.005072</v>
      </c>
      <c r="S142" s="189">
        <v>0</v>
      </c>
      <c r="T142" s="190">
        <f>S142*H142</f>
        <v>0</v>
      </c>
      <c r="U142" s="35"/>
      <c r="V142" s="35"/>
      <c r="W142" s="35"/>
      <c r="X142" s="35"/>
      <c r="Y142" s="35"/>
      <c r="Z142" s="35"/>
      <c r="AA142" s="35"/>
      <c r="AB142" s="35"/>
      <c r="AC142" s="35"/>
      <c r="AD142" s="35"/>
      <c r="AE142" s="35"/>
      <c r="AR142" s="191" t="s">
        <v>355</v>
      </c>
      <c r="AT142" s="191" t="s">
        <v>247</v>
      </c>
      <c r="AU142" s="191" t="s">
        <v>84</v>
      </c>
      <c r="AY142" s="18" t="s">
        <v>245</v>
      </c>
      <c r="BE142" s="192">
        <f>IF(N142="základní",J142,0)</f>
        <v>0</v>
      </c>
      <c r="BF142" s="192">
        <f>IF(N142="snížená",J142,0)</f>
        <v>0</v>
      </c>
      <c r="BG142" s="192">
        <f>IF(N142="zákl. přenesená",J142,0)</f>
        <v>0</v>
      </c>
      <c r="BH142" s="192">
        <f>IF(N142="sníž. přenesená",J142,0)</f>
        <v>0</v>
      </c>
      <c r="BI142" s="192">
        <f>IF(N142="nulová",J142,0)</f>
        <v>0</v>
      </c>
      <c r="BJ142" s="18" t="s">
        <v>82</v>
      </c>
      <c r="BK142" s="192">
        <f>ROUND(I142*H142,2)</f>
        <v>0</v>
      </c>
      <c r="BL142" s="18" t="s">
        <v>355</v>
      </c>
      <c r="BM142" s="191" t="s">
        <v>941</v>
      </c>
    </row>
    <row r="143" spans="1:65" s="2" customFormat="1" ht="16.5" customHeight="1">
      <c r="A143" s="35"/>
      <c r="B143" s="36"/>
      <c r="C143" s="243" t="s">
        <v>278</v>
      </c>
      <c r="D143" s="243" t="s">
        <v>942</v>
      </c>
      <c r="E143" s="244" t="s">
        <v>943</v>
      </c>
      <c r="F143" s="245" t="s">
        <v>944</v>
      </c>
      <c r="G143" s="246" t="s">
        <v>260</v>
      </c>
      <c r="H143" s="247">
        <v>13.948</v>
      </c>
      <c r="I143" s="248"/>
      <c r="J143" s="249">
        <f>ROUND(I143*H143,2)</f>
        <v>0</v>
      </c>
      <c r="K143" s="245" t="s">
        <v>19</v>
      </c>
      <c r="L143" s="250"/>
      <c r="M143" s="251" t="s">
        <v>19</v>
      </c>
      <c r="N143" s="252" t="s">
        <v>45</v>
      </c>
      <c r="O143" s="65"/>
      <c r="P143" s="189">
        <f>O143*H143</f>
        <v>0</v>
      </c>
      <c r="Q143" s="189">
        <v>0.0029</v>
      </c>
      <c r="R143" s="189">
        <f>Q143*H143</f>
        <v>0.0404492</v>
      </c>
      <c r="S143" s="189">
        <v>0</v>
      </c>
      <c r="T143" s="190">
        <f>S143*H143</f>
        <v>0</v>
      </c>
      <c r="U143" s="35"/>
      <c r="V143" s="35"/>
      <c r="W143" s="35"/>
      <c r="X143" s="35"/>
      <c r="Y143" s="35"/>
      <c r="Z143" s="35"/>
      <c r="AA143" s="35"/>
      <c r="AB143" s="35"/>
      <c r="AC143" s="35"/>
      <c r="AD143" s="35"/>
      <c r="AE143" s="35"/>
      <c r="AR143" s="191" t="s">
        <v>758</v>
      </c>
      <c r="AT143" s="191" t="s">
        <v>942</v>
      </c>
      <c r="AU143" s="191" t="s">
        <v>84</v>
      </c>
      <c r="AY143" s="18" t="s">
        <v>245</v>
      </c>
      <c r="BE143" s="192">
        <f>IF(N143="základní",J143,0)</f>
        <v>0</v>
      </c>
      <c r="BF143" s="192">
        <f>IF(N143="snížená",J143,0)</f>
        <v>0</v>
      </c>
      <c r="BG143" s="192">
        <f>IF(N143="zákl. přenesená",J143,0)</f>
        <v>0</v>
      </c>
      <c r="BH143" s="192">
        <f>IF(N143="sníž. přenesená",J143,0)</f>
        <v>0</v>
      </c>
      <c r="BI143" s="192">
        <f>IF(N143="nulová",J143,0)</f>
        <v>0</v>
      </c>
      <c r="BJ143" s="18" t="s">
        <v>82</v>
      </c>
      <c r="BK143" s="192">
        <f>ROUND(I143*H143,2)</f>
        <v>0</v>
      </c>
      <c r="BL143" s="18" t="s">
        <v>355</v>
      </c>
      <c r="BM143" s="191" t="s">
        <v>945</v>
      </c>
    </row>
    <row r="144" spans="2:51" s="13" customFormat="1" ht="10.2">
      <c r="B144" s="198"/>
      <c r="C144" s="199"/>
      <c r="D144" s="200" t="s">
        <v>265</v>
      </c>
      <c r="E144" s="201" t="s">
        <v>19</v>
      </c>
      <c r="F144" s="202" t="s">
        <v>946</v>
      </c>
      <c r="G144" s="199"/>
      <c r="H144" s="201" t="s">
        <v>19</v>
      </c>
      <c r="I144" s="203"/>
      <c r="J144" s="199"/>
      <c r="K144" s="199"/>
      <c r="L144" s="204"/>
      <c r="M144" s="205"/>
      <c r="N144" s="206"/>
      <c r="O144" s="206"/>
      <c r="P144" s="206"/>
      <c r="Q144" s="206"/>
      <c r="R144" s="206"/>
      <c r="S144" s="206"/>
      <c r="T144" s="207"/>
      <c r="AT144" s="208" t="s">
        <v>265</v>
      </c>
      <c r="AU144" s="208" t="s">
        <v>84</v>
      </c>
      <c r="AV144" s="13" t="s">
        <v>82</v>
      </c>
      <c r="AW144" s="13" t="s">
        <v>36</v>
      </c>
      <c r="AX144" s="13" t="s">
        <v>74</v>
      </c>
      <c r="AY144" s="208" t="s">
        <v>245</v>
      </c>
    </row>
    <row r="145" spans="2:51" s="13" customFormat="1" ht="10.2">
      <c r="B145" s="198"/>
      <c r="C145" s="199"/>
      <c r="D145" s="200" t="s">
        <v>265</v>
      </c>
      <c r="E145" s="201" t="s">
        <v>19</v>
      </c>
      <c r="F145" s="202" t="s">
        <v>947</v>
      </c>
      <c r="G145" s="199"/>
      <c r="H145" s="201" t="s">
        <v>19</v>
      </c>
      <c r="I145" s="203"/>
      <c r="J145" s="199"/>
      <c r="K145" s="199"/>
      <c r="L145" s="204"/>
      <c r="M145" s="205"/>
      <c r="N145" s="206"/>
      <c r="O145" s="206"/>
      <c r="P145" s="206"/>
      <c r="Q145" s="206"/>
      <c r="R145" s="206"/>
      <c r="S145" s="206"/>
      <c r="T145" s="207"/>
      <c r="AT145" s="208" t="s">
        <v>265</v>
      </c>
      <c r="AU145" s="208" t="s">
        <v>84</v>
      </c>
      <c r="AV145" s="13" t="s">
        <v>82</v>
      </c>
      <c r="AW145" s="13" t="s">
        <v>36</v>
      </c>
      <c r="AX145" s="13" t="s">
        <v>74</v>
      </c>
      <c r="AY145" s="208" t="s">
        <v>245</v>
      </c>
    </row>
    <row r="146" spans="2:51" s="14" customFormat="1" ht="10.2">
      <c r="B146" s="209"/>
      <c r="C146" s="210"/>
      <c r="D146" s="200" t="s">
        <v>265</v>
      </c>
      <c r="E146" s="211" t="s">
        <v>19</v>
      </c>
      <c r="F146" s="212" t="s">
        <v>913</v>
      </c>
      <c r="G146" s="210"/>
      <c r="H146" s="213">
        <v>12.68</v>
      </c>
      <c r="I146" s="214"/>
      <c r="J146" s="210"/>
      <c r="K146" s="210"/>
      <c r="L146" s="215"/>
      <c r="M146" s="216"/>
      <c r="N146" s="217"/>
      <c r="O146" s="217"/>
      <c r="P146" s="217"/>
      <c r="Q146" s="217"/>
      <c r="R146" s="217"/>
      <c r="S146" s="217"/>
      <c r="T146" s="218"/>
      <c r="AT146" s="219" t="s">
        <v>265</v>
      </c>
      <c r="AU146" s="219" t="s">
        <v>84</v>
      </c>
      <c r="AV146" s="14" t="s">
        <v>84</v>
      </c>
      <c r="AW146" s="14" t="s">
        <v>36</v>
      </c>
      <c r="AX146" s="14" t="s">
        <v>74</v>
      </c>
      <c r="AY146" s="219" t="s">
        <v>245</v>
      </c>
    </row>
    <row r="147" spans="2:51" s="15" customFormat="1" ht="10.2">
      <c r="B147" s="220"/>
      <c r="C147" s="221"/>
      <c r="D147" s="200" t="s">
        <v>265</v>
      </c>
      <c r="E147" s="222" t="s">
        <v>912</v>
      </c>
      <c r="F147" s="223" t="s">
        <v>271</v>
      </c>
      <c r="G147" s="221"/>
      <c r="H147" s="224">
        <v>12.68</v>
      </c>
      <c r="I147" s="225"/>
      <c r="J147" s="221"/>
      <c r="K147" s="221"/>
      <c r="L147" s="226"/>
      <c r="M147" s="227"/>
      <c r="N147" s="228"/>
      <c r="O147" s="228"/>
      <c r="P147" s="228"/>
      <c r="Q147" s="228"/>
      <c r="R147" s="228"/>
      <c r="S147" s="228"/>
      <c r="T147" s="229"/>
      <c r="AT147" s="230" t="s">
        <v>265</v>
      </c>
      <c r="AU147" s="230" t="s">
        <v>84</v>
      </c>
      <c r="AV147" s="15" t="s">
        <v>131</v>
      </c>
      <c r="AW147" s="15" t="s">
        <v>36</v>
      </c>
      <c r="AX147" s="15" t="s">
        <v>82</v>
      </c>
      <c r="AY147" s="230" t="s">
        <v>245</v>
      </c>
    </row>
    <row r="148" spans="2:51" s="14" customFormat="1" ht="10.2">
      <c r="B148" s="209"/>
      <c r="C148" s="210"/>
      <c r="D148" s="200" t="s">
        <v>265</v>
      </c>
      <c r="E148" s="210"/>
      <c r="F148" s="212" t="s">
        <v>948</v>
      </c>
      <c r="G148" s="210"/>
      <c r="H148" s="213">
        <v>13.948</v>
      </c>
      <c r="I148" s="214"/>
      <c r="J148" s="210"/>
      <c r="K148" s="210"/>
      <c r="L148" s="215"/>
      <c r="M148" s="216"/>
      <c r="N148" s="217"/>
      <c r="O148" s="217"/>
      <c r="P148" s="217"/>
      <c r="Q148" s="217"/>
      <c r="R148" s="217"/>
      <c r="S148" s="217"/>
      <c r="T148" s="218"/>
      <c r="AT148" s="219" t="s">
        <v>265</v>
      </c>
      <c r="AU148" s="219" t="s">
        <v>84</v>
      </c>
      <c r="AV148" s="14" t="s">
        <v>84</v>
      </c>
      <c r="AW148" s="14" t="s">
        <v>4</v>
      </c>
      <c r="AX148" s="14" t="s">
        <v>82</v>
      </c>
      <c r="AY148" s="219" t="s">
        <v>245</v>
      </c>
    </row>
    <row r="149" spans="1:65" s="2" customFormat="1" ht="21.75" customHeight="1">
      <c r="A149" s="35"/>
      <c r="B149" s="36"/>
      <c r="C149" s="180" t="s">
        <v>285</v>
      </c>
      <c r="D149" s="180" t="s">
        <v>247</v>
      </c>
      <c r="E149" s="181" t="s">
        <v>949</v>
      </c>
      <c r="F149" s="182" t="s">
        <v>950</v>
      </c>
      <c r="G149" s="183" t="s">
        <v>260</v>
      </c>
      <c r="H149" s="184">
        <v>548.77</v>
      </c>
      <c r="I149" s="185"/>
      <c r="J149" s="186">
        <f>ROUND(I149*H149,2)</f>
        <v>0</v>
      </c>
      <c r="K149" s="182" t="s">
        <v>261</v>
      </c>
      <c r="L149" s="40"/>
      <c r="M149" s="187" t="s">
        <v>19</v>
      </c>
      <c r="N149" s="188" t="s">
        <v>45</v>
      </c>
      <c r="O149" s="65"/>
      <c r="P149" s="189">
        <f>O149*H149</f>
        <v>0</v>
      </c>
      <c r="Q149" s="189">
        <v>0.0004</v>
      </c>
      <c r="R149" s="189">
        <f>Q149*H149</f>
        <v>0.219508</v>
      </c>
      <c r="S149" s="189">
        <v>0</v>
      </c>
      <c r="T149" s="190">
        <f>S149*H149</f>
        <v>0</v>
      </c>
      <c r="U149" s="35"/>
      <c r="V149" s="35"/>
      <c r="W149" s="35"/>
      <c r="X149" s="35"/>
      <c r="Y149" s="35"/>
      <c r="Z149" s="35"/>
      <c r="AA149" s="35"/>
      <c r="AB149" s="35"/>
      <c r="AC149" s="35"/>
      <c r="AD149" s="35"/>
      <c r="AE149" s="35"/>
      <c r="AR149" s="191" t="s">
        <v>355</v>
      </c>
      <c r="AT149" s="191" t="s">
        <v>247</v>
      </c>
      <c r="AU149" s="191" t="s">
        <v>84</v>
      </c>
      <c r="AY149" s="18" t="s">
        <v>245</v>
      </c>
      <c r="BE149" s="192">
        <f>IF(N149="základní",J149,0)</f>
        <v>0</v>
      </c>
      <c r="BF149" s="192">
        <f>IF(N149="snížená",J149,0)</f>
        <v>0</v>
      </c>
      <c r="BG149" s="192">
        <f>IF(N149="zákl. přenesená",J149,0)</f>
        <v>0</v>
      </c>
      <c r="BH149" s="192">
        <f>IF(N149="sníž. přenesená",J149,0)</f>
        <v>0</v>
      </c>
      <c r="BI149" s="192">
        <f>IF(N149="nulová",J149,0)</f>
        <v>0</v>
      </c>
      <c r="BJ149" s="18" t="s">
        <v>82</v>
      </c>
      <c r="BK149" s="192">
        <f>ROUND(I149*H149,2)</f>
        <v>0</v>
      </c>
      <c r="BL149" s="18" t="s">
        <v>355</v>
      </c>
      <c r="BM149" s="191" t="s">
        <v>951</v>
      </c>
    </row>
    <row r="150" spans="1:47" s="2" customFormat="1" ht="10.2">
      <c r="A150" s="35"/>
      <c r="B150" s="36"/>
      <c r="C150" s="37"/>
      <c r="D150" s="193" t="s">
        <v>263</v>
      </c>
      <c r="E150" s="37"/>
      <c r="F150" s="194" t="s">
        <v>952</v>
      </c>
      <c r="G150" s="37"/>
      <c r="H150" s="37"/>
      <c r="I150" s="195"/>
      <c r="J150" s="37"/>
      <c r="K150" s="37"/>
      <c r="L150" s="40"/>
      <c r="M150" s="196"/>
      <c r="N150" s="197"/>
      <c r="O150" s="65"/>
      <c r="P150" s="65"/>
      <c r="Q150" s="65"/>
      <c r="R150" s="65"/>
      <c r="S150" s="65"/>
      <c r="T150" s="66"/>
      <c r="U150" s="35"/>
      <c r="V150" s="35"/>
      <c r="W150" s="35"/>
      <c r="X150" s="35"/>
      <c r="Y150" s="35"/>
      <c r="Z150" s="35"/>
      <c r="AA150" s="35"/>
      <c r="AB150" s="35"/>
      <c r="AC150" s="35"/>
      <c r="AD150" s="35"/>
      <c r="AE150" s="35"/>
      <c r="AT150" s="18" t="s">
        <v>263</v>
      </c>
      <c r="AU150" s="18" t="s">
        <v>84</v>
      </c>
    </row>
    <row r="151" spans="1:65" s="2" customFormat="1" ht="16.5" customHeight="1">
      <c r="A151" s="35"/>
      <c r="B151" s="36"/>
      <c r="C151" s="243" t="s">
        <v>297</v>
      </c>
      <c r="D151" s="243" t="s">
        <v>942</v>
      </c>
      <c r="E151" s="244" t="s">
        <v>953</v>
      </c>
      <c r="F151" s="245" t="s">
        <v>954</v>
      </c>
      <c r="G151" s="246" t="s">
        <v>260</v>
      </c>
      <c r="H151" s="247">
        <v>497.695</v>
      </c>
      <c r="I151" s="248"/>
      <c r="J151" s="249">
        <f>ROUND(I151*H151,2)</f>
        <v>0</v>
      </c>
      <c r="K151" s="245" t="s">
        <v>19</v>
      </c>
      <c r="L151" s="250"/>
      <c r="M151" s="251" t="s">
        <v>19</v>
      </c>
      <c r="N151" s="252" t="s">
        <v>45</v>
      </c>
      <c r="O151" s="65"/>
      <c r="P151" s="189">
        <f>O151*H151</f>
        <v>0</v>
      </c>
      <c r="Q151" s="189">
        <v>0.0045</v>
      </c>
      <c r="R151" s="189">
        <f>Q151*H151</f>
        <v>2.2396274999999997</v>
      </c>
      <c r="S151" s="189">
        <v>0</v>
      </c>
      <c r="T151" s="190">
        <f>S151*H151</f>
        <v>0</v>
      </c>
      <c r="U151" s="35"/>
      <c r="V151" s="35"/>
      <c r="W151" s="35"/>
      <c r="X151" s="35"/>
      <c r="Y151" s="35"/>
      <c r="Z151" s="35"/>
      <c r="AA151" s="35"/>
      <c r="AB151" s="35"/>
      <c r="AC151" s="35"/>
      <c r="AD151" s="35"/>
      <c r="AE151" s="35"/>
      <c r="AR151" s="191" t="s">
        <v>758</v>
      </c>
      <c r="AT151" s="191" t="s">
        <v>942</v>
      </c>
      <c r="AU151" s="191" t="s">
        <v>84</v>
      </c>
      <c r="AY151" s="18" t="s">
        <v>245</v>
      </c>
      <c r="BE151" s="192">
        <f>IF(N151="základní",J151,0)</f>
        <v>0</v>
      </c>
      <c r="BF151" s="192">
        <f>IF(N151="snížená",J151,0)</f>
        <v>0</v>
      </c>
      <c r="BG151" s="192">
        <f>IF(N151="zákl. přenesená",J151,0)</f>
        <v>0</v>
      </c>
      <c r="BH151" s="192">
        <f>IF(N151="sníž. přenesená",J151,0)</f>
        <v>0</v>
      </c>
      <c r="BI151" s="192">
        <f>IF(N151="nulová",J151,0)</f>
        <v>0</v>
      </c>
      <c r="BJ151" s="18" t="s">
        <v>82</v>
      </c>
      <c r="BK151" s="192">
        <f>ROUND(I151*H151,2)</f>
        <v>0</v>
      </c>
      <c r="BL151" s="18" t="s">
        <v>355</v>
      </c>
      <c r="BM151" s="191" t="s">
        <v>955</v>
      </c>
    </row>
    <row r="152" spans="2:51" s="13" customFormat="1" ht="10.2">
      <c r="B152" s="198"/>
      <c r="C152" s="199"/>
      <c r="D152" s="200" t="s">
        <v>265</v>
      </c>
      <c r="E152" s="201" t="s">
        <v>19</v>
      </c>
      <c r="F152" s="202" t="s">
        <v>956</v>
      </c>
      <c r="G152" s="199"/>
      <c r="H152" s="201" t="s">
        <v>19</v>
      </c>
      <c r="I152" s="203"/>
      <c r="J152" s="199"/>
      <c r="K152" s="199"/>
      <c r="L152" s="204"/>
      <c r="M152" s="205"/>
      <c r="N152" s="206"/>
      <c r="O152" s="206"/>
      <c r="P152" s="206"/>
      <c r="Q152" s="206"/>
      <c r="R152" s="206"/>
      <c r="S152" s="206"/>
      <c r="T152" s="207"/>
      <c r="AT152" s="208" t="s">
        <v>265</v>
      </c>
      <c r="AU152" s="208" t="s">
        <v>84</v>
      </c>
      <c r="AV152" s="13" t="s">
        <v>82</v>
      </c>
      <c r="AW152" s="13" t="s">
        <v>36</v>
      </c>
      <c r="AX152" s="13" t="s">
        <v>74</v>
      </c>
      <c r="AY152" s="208" t="s">
        <v>245</v>
      </c>
    </row>
    <row r="153" spans="2:51" s="13" customFormat="1" ht="10.2">
      <c r="B153" s="198"/>
      <c r="C153" s="199"/>
      <c r="D153" s="200" t="s">
        <v>265</v>
      </c>
      <c r="E153" s="201" t="s">
        <v>19</v>
      </c>
      <c r="F153" s="202" t="s">
        <v>957</v>
      </c>
      <c r="G153" s="199"/>
      <c r="H153" s="201" t="s">
        <v>19</v>
      </c>
      <c r="I153" s="203"/>
      <c r="J153" s="199"/>
      <c r="K153" s="199"/>
      <c r="L153" s="204"/>
      <c r="M153" s="205"/>
      <c r="N153" s="206"/>
      <c r="O153" s="206"/>
      <c r="P153" s="206"/>
      <c r="Q153" s="206"/>
      <c r="R153" s="206"/>
      <c r="S153" s="206"/>
      <c r="T153" s="207"/>
      <c r="AT153" s="208" t="s">
        <v>265</v>
      </c>
      <c r="AU153" s="208" t="s">
        <v>84</v>
      </c>
      <c r="AV153" s="13" t="s">
        <v>82</v>
      </c>
      <c r="AW153" s="13" t="s">
        <v>36</v>
      </c>
      <c r="AX153" s="13" t="s">
        <v>74</v>
      </c>
      <c r="AY153" s="208" t="s">
        <v>245</v>
      </c>
    </row>
    <row r="154" spans="2:51" s="14" customFormat="1" ht="10.2">
      <c r="B154" s="209"/>
      <c r="C154" s="210"/>
      <c r="D154" s="200" t="s">
        <v>265</v>
      </c>
      <c r="E154" s="211" t="s">
        <v>19</v>
      </c>
      <c r="F154" s="212" t="s">
        <v>896</v>
      </c>
      <c r="G154" s="210"/>
      <c r="H154" s="213">
        <v>452.45</v>
      </c>
      <c r="I154" s="214"/>
      <c r="J154" s="210"/>
      <c r="K154" s="210"/>
      <c r="L154" s="215"/>
      <c r="M154" s="216"/>
      <c r="N154" s="217"/>
      <c r="O154" s="217"/>
      <c r="P154" s="217"/>
      <c r="Q154" s="217"/>
      <c r="R154" s="217"/>
      <c r="S154" s="217"/>
      <c r="T154" s="218"/>
      <c r="AT154" s="219" t="s">
        <v>265</v>
      </c>
      <c r="AU154" s="219" t="s">
        <v>84</v>
      </c>
      <c r="AV154" s="14" t="s">
        <v>84</v>
      </c>
      <c r="AW154" s="14" t="s">
        <v>36</v>
      </c>
      <c r="AX154" s="14" t="s">
        <v>74</v>
      </c>
      <c r="AY154" s="219" t="s">
        <v>245</v>
      </c>
    </row>
    <row r="155" spans="2:51" s="15" customFormat="1" ht="10.2">
      <c r="B155" s="220"/>
      <c r="C155" s="221"/>
      <c r="D155" s="200" t="s">
        <v>265</v>
      </c>
      <c r="E155" s="222" t="s">
        <v>895</v>
      </c>
      <c r="F155" s="223" t="s">
        <v>271</v>
      </c>
      <c r="G155" s="221"/>
      <c r="H155" s="224">
        <v>452.45</v>
      </c>
      <c r="I155" s="225"/>
      <c r="J155" s="221"/>
      <c r="K155" s="221"/>
      <c r="L155" s="226"/>
      <c r="M155" s="227"/>
      <c r="N155" s="228"/>
      <c r="O155" s="228"/>
      <c r="P155" s="228"/>
      <c r="Q155" s="228"/>
      <c r="R155" s="228"/>
      <c r="S155" s="228"/>
      <c r="T155" s="229"/>
      <c r="AT155" s="230" t="s">
        <v>265</v>
      </c>
      <c r="AU155" s="230" t="s">
        <v>84</v>
      </c>
      <c r="AV155" s="15" t="s">
        <v>131</v>
      </c>
      <c r="AW155" s="15" t="s">
        <v>36</v>
      </c>
      <c r="AX155" s="15" t="s">
        <v>82</v>
      </c>
      <c r="AY155" s="230" t="s">
        <v>245</v>
      </c>
    </row>
    <row r="156" spans="2:51" s="14" customFormat="1" ht="10.2">
      <c r="B156" s="209"/>
      <c r="C156" s="210"/>
      <c r="D156" s="200" t="s">
        <v>265</v>
      </c>
      <c r="E156" s="210"/>
      <c r="F156" s="212" t="s">
        <v>958</v>
      </c>
      <c r="G156" s="210"/>
      <c r="H156" s="213">
        <v>497.695</v>
      </c>
      <c r="I156" s="214"/>
      <c r="J156" s="210"/>
      <c r="K156" s="210"/>
      <c r="L156" s="215"/>
      <c r="M156" s="216"/>
      <c r="N156" s="217"/>
      <c r="O156" s="217"/>
      <c r="P156" s="217"/>
      <c r="Q156" s="217"/>
      <c r="R156" s="217"/>
      <c r="S156" s="217"/>
      <c r="T156" s="218"/>
      <c r="AT156" s="219" t="s">
        <v>265</v>
      </c>
      <c r="AU156" s="219" t="s">
        <v>84</v>
      </c>
      <c r="AV156" s="14" t="s">
        <v>84</v>
      </c>
      <c r="AW156" s="14" t="s">
        <v>4</v>
      </c>
      <c r="AX156" s="14" t="s">
        <v>82</v>
      </c>
      <c r="AY156" s="219" t="s">
        <v>245</v>
      </c>
    </row>
    <row r="157" spans="1:65" s="2" customFormat="1" ht="16.5" customHeight="1">
      <c r="A157" s="35"/>
      <c r="B157" s="36"/>
      <c r="C157" s="243" t="s">
        <v>305</v>
      </c>
      <c r="D157" s="243" t="s">
        <v>942</v>
      </c>
      <c r="E157" s="244" t="s">
        <v>959</v>
      </c>
      <c r="F157" s="245" t="s">
        <v>960</v>
      </c>
      <c r="G157" s="246" t="s">
        <v>260</v>
      </c>
      <c r="H157" s="247">
        <v>105.952</v>
      </c>
      <c r="I157" s="248"/>
      <c r="J157" s="249">
        <f>ROUND(I157*H157,2)</f>
        <v>0</v>
      </c>
      <c r="K157" s="245" t="s">
        <v>19</v>
      </c>
      <c r="L157" s="250"/>
      <c r="M157" s="251" t="s">
        <v>19</v>
      </c>
      <c r="N157" s="252" t="s">
        <v>45</v>
      </c>
      <c r="O157" s="65"/>
      <c r="P157" s="189">
        <f>O157*H157</f>
        <v>0</v>
      </c>
      <c r="Q157" s="189">
        <v>0.0045</v>
      </c>
      <c r="R157" s="189">
        <f>Q157*H157</f>
        <v>0.47678399999999993</v>
      </c>
      <c r="S157" s="189">
        <v>0</v>
      </c>
      <c r="T157" s="190">
        <f>S157*H157</f>
        <v>0</v>
      </c>
      <c r="U157" s="35"/>
      <c r="V157" s="35"/>
      <c r="W157" s="35"/>
      <c r="X157" s="35"/>
      <c r="Y157" s="35"/>
      <c r="Z157" s="35"/>
      <c r="AA157" s="35"/>
      <c r="AB157" s="35"/>
      <c r="AC157" s="35"/>
      <c r="AD157" s="35"/>
      <c r="AE157" s="35"/>
      <c r="AR157" s="191" t="s">
        <v>758</v>
      </c>
      <c r="AT157" s="191" t="s">
        <v>942</v>
      </c>
      <c r="AU157" s="191" t="s">
        <v>84</v>
      </c>
      <c r="AY157" s="18" t="s">
        <v>245</v>
      </c>
      <c r="BE157" s="192">
        <f>IF(N157="základní",J157,0)</f>
        <v>0</v>
      </c>
      <c r="BF157" s="192">
        <f>IF(N157="snížená",J157,0)</f>
        <v>0</v>
      </c>
      <c r="BG157" s="192">
        <f>IF(N157="zákl. přenesená",J157,0)</f>
        <v>0</v>
      </c>
      <c r="BH157" s="192">
        <f>IF(N157="sníž. přenesená",J157,0)</f>
        <v>0</v>
      </c>
      <c r="BI157" s="192">
        <f>IF(N157="nulová",J157,0)</f>
        <v>0</v>
      </c>
      <c r="BJ157" s="18" t="s">
        <v>82</v>
      </c>
      <c r="BK157" s="192">
        <f>ROUND(I157*H157,2)</f>
        <v>0</v>
      </c>
      <c r="BL157" s="18" t="s">
        <v>355</v>
      </c>
      <c r="BM157" s="191" t="s">
        <v>961</v>
      </c>
    </row>
    <row r="158" spans="2:51" s="13" customFormat="1" ht="10.2">
      <c r="B158" s="198"/>
      <c r="C158" s="199"/>
      <c r="D158" s="200" t="s">
        <v>265</v>
      </c>
      <c r="E158" s="201" t="s">
        <v>19</v>
      </c>
      <c r="F158" s="202" t="s">
        <v>956</v>
      </c>
      <c r="G158" s="199"/>
      <c r="H158" s="201" t="s">
        <v>19</v>
      </c>
      <c r="I158" s="203"/>
      <c r="J158" s="199"/>
      <c r="K158" s="199"/>
      <c r="L158" s="204"/>
      <c r="M158" s="205"/>
      <c r="N158" s="206"/>
      <c r="O158" s="206"/>
      <c r="P158" s="206"/>
      <c r="Q158" s="206"/>
      <c r="R158" s="206"/>
      <c r="S158" s="206"/>
      <c r="T158" s="207"/>
      <c r="AT158" s="208" t="s">
        <v>265</v>
      </c>
      <c r="AU158" s="208" t="s">
        <v>84</v>
      </c>
      <c r="AV158" s="13" t="s">
        <v>82</v>
      </c>
      <c r="AW158" s="13" t="s">
        <v>36</v>
      </c>
      <c r="AX158" s="13" t="s">
        <v>74</v>
      </c>
      <c r="AY158" s="208" t="s">
        <v>245</v>
      </c>
    </row>
    <row r="159" spans="2:51" s="13" customFormat="1" ht="10.2">
      <c r="B159" s="198"/>
      <c r="C159" s="199"/>
      <c r="D159" s="200" t="s">
        <v>265</v>
      </c>
      <c r="E159" s="201" t="s">
        <v>19</v>
      </c>
      <c r="F159" s="202" t="s">
        <v>962</v>
      </c>
      <c r="G159" s="199"/>
      <c r="H159" s="201" t="s">
        <v>19</v>
      </c>
      <c r="I159" s="203"/>
      <c r="J159" s="199"/>
      <c r="K159" s="199"/>
      <c r="L159" s="204"/>
      <c r="M159" s="205"/>
      <c r="N159" s="206"/>
      <c r="O159" s="206"/>
      <c r="P159" s="206"/>
      <c r="Q159" s="206"/>
      <c r="R159" s="206"/>
      <c r="S159" s="206"/>
      <c r="T159" s="207"/>
      <c r="AT159" s="208" t="s">
        <v>265</v>
      </c>
      <c r="AU159" s="208" t="s">
        <v>84</v>
      </c>
      <c r="AV159" s="13" t="s">
        <v>82</v>
      </c>
      <c r="AW159" s="13" t="s">
        <v>36</v>
      </c>
      <c r="AX159" s="13" t="s">
        <v>74</v>
      </c>
      <c r="AY159" s="208" t="s">
        <v>245</v>
      </c>
    </row>
    <row r="160" spans="2:51" s="14" customFormat="1" ht="10.2">
      <c r="B160" s="209"/>
      <c r="C160" s="210"/>
      <c r="D160" s="200" t="s">
        <v>265</v>
      </c>
      <c r="E160" s="211" t="s">
        <v>19</v>
      </c>
      <c r="F160" s="212" t="s">
        <v>898</v>
      </c>
      <c r="G160" s="210"/>
      <c r="H160" s="213">
        <v>96.32</v>
      </c>
      <c r="I160" s="214"/>
      <c r="J160" s="210"/>
      <c r="K160" s="210"/>
      <c r="L160" s="215"/>
      <c r="M160" s="216"/>
      <c r="N160" s="217"/>
      <c r="O160" s="217"/>
      <c r="P160" s="217"/>
      <c r="Q160" s="217"/>
      <c r="R160" s="217"/>
      <c r="S160" s="217"/>
      <c r="T160" s="218"/>
      <c r="AT160" s="219" t="s">
        <v>265</v>
      </c>
      <c r="AU160" s="219" t="s">
        <v>84</v>
      </c>
      <c r="AV160" s="14" t="s">
        <v>84</v>
      </c>
      <c r="AW160" s="14" t="s">
        <v>36</v>
      </c>
      <c r="AX160" s="14" t="s">
        <v>74</v>
      </c>
      <c r="AY160" s="219" t="s">
        <v>245</v>
      </c>
    </row>
    <row r="161" spans="2:51" s="15" customFormat="1" ht="10.2">
      <c r="B161" s="220"/>
      <c r="C161" s="221"/>
      <c r="D161" s="200" t="s">
        <v>265</v>
      </c>
      <c r="E161" s="222" t="s">
        <v>897</v>
      </c>
      <c r="F161" s="223" t="s">
        <v>271</v>
      </c>
      <c r="G161" s="221"/>
      <c r="H161" s="224">
        <v>96.32</v>
      </c>
      <c r="I161" s="225"/>
      <c r="J161" s="221"/>
      <c r="K161" s="221"/>
      <c r="L161" s="226"/>
      <c r="M161" s="227"/>
      <c r="N161" s="228"/>
      <c r="O161" s="228"/>
      <c r="P161" s="228"/>
      <c r="Q161" s="228"/>
      <c r="R161" s="228"/>
      <c r="S161" s="228"/>
      <c r="T161" s="229"/>
      <c r="AT161" s="230" t="s">
        <v>265</v>
      </c>
      <c r="AU161" s="230" t="s">
        <v>84</v>
      </c>
      <c r="AV161" s="15" t="s">
        <v>131</v>
      </c>
      <c r="AW161" s="15" t="s">
        <v>36</v>
      </c>
      <c r="AX161" s="15" t="s">
        <v>82</v>
      </c>
      <c r="AY161" s="230" t="s">
        <v>245</v>
      </c>
    </row>
    <row r="162" spans="2:51" s="14" customFormat="1" ht="10.2">
      <c r="B162" s="209"/>
      <c r="C162" s="210"/>
      <c r="D162" s="200" t="s">
        <v>265</v>
      </c>
      <c r="E162" s="210"/>
      <c r="F162" s="212" t="s">
        <v>963</v>
      </c>
      <c r="G162" s="210"/>
      <c r="H162" s="213">
        <v>105.952</v>
      </c>
      <c r="I162" s="214"/>
      <c r="J162" s="210"/>
      <c r="K162" s="210"/>
      <c r="L162" s="215"/>
      <c r="M162" s="216"/>
      <c r="N162" s="217"/>
      <c r="O162" s="217"/>
      <c r="P162" s="217"/>
      <c r="Q162" s="217"/>
      <c r="R162" s="217"/>
      <c r="S162" s="217"/>
      <c r="T162" s="218"/>
      <c r="AT162" s="219" t="s">
        <v>265</v>
      </c>
      <c r="AU162" s="219" t="s">
        <v>84</v>
      </c>
      <c r="AV162" s="14" t="s">
        <v>84</v>
      </c>
      <c r="AW162" s="14" t="s">
        <v>4</v>
      </c>
      <c r="AX162" s="14" t="s">
        <v>82</v>
      </c>
      <c r="AY162" s="219" t="s">
        <v>245</v>
      </c>
    </row>
    <row r="163" spans="1:65" s="2" customFormat="1" ht="16.5" customHeight="1">
      <c r="A163" s="35"/>
      <c r="B163" s="36"/>
      <c r="C163" s="180" t="s">
        <v>315</v>
      </c>
      <c r="D163" s="180" t="s">
        <v>247</v>
      </c>
      <c r="E163" s="181" t="s">
        <v>964</v>
      </c>
      <c r="F163" s="182" t="s">
        <v>965</v>
      </c>
      <c r="G163" s="183" t="s">
        <v>260</v>
      </c>
      <c r="H163" s="184">
        <v>795.85</v>
      </c>
      <c r="I163" s="185"/>
      <c r="J163" s="186">
        <f>ROUND(I163*H163,2)</f>
        <v>0</v>
      </c>
      <c r="K163" s="182" t="s">
        <v>261</v>
      </c>
      <c r="L163" s="40"/>
      <c r="M163" s="187" t="s">
        <v>19</v>
      </c>
      <c r="N163" s="188" t="s">
        <v>45</v>
      </c>
      <c r="O163" s="65"/>
      <c r="P163" s="189">
        <f>O163*H163</f>
        <v>0</v>
      </c>
      <c r="Q163" s="189">
        <v>0.0002</v>
      </c>
      <c r="R163" s="189">
        <f>Q163*H163</f>
        <v>0.15917</v>
      </c>
      <c r="S163" s="189">
        <v>0</v>
      </c>
      <c r="T163" s="190">
        <f>S163*H163</f>
        <v>0</v>
      </c>
      <c r="U163" s="35"/>
      <c r="V163" s="35"/>
      <c r="W163" s="35"/>
      <c r="X163" s="35"/>
      <c r="Y163" s="35"/>
      <c r="Z163" s="35"/>
      <c r="AA163" s="35"/>
      <c r="AB163" s="35"/>
      <c r="AC163" s="35"/>
      <c r="AD163" s="35"/>
      <c r="AE163" s="35"/>
      <c r="AR163" s="191" t="s">
        <v>355</v>
      </c>
      <c r="AT163" s="191" t="s">
        <v>247</v>
      </c>
      <c r="AU163" s="191" t="s">
        <v>84</v>
      </c>
      <c r="AY163" s="18" t="s">
        <v>245</v>
      </c>
      <c r="BE163" s="192">
        <f>IF(N163="základní",J163,0)</f>
        <v>0</v>
      </c>
      <c r="BF163" s="192">
        <f>IF(N163="snížená",J163,0)</f>
        <v>0</v>
      </c>
      <c r="BG163" s="192">
        <f>IF(N163="zákl. přenesená",J163,0)</f>
        <v>0</v>
      </c>
      <c r="BH163" s="192">
        <f>IF(N163="sníž. přenesená",J163,0)</f>
        <v>0</v>
      </c>
      <c r="BI163" s="192">
        <f>IF(N163="nulová",J163,0)</f>
        <v>0</v>
      </c>
      <c r="BJ163" s="18" t="s">
        <v>82</v>
      </c>
      <c r="BK163" s="192">
        <f>ROUND(I163*H163,2)</f>
        <v>0</v>
      </c>
      <c r="BL163" s="18" t="s">
        <v>355</v>
      </c>
      <c r="BM163" s="191" t="s">
        <v>966</v>
      </c>
    </row>
    <row r="164" spans="1:47" s="2" customFormat="1" ht="10.2">
      <c r="A164" s="35"/>
      <c r="B164" s="36"/>
      <c r="C164" s="37"/>
      <c r="D164" s="193" t="s">
        <v>263</v>
      </c>
      <c r="E164" s="37"/>
      <c r="F164" s="194" t="s">
        <v>967</v>
      </c>
      <c r="G164" s="37"/>
      <c r="H164" s="37"/>
      <c r="I164" s="195"/>
      <c r="J164" s="37"/>
      <c r="K164" s="37"/>
      <c r="L164" s="40"/>
      <c r="M164" s="196"/>
      <c r="N164" s="197"/>
      <c r="O164" s="65"/>
      <c r="P164" s="65"/>
      <c r="Q164" s="65"/>
      <c r="R164" s="65"/>
      <c r="S164" s="65"/>
      <c r="T164" s="66"/>
      <c r="U164" s="35"/>
      <c r="V164" s="35"/>
      <c r="W164" s="35"/>
      <c r="X164" s="35"/>
      <c r="Y164" s="35"/>
      <c r="Z164" s="35"/>
      <c r="AA164" s="35"/>
      <c r="AB164" s="35"/>
      <c r="AC164" s="35"/>
      <c r="AD164" s="35"/>
      <c r="AE164" s="35"/>
      <c r="AT164" s="18" t="s">
        <v>263</v>
      </c>
      <c r="AU164" s="18" t="s">
        <v>84</v>
      </c>
    </row>
    <row r="165" spans="1:65" s="2" customFormat="1" ht="16.5" customHeight="1">
      <c r="A165" s="35"/>
      <c r="B165" s="36"/>
      <c r="C165" s="243" t="s">
        <v>320</v>
      </c>
      <c r="D165" s="243" t="s">
        <v>942</v>
      </c>
      <c r="E165" s="244" t="s">
        <v>968</v>
      </c>
      <c r="F165" s="245" t="s">
        <v>969</v>
      </c>
      <c r="G165" s="246" t="s">
        <v>260</v>
      </c>
      <c r="H165" s="247">
        <v>439.021</v>
      </c>
      <c r="I165" s="248"/>
      <c r="J165" s="249">
        <f>ROUND(I165*H165,2)</f>
        <v>0</v>
      </c>
      <c r="K165" s="245" t="s">
        <v>19</v>
      </c>
      <c r="L165" s="250"/>
      <c r="M165" s="251" t="s">
        <v>19</v>
      </c>
      <c r="N165" s="252" t="s">
        <v>45</v>
      </c>
      <c r="O165" s="65"/>
      <c r="P165" s="189">
        <f>O165*H165</f>
        <v>0</v>
      </c>
      <c r="Q165" s="189">
        <v>0.0045</v>
      </c>
      <c r="R165" s="189">
        <f>Q165*H165</f>
        <v>1.9755945</v>
      </c>
      <c r="S165" s="189">
        <v>0</v>
      </c>
      <c r="T165" s="190">
        <f>S165*H165</f>
        <v>0</v>
      </c>
      <c r="U165" s="35"/>
      <c r="V165" s="35"/>
      <c r="W165" s="35"/>
      <c r="X165" s="35"/>
      <c r="Y165" s="35"/>
      <c r="Z165" s="35"/>
      <c r="AA165" s="35"/>
      <c r="AB165" s="35"/>
      <c r="AC165" s="35"/>
      <c r="AD165" s="35"/>
      <c r="AE165" s="35"/>
      <c r="AR165" s="191" t="s">
        <v>758</v>
      </c>
      <c r="AT165" s="191" t="s">
        <v>942</v>
      </c>
      <c r="AU165" s="191" t="s">
        <v>84</v>
      </c>
      <c r="AY165" s="18" t="s">
        <v>245</v>
      </c>
      <c r="BE165" s="192">
        <f>IF(N165="základní",J165,0)</f>
        <v>0</v>
      </c>
      <c r="BF165" s="192">
        <f>IF(N165="snížená",J165,0)</f>
        <v>0</v>
      </c>
      <c r="BG165" s="192">
        <f>IF(N165="zákl. přenesená",J165,0)</f>
        <v>0</v>
      </c>
      <c r="BH165" s="192">
        <f>IF(N165="sníž. přenesená",J165,0)</f>
        <v>0</v>
      </c>
      <c r="BI165" s="192">
        <f>IF(N165="nulová",J165,0)</f>
        <v>0</v>
      </c>
      <c r="BJ165" s="18" t="s">
        <v>82</v>
      </c>
      <c r="BK165" s="192">
        <f>ROUND(I165*H165,2)</f>
        <v>0</v>
      </c>
      <c r="BL165" s="18" t="s">
        <v>355</v>
      </c>
      <c r="BM165" s="191" t="s">
        <v>970</v>
      </c>
    </row>
    <row r="166" spans="2:51" s="13" customFormat="1" ht="10.2">
      <c r="B166" s="198"/>
      <c r="C166" s="199"/>
      <c r="D166" s="200" t="s">
        <v>265</v>
      </c>
      <c r="E166" s="201" t="s">
        <v>19</v>
      </c>
      <c r="F166" s="202" t="s">
        <v>971</v>
      </c>
      <c r="G166" s="199"/>
      <c r="H166" s="201" t="s">
        <v>19</v>
      </c>
      <c r="I166" s="203"/>
      <c r="J166" s="199"/>
      <c r="K166" s="199"/>
      <c r="L166" s="204"/>
      <c r="M166" s="205"/>
      <c r="N166" s="206"/>
      <c r="O166" s="206"/>
      <c r="P166" s="206"/>
      <c r="Q166" s="206"/>
      <c r="R166" s="206"/>
      <c r="S166" s="206"/>
      <c r="T166" s="207"/>
      <c r="AT166" s="208" t="s">
        <v>265</v>
      </c>
      <c r="AU166" s="208" t="s">
        <v>84</v>
      </c>
      <c r="AV166" s="13" t="s">
        <v>82</v>
      </c>
      <c r="AW166" s="13" t="s">
        <v>36</v>
      </c>
      <c r="AX166" s="13" t="s">
        <v>74</v>
      </c>
      <c r="AY166" s="208" t="s">
        <v>245</v>
      </c>
    </row>
    <row r="167" spans="2:51" s="13" customFormat="1" ht="10.2">
      <c r="B167" s="198"/>
      <c r="C167" s="199"/>
      <c r="D167" s="200" t="s">
        <v>265</v>
      </c>
      <c r="E167" s="201" t="s">
        <v>19</v>
      </c>
      <c r="F167" s="202" t="s">
        <v>972</v>
      </c>
      <c r="G167" s="199"/>
      <c r="H167" s="201" t="s">
        <v>19</v>
      </c>
      <c r="I167" s="203"/>
      <c r="J167" s="199"/>
      <c r="K167" s="199"/>
      <c r="L167" s="204"/>
      <c r="M167" s="205"/>
      <c r="N167" s="206"/>
      <c r="O167" s="206"/>
      <c r="P167" s="206"/>
      <c r="Q167" s="206"/>
      <c r="R167" s="206"/>
      <c r="S167" s="206"/>
      <c r="T167" s="207"/>
      <c r="AT167" s="208" t="s">
        <v>265</v>
      </c>
      <c r="AU167" s="208" t="s">
        <v>84</v>
      </c>
      <c r="AV167" s="13" t="s">
        <v>82</v>
      </c>
      <c r="AW167" s="13" t="s">
        <v>36</v>
      </c>
      <c r="AX167" s="13" t="s">
        <v>74</v>
      </c>
      <c r="AY167" s="208" t="s">
        <v>245</v>
      </c>
    </row>
    <row r="168" spans="2:51" s="14" customFormat="1" ht="10.2">
      <c r="B168" s="209"/>
      <c r="C168" s="210"/>
      <c r="D168" s="200" t="s">
        <v>265</v>
      </c>
      <c r="E168" s="211" t="s">
        <v>19</v>
      </c>
      <c r="F168" s="212" t="s">
        <v>888</v>
      </c>
      <c r="G168" s="210"/>
      <c r="H168" s="213">
        <v>399.11</v>
      </c>
      <c r="I168" s="214"/>
      <c r="J168" s="210"/>
      <c r="K168" s="210"/>
      <c r="L168" s="215"/>
      <c r="M168" s="216"/>
      <c r="N168" s="217"/>
      <c r="O168" s="217"/>
      <c r="P168" s="217"/>
      <c r="Q168" s="217"/>
      <c r="R168" s="217"/>
      <c r="S168" s="217"/>
      <c r="T168" s="218"/>
      <c r="AT168" s="219" t="s">
        <v>265</v>
      </c>
      <c r="AU168" s="219" t="s">
        <v>84</v>
      </c>
      <c r="AV168" s="14" t="s">
        <v>84</v>
      </c>
      <c r="AW168" s="14" t="s">
        <v>36</v>
      </c>
      <c r="AX168" s="14" t="s">
        <v>74</v>
      </c>
      <c r="AY168" s="219" t="s">
        <v>245</v>
      </c>
    </row>
    <row r="169" spans="2:51" s="15" customFormat="1" ht="10.2">
      <c r="B169" s="220"/>
      <c r="C169" s="221"/>
      <c r="D169" s="200" t="s">
        <v>265</v>
      </c>
      <c r="E169" s="222" t="s">
        <v>887</v>
      </c>
      <c r="F169" s="223" t="s">
        <v>271</v>
      </c>
      <c r="G169" s="221"/>
      <c r="H169" s="224">
        <v>399.11</v>
      </c>
      <c r="I169" s="225"/>
      <c r="J169" s="221"/>
      <c r="K169" s="221"/>
      <c r="L169" s="226"/>
      <c r="M169" s="227"/>
      <c r="N169" s="228"/>
      <c r="O169" s="228"/>
      <c r="P169" s="228"/>
      <c r="Q169" s="228"/>
      <c r="R169" s="228"/>
      <c r="S169" s="228"/>
      <c r="T169" s="229"/>
      <c r="AT169" s="230" t="s">
        <v>265</v>
      </c>
      <c r="AU169" s="230" t="s">
        <v>84</v>
      </c>
      <c r="AV169" s="15" t="s">
        <v>131</v>
      </c>
      <c r="AW169" s="15" t="s">
        <v>36</v>
      </c>
      <c r="AX169" s="15" t="s">
        <v>82</v>
      </c>
      <c r="AY169" s="230" t="s">
        <v>245</v>
      </c>
    </row>
    <row r="170" spans="2:51" s="14" customFormat="1" ht="10.2">
      <c r="B170" s="209"/>
      <c r="C170" s="210"/>
      <c r="D170" s="200" t="s">
        <v>265</v>
      </c>
      <c r="E170" s="210"/>
      <c r="F170" s="212" t="s">
        <v>973</v>
      </c>
      <c r="G170" s="210"/>
      <c r="H170" s="213">
        <v>439.021</v>
      </c>
      <c r="I170" s="214"/>
      <c r="J170" s="210"/>
      <c r="K170" s="210"/>
      <c r="L170" s="215"/>
      <c r="M170" s="216"/>
      <c r="N170" s="217"/>
      <c r="O170" s="217"/>
      <c r="P170" s="217"/>
      <c r="Q170" s="217"/>
      <c r="R170" s="217"/>
      <c r="S170" s="217"/>
      <c r="T170" s="218"/>
      <c r="AT170" s="219" t="s">
        <v>265</v>
      </c>
      <c r="AU170" s="219" t="s">
        <v>84</v>
      </c>
      <c r="AV170" s="14" t="s">
        <v>84</v>
      </c>
      <c r="AW170" s="14" t="s">
        <v>4</v>
      </c>
      <c r="AX170" s="14" t="s">
        <v>82</v>
      </c>
      <c r="AY170" s="219" t="s">
        <v>245</v>
      </c>
    </row>
    <row r="171" spans="1:65" s="2" customFormat="1" ht="16.5" customHeight="1">
      <c r="A171" s="35"/>
      <c r="B171" s="36"/>
      <c r="C171" s="243" t="s">
        <v>328</v>
      </c>
      <c r="D171" s="243" t="s">
        <v>942</v>
      </c>
      <c r="E171" s="244" t="s">
        <v>974</v>
      </c>
      <c r="F171" s="245" t="s">
        <v>975</v>
      </c>
      <c r="G171" s="246" t="s">
        <v>260</v>
      </c>
      <c r="H171" s="247">
        <v>70.719</v>
      </c>
      <c r="I171" s="248"/>
      <c r="J171" s="249">
        <f>ROUND(I171*H171,2)</f>
        <v>0</v>
      </c>
      <c r="K171" s="245" t="s">
        <v>19</v>
      </c>
      <c r="L171" s="250"/>
      <c r="M171" s="251" t="s">
        <v>19</v>
      </c>
      <c r="N171" s="252" t="s">
        <v>45</v>
      </c>
      <c r="O171" s="65"/>
      <c r="P171" s="189">
        <f>O171*H171</f>
        <v>0</v>
      </c>
      <c r="Q171" s="189">
        <v>0.0045</v>
      </c>
      <c r="R171" s="189">
        <f>Q171*H171</f>
        <v>0.31823549999999995</v>
      </c>
      <c r="S171" s="189">
        <v>0</v>
      </c>
      <c r="T171" s="190">
        <f>S171*H171</f>
        <v>0</v>
      </c>
      <c r="U171" s="35"/>
      <c r="V171" s="35"/>
      <c r="W171" s="35"/>
      <c r="X171" s="35"/>
      <c r="Y171" s="35"/>
      <c r="Z171" s="35"/>
      <c r="AA171" s="35"/>
      <c r="AB171" s="35"/>
      <c r="AC171" s="35"/>
      <c r="AD171" s="35"/>
      <c r="AE171" s="35"/>
      <c r="AR171" s="191" t="s">
        <v>758</v>
      </c>
      <c r="AT171" s="191" t="s">
        <v>942</v>
      </c>
      <c r="AU171" s="191" t="s">
        <v>84</v>
      </c>
      <c r="AY171" s="18" t="s">
        <v>245</v>
      </c>
      <c r="BE171" s="192">
        <f>IF(N171="základní",J171,0)</f>
        <v>0</v>
      </c>
      <c r="BF171" s="192">
        <f>IF(N171="snížená",J171,0)</f>
        <v>0</v>
      </c>
      <c r="BG171" s="192">
        <f>IF(N171="zákl. přenesená",J171,0)</f>
        <v>0</v>
      </c>
      <c r="BH171" s="192">
        <f>IF(N171="sníž. přenesená",J171,0)</f>
        <v>0</v>
      </c>
      <c r="BI171" s="192">
        <f>IF(N171="nulová",J171,0)</f>
        <v>0</v>
      </c>
      <c r="BJ171" s="18" t="s">
        <v>82</v>
      </c>
      <c r="BK171" s="192">
        <f>ROUND(I171*H171,2)</f>
        <v>0</v>
      </c>
      <c r="BL171" s="18" t="s">
        <v>355</v>
      </c>
      <c r="BM171" s="191" t="s">
        <v>976</v>
      </c>
    </row>
    <row r="172" spans="2:51" s="13" customFormat="1" ht="10.2">
      <c r="B172" s="198"/>
      <c r="C172" s="199"/>
      <c r="D172" s="200" t="s">
        <v>265</v>
      </c>
      <c r="E172" s="201" t="s">
        <v>19</v>
      </c>
      <c r="F172" s="202" t="s">
        <v>971</v>
      </c>
      <c r="G172" s="199"/>
      <c r="H172" s="201" t="s">
        <v>19</v>
      </c>
      <c r="I172" s="203"/>
      <c r="J172" s="199"/>
      <c r="K172" s="199"/>
      <c r="L172" s="204"/>
      <c r="M172" s="205"/>
      <c r="N172" s="206"/>
      <c r="O172" s="206"/>
      <c r="P172" s="206"/>
      <c r="Q172" s="206"/>
      <c r="R172" s="206"/>
      <c r="S172" s="206"/>
      <c r="T172" s="207"/>
      <c r="AT172" s="208" t="s">
        <v>265</v>
      </c>
      <c r="AU172" s="208" t="s">
        <v>84</v>
      </c>
      <c r="AV172" s="13" t="s">
        <v>82</v>
      </c>
      <c r="AW172" s="13" t="s">
        <v>36</v>
      </c>
      <c r="AX172" s="13" t="s">
        <v>74</v>
      </c>
      <c r="AY172" s="208" t="s">
        <v>245</v>
      </c>
    </row>
    <row r="173" spans="2:51" s="13" customFormat="1" ht="10.2">
      <c r="B173" s="198"/>
      <c r="C173" s="199"/>
      <c r="D173" s="200" t="s">
        <v>265</v>
      </c>
      <c r="E173" s="201" t="s">
        <v>19</v>
      </c>
      <c r="F173" s="202" t="s">
        <v>977</v>
      </c>
      <c r="G173" s="199"/>
      <c r="H173" s="201" t="s">
        <v>19</v>
      </c>
      <c r="I173" s="203"/>
      <c r="J173" s="199"/>
      <c r="K173" s="199"/>
      <c r="L173" s="204"/>
      <c r="M173" s="205"/>
      <c r="N173" s="206"/>
      <c r="O173" s="206"/>
      <c r="P173" s="206"/>
      <c r="Q173" s="206"/>
      <c r="R173" s="206"/>
      <c r="S173" s="206"/>
      <c r="T173" s="207"/>
      <c r="AT173" s="208" t="s">
        <v>265</v>
      </c>
      <c r="AU173" s="208" t="s">
        <v>84</v>
      </c>
      <c r="AV173" s="13" t="s">
        <v>82</v>
      </c>
      <c r="AW173" s="13" t="s">
        <v>36</v>
      </c>
      <c r="AX173" s="13" t="s">
        <v>74</v>
      </c>
      <c r="AY173" s="208" t="s">
        <v>245</v>
      </c>
    </row>
    <row r="174" spans="2:51" s="14" customFormat="1" ht="10.2">
      <c r="B174" s="209"/>
      <c r="C174" s="210"/>
      <c r="D174" s="200" t="s">
        <v>265</v>
      </c>
      <c r="E174" s="211" t="s">
        <v>19</v>
      </c>
      <c r="F174" s="212" t="s">
        <v>890</v>
      </c>
      <c r="G174" s="210"/>
      <c r="H174" s="213">
        <v>64.29</v>
      </c>
      <c r="I174" s="214"/>
      <c r="J174" s="210"/>
      <c r="K174" s="210"/>
      <c r="L174" s="215"/>
      <c r="M174" s="216"/>
      <c r="N174" s="217"/>
      <c r="O174" s="217"/>
      <c r="P174" s="217"/>
      <c r="Q174" s="217"/>
      <c r="R174" s="217"/>
      <c r="S174" s="217"/>
      <c r="T174" s="218"/>
      <c r="AT174" s="219" t="s">
        <v>265</v>
      </c>
      <c r="AU174" s="219" t="s">
        <v>84</v>
      </c>
      <c r="AV174" s="14" t="s">
        <v>84</v>
      </c>
      <c r="AW174" s="14" t="s">
        <v>36</v>
      </c>
      <c r="AX174" s="14" t="s">
        <v>74</v>
      </c>
      <c r="AY174" s="219" t="s">
        <v>245</v>
      </c>
    </row>
    <row r="175" spans="2:51" s="15" customFormat="1" ht="10.2">
      <c r="B175" s="220"/>
      <c r="C175" s="221"/>
      <c r="D175" s="200" t="s">
        <v>265</v>
      </c>
      <c r="E175" s="222" t="s">
        <v>889</v>
      </c>
      <c r="F175" s="223" t="s">
        <v>271</v>
      </c>
      <c r="G175" s="221"/>
      <c r="H175" s="224">
        <v>64.29</v>
      </c>
      <c r="I175" s="225"/>
      <c r="J175" s="221"/>
      <c r="K175" s="221"/>
      <c r="L175" s="226"/>
      <c r="M175" s="227"/>
      <c r="N175" s="228"/>
      <c r="O175" s="228"/>
      <c r="P175" s="228"/>
      <c r="Q175" s="228"/>
      <c r="R175" s="228"/>
      <c r="S175" s="228"/>
      <c r="T175" s="229"/>
      <c r="AT175" s="230" t="s">
        <v>265</v>
      </c>
      <c r="AU175" s="230" t="s">
        <v>84</v>
      </c>
      <c r="AV175" s="15" t="s">
        <v>131</v>
      </c>
      <c r="AW175" s="15" t="s">
        <v>36</v>
      </c>
      <c r="AX175" s="15" t="s">
        <v>82</v>
      </c>
      <c r="AY175" s="230" t="s">
        <v>245</v>
      </c>
    </row>
    <row r="176" spans="2:51" s="14" customFormat="1" ht="10.2">
      <c r="B176" s="209"/>
      <c r="C176" s="210"/>
      <c r="D176" s="200" t="s">
        <v>265</v>
      </c>
      <c r="E176" s="210"/>
      <c r="F176" s="212" t="s">
        <v>978</v>
      </c>
      <c r="G176" s="210"/>
      <c r="H176" s="213">
        <v>70.719</v>
      </c>
      <c r="I176" s="214"/>
      <c r="J176" s="210"/>
      <c r="K176" s="210"/>
      <c r="L176" s="215"/>
      <c r="M176" s="216"/>
      <c r="N176" s="217"/>
      <c r="O176" s="217"/>
      <c r="P176" s="217"/>
      <c r="Q176" s="217"/>
      <c r="R176" s="217"/>
      <c r="S176" s="217"/>
      <c r="T176" s="218"/>
      <c r="AT176" s="219" t="s">
        <v>265</v>
      </c>
      <c r="AU176" s="219" t="s">
        <v>84</v>
      </c>
      <c r="AV176" s="14" t="s">
        <v>84</v>
      </c>
      <c r="AW176" s="14" t="s">
        <v>4</v>
      </c>
      <c r="AX176" s="14" t="s">
        <v>82</v>
      </c>
      <c r="AY176" s="219" t="s">
        <v>245</v>
      </c>
    </row>
    <row r="177" spans="1:65" s="2" customFormat="1" ht="16.5" customHeight="1">
      <c r="A177" s="35"/>
      <c r="B177" s="36"/>
      <c r="C177" s="243" t="s">
        <v>336</v>
      </c>
      <c r="D177" s="243" t="s">
        <v>942</v>
      </c>
      <c r="E177" s="244" t="s">
        <v>979</v>
      </c>
      <c r="F177" s="245" t="s">
        <v>980</v>
      </c>
      <c r="G177" s="246" t="s">
        <v>260</v>
      </c>
      <c r="H177" s="247">
        <v>365.695</v>
      </c>
      <c r="I177" s="248"/>
      <c r="J177" s="249">
        <f>ROUND(I177*H177,2)</f>
        <v>0</v>
      </c>
      <c r="K177" s="245" t="s">
        <v>19</v>
      </c>
      <c r="L177" s="250"/>
      <c r="M177" s="251" t="s">
        <v>19</v>
      </c>
      <c r="N177" s="252" t="s">
        <v>45</v>
      </c>
      <c r="O177" s="65"/>
      <c r="P177" s="189">
        <f>O177*H177</f>
        <v>0</v>
      </c>
      <c r="Q177" s="189">
        <v>0.0045</v>
      </c>
      <c r="R177" s="189">
        <f>Q177*H177</f>
        <v>1.6456274999999998</v>
      </c>
      <c r="S177" s="189">
        <v>0</v>
      </c>
      <c r="T177" s="190">
        <f>S177*H177</f>
        <v>0</v>
      </c>
      <c r="U177" s="35"/>
      <c r="V177" s="35"/>
      <c r="W177" s="35"/>
      <c r="X177" s="35"/>
      <c r="Y177" s="35"/>
      <c r="Z177" s="35"/>
      <c r="AA177" s="35"/>
      <c r="AB177" s="35"/>
      <c r="AC177" s="35"/>
      <c r="AD177" s="35"/>
      <c r="AE177" s="35"/>
      <c r="AR177" s="191" t="s">
        <v>758</v>
      </c>
      <c r="AT177" s="191" t="s">
        <v>942</v>
      </c>
      <c r="AU177" s="191" t="s">
        <v>84</v>
      </c>
      <c r="AY177" s="18" t="s">
        <v>245</v>
      </c>
      <c r="BE177" s="192">
        <f>IF(N177="základní",J177,0)</f>
        <v>0</v>
      </c>
      <c r="BF177" s="192">
        <f>IF(N177="snížená",J177,0)</f>
        <v>0</v>
      </c>
      <c r="BG177" s="192">
        <f>IF(N177="zákl. přenesená",J177,0)</f>
        <v>0</v>
      </c>
      <c r="BH177" s="192">
        <f>IF(N177="sníž. přenesená",J177,0)</f>
        <v>0</v>
      </c>
      <c r="BI177" s="192">
        <f>IF(N177="nulová",J177,0)</f>
        <v>0</v>
      </c>
      <c r="BJ177" s="18" t="s">
        <v>82</v>
      </c>
      <c r="BK177" s="192">
        <f>ROUND(I177*H177,2)</f>
        <v>0</v>
      </c>
      <c r="BL177" s="18" t="s">
        <v>355</v>
      </c>
      <c r="BM177" s="191" t="s">
        <v>981</v>
      </c>
    </row>
    <row r="178" spans="2:51" s="13" customFormat="1" ht="10.2">
      <c r="B178" s="198"/>
      <c r="C178" s="199"/>
      <c r="D178" s="200" t="s">
        <v>265</v>
      </c>
      <c r="E178" s="201" t="s">
        <v>19</v>
      </c>
      <c r="F178" s="202" t="s">
        <v>971</v>
      </c>
      <c r="G178" s="199"/>
      <c r="H178" s="201" t="s">
        <v>19</v>
      </c>
      <c r="I178" s="203"/>
      <c r="J178" s="199"/>
      <c r="K178" s="199"/>
      <c r="L178" s="204"/>
      <c r="M178" s="205"/>
      <c r="N178" s="206"/>
      <c r="O178" s="206"/>
      <c r="P178" s="206"/>
      <c r="Q178" s="206"/>
      <c r="R178" s="206"/>
      <c r="S178" s="206"/>
      <c r="T178" s="207"/>
      <c r="AT178" s="208" t="s">
        <v>265</v>
      </c>
      <c r="AU178" s="208" t="s">
        <v>84</v>
      </c>
      <c r="AV178" s="13" t="s">
        <v>82</v>
      </c>
      <c r="AW178" s="13" t="s">
        <v>36</v>
      </c>
      <c r="AX178" s="13" t="s">
        <v>74</v>
      </c>
      <c r="AY178" s="208" t="s">
        <v>245</v>
      </c>
    </row>
    <row r="179" spans="2:51" s="13" customFormat="1" ht="10.2">
      <c r="B179" s="198"/>
      <c r="C179" s="199"/>
      <c r="D179" s="200" t="s">
        <v>265</v>
      </c>
      <c r="E179" s="201" t="s">
        <v>19</v>
      </c>
      <c r="F179" s="202" t="s">
        <v>982</v>
      </c>
      <c r="G179" s="199"/>
      <c r="H179" s="201" t="s">
        <v>19</v>
      </c>
      <c r="I179" s="203"/>
      <c r="J179" s="199"/>
      <c r="K179" s="199"/>
      <c r="L179" s="204"/>
      <c r="M179" s="205"/>
      <c r="N179" s="206"/>
      <c r="O179" s="206"/>
      <c r="P179" s="206"/>
      <c r="Q179" s="206"/>
      <c r="R179" s="206"/>
      <c r="S179" s="206"/>
      <c r="T179" s="207"/>
      <c r="AT179" s="208" t="s">
        <v>265</v>
      </c>
      <c r="AU179" s="208" t="s">
        <v>84</v>
      </c>
      <c r="AV179" s="13" t="s">
        <v>82</v>
      </c>
      <c r="AW179" s="13" t="s">
        <v>36</v>
      </c>
      <c r="AX179" s="13" t="s">
        <v>74</v>
      </c>
      <c r="AY179" s="208" t="s">
        <v>245</v>
      </c>
    </row>
    <row r="180" spans="2:51" s="14" customFormat="1" ht="10.2">
      <c r="B180" s="209"/>
      <c r="C180" s="210"/>
      <c r="D180" s="200" t="s">
        <v>265</v>
      </c>
      <c r="E180" s="211" t="s">
        <v>19</v>
      </c>
      <c r="F180" s="212" t="s">
        <v>892</v>
      </c>
      <c r="G180" s="210"/>
      <c r="H180" s="213">
        <v>332.45</v>
      </c>
      <c r="I180" s="214"/>
      <c r="J180" s="210"/>
      <c r="K180" s="210"/>
      <c r="L180" s="215"/>
      <c r="M180" s="216"/>
      <c r="N180" s="217"/>
      <c r="O180" s="217"/>
      <c r="P180" s="217"/>
      <c r="Q180" s="217"/>
      <c r="R180" s="217"/>
      <c r="S180" s="217"/>
      <c r="T180" s="218"/>
      <c r="AT180" s="219" t="s">
        <v>265</v>
      </c>
      <c r="AU180" s="219" t="s">
        <v>84</v>
      </c>
      <c r="AV180" s="14" t="s">
        <v>84</v>
      </c>
      <c r="AW180" s="14" t="s">
        <v>36</v>
      </c>
      <c r="AX180" s="14" t="s">
        <v>74</v>
      </c>
      <c r="AY180" s="219" t="s">
        <v>245</v>
      </c>
    </row>
    <row r="181" spans="2:51" s="15" customFormat="1" ht="10.2">
      <c r="B181" s="220"/>
      <c r="C181" s="221"/>
      <c r="D181" s="200" t="s">
        <v>265</v>
      </c>
      <c r="E181" s="222" t="s">
        <v>891</v>
      </c>
      <c r="F181" s="223" t="s">
        <v>271</v>
      </c>
      <c r="G181" s="221"/>
      <c r="H181" s="224">
        <v>332.45</v>
      </c>
      <c r="I181" s="225"/>
      <c r="J181" s="221"/>
      <c r="K181" s="221"/>
      <c r="L181" s="226"/>
      <c r="M181" s="227"/>
      <c r="N181" s="228"/>
      <c r="O181" s="228"/>
      <c r="P181" s="228"/>
      <c r="Q181" s="228"/>
      <c r="R181" s="228"/>
      <c r="S181" s="228"/>
      <c r="T181" s="229"/>
      <c r="AT181" s="230" t="s">
        <v>265</v>
      </c>
      <c r="AU181" s="230" t="s">
        <v>84</v>
      </c>
      <c r="AV181" s="15" t="s">
        <v>131</v>
      </c>
      <c r="AW181" s="15" t="s">
        <v>36</v>
      </c>
      <c r="AX181" s="15" t="s">
        <v>82</v>
      </c>
      <c r="AY181" s="230" t="s">
        <v>245</v>
      </c>
    </row>
    <row r="182" spans="2:51" s="14" customFormat="1" ht="10.2">
      <c r="B182" s="209"/>
      <c r="C182" s="210"/>
      <c r="D182" s="200" t="s">
        <v>265</v>
      </c>
      <c r="E182" s="210"/>
      <c r="F182" s="212" t="s">
        <v>983</v>
      </c>
      <c r="G182" s="210"/>
      <c r="H182" s="213">
        <v>365.695</v>
      </c>
      <c r="I182" s="214"/>
      <c r="J182" s="210"/>
      <c r="K182" s="210"/>
      <c r="L182" s="215"/>
      <c r="M182" s="216"/>
      <c r="N182" s="217"/>
      <c r="O182" s="217"/>
      <c r="P182" s="217"/>
      <c r="Q182" s="217"/>
      <c r="R182" s="217"/>
      <c r="S182" s="217"/>
      <c r="T182" s="218"/>
      <c r="AT182" s="219" t="s">
        <v>265</v>
      </c>
      <c r="AU182" s="219" t="s">
        <v>84</v>
      </c>
      <c r="AV182" s="14" t="s">
        <v>84</v>
      </c>
      <c r="AW182" s="14" t="s">
        <v>4</v>
      </c>
      <c r="AX182" s="14" t="s">
        <v>82</v>
      </c>
      <c r="AY182" s="219" t="s">
        <v>245</v>
      </c>
    </row>
    <row r="183" spans="1:65" s="2" customFormat="1" ht="16.5" customHeight="1">
      <c r="A183" s="35"/>
      <c r="B183" s="36"/>
      <c r="C183" s="180" t="s">
        <v>343</v>
      </c>
      <c r="D183" s="180" t="s">
        <v>247</v>
      </c>
      <c r="E183" s="181" t="s">
        <v>984</v>
      </c>
      <c r="F183" s="182" t="s">
        <v>985</v>
      </c>
      <c r="G183" s="183" t="s">
        <v>260</v>
      </c>
      <c r="H183" s="184">
        <v>60.83</v>
      </c>
      <c r="I183" s="185"/>
      <c r="J183" s="186">
        <f>ROUND(I183*H183,2)</f>
        <v>0</v>
      </c>
      <c r="K183" s="182" t="s">
        <v>261</v>
      </c>
      <c r="L183" s="40"/>
      <c r="M183" s="187" t="s">
        <v>19</v>
      </c>
      <c r="N183" s="188" t="s">
        <v>45</v>
      </c>
      <c r="O183" s="65"/>
      <c r="P183" s="189">
        <f>O183*H183</f>
        <v>0</v>
      </c>
      <c r="Q183" s="189">
        <v>0.0005</v>
      </c>
      <c r="R183" s="189">
        <f>Q183*H183</f>
        <v>0.030415</v>
      </c>
      <c r="S183" s="189">
        <v>0</v>
      </c>
      <c r="T183" s="190">
        <f>S183*H183</f>
        <v>0</v>
      </c>
      <c r="U183" s="35"/>
      <c r="V183" s="35"/>
      <c r="W183" s="35"/>
      <c r="X183" s="35"/>
      <c r="Y183" s="35"/>
      <c r="Z183" s="35"/>
      <c r="AA183" s="35"/>
      <c r="AB183" s="35"/>
      <c r="AC183" s="35"/>
      <c r="AD183" s="35"/>
      <c r="AE183" s="35"/>
      <c r="AR183" s="191" t="s">
        <v>355</v>
      </c>
      <c r="AT183" s="191" t="s">
        <v>247</v>
      </c>
      <c r="AU183" s="191" t="s">
        <v>84</v>
      </c>
      <c r="AY183" s="18" t="s">
        <v>245</v>
      </c>
      <c r="BE183" s="192">
        <f>IF(N183="základní",J183,0)</f>
        <v>0</v>
      </c>
      <c r="BF183" s="192">
        <f>IF(N183="snížená",J183,0)</f>
        <v>0</v>
      </c>
      <c r="BG183" s="192">
        <f>IF(N183="zákl. přenesená",J183,0)</f>
        <v>0</v>
      </c>
      <c r="BH183" s="192">
        <f>IF(N183="sníž. přenesená",J183,0)</f>
        <v>0</v>
      </c>
      <c r="BI183" s="192">
        <f>IF(N183="nulová",J183,0)</f>
        <v>0</v>
      </c>
      <c r="BJ183" s="18" t="s">
        <v>82</v>
      </c>
      <c r="BK183" s="192">
        <f>ROUND(I183*H183,2)</f>
        <v>0</v>
      </c>
      <c r="BL183" s="18" t="s">
        <v>355</v>
      </c>
      <c r="BM183" s="191" t="s">
        <v>986</v>
      </c>
    </row>
    <row r="184" spans="1:47" s="2" customFormat="1" ht="10.2">
      <c r="A184" s="35"/>
      <c r="B184" s="36"/>
      <c r="C184" s="37"/>
      <c r="D184" s="193" t="s">
        <v>263</v>
      </c>
      <c r="E184" s="37"/>
      <c r="F184" s="194" t="s">
        <v>987</v>
      </c>
      <c r="G184" s="37"/>
      <c r="H184" s="37"/>
      <c r="I184" s="195"/>
      <c r="J184" s="37"/>
      <c r="K184" s="37"/>
      <c r="L184" s="40"/>
      <c r="M184" s="196"/>
      <c r="N184" s="197"/>
      <c r="O184" s="65"/>
      <c r="P184" s="65"/>
      <c r="Q184" s="65"/>
      <c r="R184" s="65"/>
      <c r="S184" s="65"/>
      <c r="T184" s="66"/>
      <c r="U184" s="35"/>
      <c r="V184" s="35"/>
      <c r="W184" s="35"/>
      <c r="X184" s="35"/>
      <c r="Y184" s="35"/>
      <c r="Z184" s="35"/>
      <c r="AA184" s="35"/>
      <c r="AB184" s="35"/>
      <c r="AC184" s="35"/>
      <c r="AD184" s="35"/>
      <c r="AE184" s="35"/>
      <c r="AT184" s="18" t="s">
        <v>263</v>
      </c>
      <c r="AU184" s="18" t="s">
        <v>84</v>
      </c>
    </row>
    <row r="185" spans="1:65" s="2" customFormat="1" ht="16.5" customHeight="1">
      <c r="A185" s="35"/>
      <c r="B185" s="36"/>
      <c r="C185" s="243" t="s">
        <v>8</v>
      </c>
      <c r="D185" s="243" t="s">
        <v>942</v>
      </c>
      <c r="E185" s="244" t="s">
        <v>988</v>
      </c>
      <c r="F185" s="245" t="s">
        <v>989</v>
      </c>
      <c r="G185" s="246" t="s">
        <v>260</v>
      </c>
      <c r="H185" s="247">
        <v>66.913</v>
      </c>
      <c r="I185" s="248"/>
      <c r="J185" s="249">
        <f>ROUND(I185*H185,2)</f>
        <v>0</v>
      </c>
      <c r="K185" s="245" t="s">
        <v>19</v>
      </c>
      <c r="L185" s="250"/>
      <c r="M185" s="251" t="s">
        <v>19</v>
      </c>
      <c r="N185" s="252" t="s">
        <v>45</v>
      </c>
      <c r="O185" s="65"/>
      <c r="P185" s="189">
        <f>O185*H185</f>
        <v>0</v>
      </c>
      <c r="Q185" s="189">
        <v>0.0045</v>
      </c>
      <c r="R185" s="189">
        <f>Q185*H185</f>
        <v>0.30110849999999995</v>
      </c>
      <c r="S185" s="189">
        <v>0</v>
      </c>
      <c r="T185" s="190">
        <f>S185*H185</f>
        <v>0</v>
      </c>
      <c r="U185" s="35"/>
      <c r="V185" s="35"/>
      <c r="W185" s="35"/>
      <c r="X185" s="35"/>
      <c r="Y185" s="35"/>
      <c r="Z185" s="35"/>
      <c r="AA185" s="35"/>
      <c r="AB185" s="35"/>
      <c r="AC185" s="35"/>
      <c r="AD185" s="35"/>
      <c r="AE185" s="35"/>
      <c r="AR185" s="191" t="s">
        <v>758</v>
      </c>
      <c r="AT185" s="191" t="s">
        <v>942</v>
      </c>
      <c r="AU185" s="191" t="s">
        <v>84</v>
      </c>
      <c r="AY185" s="18" t="s">
        <v>245</v>
      </c>
      <c r="BE185" s="192">
        <f>IF(N185="základní",J185,0)</f>
        <v>0</v>
      </c>
      <c r="BF185" s="192">
        <f>IF(N185="snížená",J185,0)</f>
        <v>0</v>
      </c>
      <c r="BG185" s="192">
        <f>IF(N185="zákl. přenesená",J185,0)</f>
        <v>0</v>
      </c>
      <c r="BH185" s="192">
        <f>IF(N185="sníž. přenesená",J185,0)</f>
        <v>0</v>
      </c>
      <c r="BI185" s="192">
        <f>IF(N185="nulová",J185,0)</f>
        <v>0</v>
      </c>
      <c r="BJ185" s="18" t="s">
        <v>82</v>
      </c>
      <c r="BK185" s="192">
        <f>ROUND(I185*H185,2)</f>
        <v>0</v>
      </c>
      <c r="BL185" s="18" t="s">
        <v>355</v>
      </c>
      <c r="BM185" s="191" t="s">
        <v>990</v>
      </c>
    </row>
    <row r="186" spans="2:51" s="13" customFormat="1" ht="10.2">
      <c r="B186" s="198"/>
      <c r="C186" s="199"/>
      <c r="D186" s="200" t="s">
        <v>265</v>
      </c>
      <c r="E186" s="201" t="s">
        <v>19</v>
      </c>
      <c r="F186" s="202" t="s">
        <v>971</v>
      </c>
      <c r="G186" s="199"/>
      <c r="H186" s="201" t="s">
        <v>19</v>
      </c>
      <c r="I186" s="203"/>
      <c r="J186" s="199"/>
      <c r="K186" s="199"/>
      <c r="L186" s="204"/>
      <c r="M186" s="205"/>
      <c r="N186" s="206"/>
      <c r="O186" s="206"/>
      <c r="P186" s="206"/>
      <c r="Q186" s="206"/>
      <c r="R186" s="206"/>
      <c r="S186" s="206"/>
      <c r="T186" s="207"/>
      <c r="AT186" s="208" t="s">
        <v>265</v>
      </c>
      <c r="AU186" s="208" t="s">
        <v>84</v>
      </c>
      <c r="AV186" s="13" t="s">
        <v>82</v>
      </c>
      <c r="AW186" s="13" t="s">
        <v>36</v>
      </c>
      <c r="AX186" s="13" t="s">
        <v>74</v>
      </c>
      <c r="AY186" s="208" t="s">
        <v>245</v>
      </c>
    </row>
    <row r="187" spans="2:51" s="13" customFormat="1" ht="10.2">
      <c r="B187" s="198"/>
      <c r="C187" s="199"/>
      <c r="D187" s="200" t="s">
        <v>265</v>
      </c>
      <c r="E187" s="201" t="s">
        <v>19</v>
      </c>
      <c r="F187" s="202" t="s">
        <v>991</v>
      </c>
      <c r="G187" s="199"/>
      <c r="H187" s="201" t="s">
        <v>19</v>
      </c>
      <c r="I187" s="203"/>
      <c r="J187" s="199"/>
      <c r="K187" s="199"/>
      <c r="L187" s="204"/>
      <c r="M187" s="205"/>
      <c r="N187" s="206"/>
      <c r="O187" s="206"/>
      <c r="P187" s="206"/>
      <c r="Q187" s="206"/>
      <c r="R187" s="206"/>
      <c r="S187" s="206"/>
      <c r="T187" s="207"/>
      <c r="AT187" s="208" t="s">
        <v>265</v>
      </c>
      <c r="AU187" s="208" t="s">
        <v>84</v>
      </c>
      <c r="AV187" s="13" t="s">
        <v>82</v>
      </c>
      <c r="AW187" s="13" t="s">
        <v>36</v>
      </c>
      <c r="AX187" s="13" t="s">
        <v>74</v>
      </c>
      <c r="AY187" s="208" t="s">
        <v>245</v>
      </c>
    </row>
    <row r="188" spans="2:51" s="14" customFormat="1" ht="10.2">
      <c r="B188" s="209"/>
      <c r="C188" s="210"/>
      <c r="D188" s="200" t="s">
        <v>265</v>
      </c>
      <c r="E188" s="211" t="s">
        <v>19</v>
      </c>
      <c r="F188" s="212" t="s">
        <v>894</v>
      </c>
      <c r="G188" s="210"/>
      <c r="H188" s="213">
        <v>60.83</v>
      </c>
      <c r="I188" s="214"/>
      <c r="J188" s="210"/>
      <c r="K188" s="210"/>
      <c r="L188" s="215"/>
      <c r="M188" s="216"/>
      <c r="N188" s="217"/>
      <c r="O188" s="217"/>
      <c r="P188" s="217"/>
      <c r="Q188" s="217"/>
      <c r="R188" s="217"/>
      <c r="S188" s="217"/>
      <c r="T188" s="218"/>
      <c r="AT188" s="219" t="s">
        <v>265</v>
      </c>
      <c r="AU188" s="219" t="s">
        <v>84</v>
      </c>
      <c r="AV188" s="14" t="s">
        <v>84</v>
      </c>
      <c r="AW188" s="14" t="s">
        <v>36</v>
      </c>
      <c r="AX188" s="14" t="s">
        <v>74</v>
      </c>
      <c r="AY188" s="219" t="s">
        <v>245</v>
      </c>
    </row>
    <row r="189" spans="2:51" s="15" customFormat="1" ht="10.2">
      <c r="B189" s="220"/>
      <c r="C189" s="221"/>
      <c r="D189" s="200" t="s">
        <v>265</v>
      </c>
      <c r="E189" s="222" t="s">
        <v>893</v>
      </c>
      <c r="F189" s="223" t="s">
        <v>271</v>
      </c>
      <c r="G189" s="221"/>
      <c r="H189" s="224">
        <v>60.83</v>
      </c>
      <c r="I189" s="225"/>
      <c r="J189" s="221"/>
      <c r="K189" s="221"/>
      <c r="L189" s="226"/>
      <c r="M189" s="227"/>
      <c r="N189" s="228"/>
      <c r="O189" s="228"/>
      <c r="P189" s="228"/>
      <c r="Q189" s="228"/>
      <c r="R189" s="228"/>
      <c r="S189" s="228"/>
      <c r="T189" s="229"/>
      <c r="AT189" s="230" t="s">
        <v>265</v>
      </c>
      <c r="AU189" s="230" t="s">
        <v>84</v>
      </c>
      <c r="AV189" s="15" t="s">
        <v>131</v>
      </c>
      <c r="AW189" s="15" t="s">
        <v>36</v>
      </c>
      <c r="AX189" s="15" t="s">
        <v>82</v>
      </c>
      <c r="AY189" s="230" t="s">
        <v>245</v>
      </c>
    </row>
    <row r="190" spans="2:51" s="14" customFormat="1" ht="10.2">
      <c r="B190" s="209"/>
      <c r="C190" s="210"/>
      <c r="D190" s="200" t="s">
        <v>265</v>
      </c>
      <c r="E190" s="210"/>
      <c r="F190" s="212" t="s">
        <v>992</v>
      </c>
      <c r="G190" s="210"/>
      <c r="H190" s="213">
        <v>66.913</v>
      </c>
      <c r="I190" s="214"/>
      <c r="J190" s="210"/>
      <c r="K190" s="210"/>
      <c r="L190" s="215"/>
      <c r="M190" s="216"/>
      <c r="N190" s="217"/>
      <c r="O190" s="217"/>
      <c r="P190" s="217"/>
      <c r="Q190" s="217"/>
      <c r="R190" s="217"/>
      <c r="S190" s="217"/>
      <c r="T190" s="218"/>
      <c r="AT190" s="219" t="s">
        <v>265</v>
      </c>
      <c r="AU190" s="219" t="s">
        <v>84</v>
      </c>
      <c r="AV190" s="14" t="s">
        <v>84</v>
      </c>
      <c r="AW190" s="14" t="s">
        <v>4</v>
      </c>
      <c r="AX190" s="14" t="s">
        <v>82</v>
      </c>
      <c r="AY190" s="219" t="s">
        <v>245</v>
      </c>
    </row>
    <row r="191" spans="1:65" s="2" customFormat="1" ht="16.5" customHeight="1">
      <c r="A191" s="35"/>
      <c r="B191" s="36"/>
      <c r="C191" s="180" t="s">
        <v>355</v>
      </c>
      <c r="D191" s="180" t="s">
        <v>247</v>
      </c>
      <c r="E191" s="181" t="s">
        <v>993</v>
      </c>
      <c r="F191" s="182" t="s">
        <v>994</v>
      </c>
      <c r="G191" s="183" t="s">
        <v>260</v>
      </c>
      <c r="H191" s="184">
        <v>124.14</v>
      </c>
      <c r="I191" s="185"/>
      <c r="J191" s="186">
        <f>ROUND(I191*H191,2)</f>
        <v>0</v>
      </c>
      <c r="K191" s="182" t="s">
        <v>261</v>
      </c>
      <c r="L191" s="40"/>
      <c r="M191" s="187" t="s">
        <v>19</v>
      </c>
      <c r="N191" s="188" t="s">
        <v>45</v>
      </c>
      <c r="O191" s="65"/>
      <c r="P191" s="189">
        <f>O191*H191</f>
        <v>0</v>
      </c>
      <c r="Q191" s="189">
        <v>0.0003</v>
      </c>
      <c r="R191" s="189">
        <f>Q191*H191</f>
        <v>0.037242</v>
      </c>
      <c r="S191" s="189">
        <v>0</v>
      </c>
      <c r="T191" s="190">
        <f>S191*H191</f>
        <v>0</v>
      </c>
      <c r="U191" s="35"/>
      <c r="V191" s="35"/>
      <c r="W191" s="35"/>
      <c r="X191" s="35"/>
      <c r="Y191" s="35"/>
      <c r="Z191" s="35"/>
      <c r="AA191" s="35"/>
      <c r="AB191" s="35"/>
      <c r="AC191" s="35"/>
      <c r="AD191" s="35"/>
      <c r="AE191" s="35"/>
      <c r="AR191" s="191" t="s">
        <v>355</v>
      </c>
      <c r="AT191" s="191" t="s">
        <v>247</v>
      </c>
      <c r="AU191" s="191" t="s">
        <v>84</v>
      </c>
      <c r="AY191" s="18" t="s">
        <v>245</v>
      </c>
      <c r="BE191" s="192">
        <f>IF(N191="základní",J191,0)</f>
        <v>0</v>
      </c>
      <c r="BF191" s="192">
        <f>IF(N191="snížená",J191,0)</f>
        <v>0</v>
      </c>
      <c r="BG191" s="192">
        <f>IF(N191="zákl. přenesená",J191,0)</f>
        <v>0</v>
      </c>
      <c r="BH191" s="192">
        <f>IF(N191="sníž. přenesená",J191,0)</f>
        <v>0</v>
      </c>
      <c r="BI191" s="192">
        <f>IF(N191="nulová",J191,0)</f>
        <v>0</v>
      </c>
      <c r="BJ191" s="18" t="s">
        <v>82</v>
      </c>
      <c r="BK191" s="192">
        <f>ROUND(I191*H191,2)</f>
        <v>0</v>
      </c>
      <c r="BL191" s="18" t="s">
        <v>355</v>
      </c>
      <c r="BM191" s="191" t="s">
        <v>995</v>
      </c>
    </row>
    <row r="192" spans="1:47" s="2" customFormat="1" ht="10.2">
      <c r="A192" s="35"/>
      <c r="B192" s="36"/>
      <c r="C192" s="37"/>
      <c r="D192" s="193" t="s">
        <v>263</v>
      </c>
      <c r="E192" s="37"/>
      <c r="F192" s="194" t="s">
        <v>996</v>
      </c>
      <c r="G192" s="37"/>
      <c r="H192" s="37"/>
      <c r="I192" s="195"/>
      <c r="J192" s="37"/>
      <c r="K192" s="37"/>
      <c r="L192" s="40"/>
      <c r="M192" s="196"/>
      <c r="N192" s="197"/>
      <c r="O192" s="65"/>
      <c r="P192" s="65"/>
      <c r="Q192" s="65"/>
      <c r="R192" s="65"/>
      <c r="S192" s="65"/>
      <c r="T192" s="66"/>
      <c r="U192" s="35"/>
      <c r="V192" s="35"/>
      <c r="W192" s="35"/>
      <c r="X192" s="35"/>
      <c r="Y192" s="35"/>
      <c r="Z192" s="35"/>
      <c r="AA192" s="35"/>
      <c r="AB192" s="35"/>
      <c r="AC192" s="35"/>
      <c r="AD192" s="35"/>
      <c r="AE192" s="35"/>
      <c r="AT192" s="18" t="s">
        <v>263</v>
      </c>
      <c r="AU192" s="18" t="s">
        <v>84</v>
      </c>
    </row>
    <row r="193" spans="1:65" s="2" customFormat="1" ht="16.5" customHeight="1">
      <c r="A193" s="35"/>
      <c r="B193" s="36"/>
      <c r="C193" s="243" t="s">
        <v>360</v>
      </c>
      <c r="D193" s="243" t="s">
        <v>942</v>
      </c>
      <c r="E193" s="244" t="s">
        <v>997</v>
      </c>
      <c r="F193" s="245" t="s">
        <v>998</v>
      </c>
      <c r="G193" s="246" t="s">
        <v>260</v>
      </c>
      <c r="H193" s="247">
        <v>45.881</v>
      </c>
      <c r="I193" s="248"/>
      <c r="J193" s="249">
        <f>ROUND(I193*H193,2)</f>
        <v>0</v>
      </c>
      <c r="K193" s="245" t="s">
        <v>19</v>
      </c>
      <c r="L193" s="250"/>
      <c r="M193" s="251" t="s">
        <v>19</v>
      </c>
      <c r="N193" s="252" t="s">
        <v>45</v>
      </c>
      <c r="O193" s="65"/>
      <c r="P193" s="189">
        <f>O193*H193</f>
        <v>0</v>
      </c>
      <c r="Q193" s="189">
        <v>0.0029</v>
      </c>
      <c r="R193" s="189">
        <f>Q193*H193</f>
        <v>0.1330549</v>
      </c>
      <c r="S193" s="189">
        <v>0</v>
      </c>
      <c r="T193" s="190">
        <f>S193*H193</f>
        <v>0</v>
      </c>
      <c r="U193" s="35"/>
      <c r="V193" s="35"/>
      <c r="W193" s="35"/>
      <c r="X193" s="35"/>
      <c r="Y193" s="35"/>
      <c r="Z193" s="35"/>
      <c r="AA193" s="35"/>
      <c r="AB193" s="35"/>
      <c r="AC193" s="35"/>
      <c r="AD193" s="35"/>
      <c r="AE193" s="35"/>
      <c r="AR193" s="191" t="s">
        <v>758</v>
      </c>
      <c r="AT193" s="191" t="s">
        <v>942</v>
      </c>
      <c r="AU193" s="191" t="s">
        <v>84</v>
      </c>
      <c r="AY193" s="18" t="s">
        <v>245</v>
      </c>
      <c r="BE193" s="192">
        <f>IF(N193="základní",J193,0)</f>
        <v>0</v>
      </c>
      <c r="BF193" s="192">
        <f>IF(N193="snížená",J193,0)</f>
        <v>0</v>
      </c>
      <c r="BG193" s="192">
        <f>IF(N193="zákl. přenesená",J193,0)</f>
        <v>0</v>
      </c>
      <c r="BH193" s="192">
        <f>IF(N193="sníž. přenesená",J193,0)</f>
        <v>0</v>
      </c>
      <c r="BI193" s="192">
        <f>IF(N193="nulová",J193,0)</f>
        <v>0</v>
      </c>
      <c r="BJ193" s="18" t="s">
        <v>82</v>
      </c>
      <c r="BK193" s="192">
        <f>ROUND(I193*H193,2)</f>
        <v>0</v>
      </c>
      <c r="BL193" s="18" t="s">
        <v>355</v>
      </c>
      <c r="BM193" s="191" t="s">
        <v>999</v>
      </c>
    </row>
    <row r="194" spans="2:51" s="13" customFormat="1" ht="10.2">
      <c r="B194" s="198"/>
      <c r="C194" s="199"/>
      <c r="D194" s="200" t="s">
        <v>265</v>
      </c>
      <c r="E194" s="201" t="s">
        <v>19</v>
      </c>
      <c r="F194" s="202" t="s">
        <v>1000</v>
      </c>
      <c r="G194" s="199"/>
      <c r="H194" s="201" t="s">
        <v>19</v>
      </c>
      <c r="I194" s="203"/>
      <c r="J194" s="199"/>
      <c r="K194" s="199"/>
      <c r="L194" s="204"/>
      <c r="M194" s="205"/>
      <c r="N194" s="206"/>
      <c r="O194" s="206"/>
      <c r="P194" s="206"/>
      <c r="Q194" s="206"/>
      <c r="R194" s="206"/>
      <c r="S194" s="206"/>
      <c r="T194" s="207"/>
      <c r="AT194" s="208" t="s">
        <v>265</v>
      </c>
      <c r="AU194" s="208" t="s">
        <v>84</v>
      </c>
      <c r="AV194" s="13" t="s">
        <v>82</v>
      </c>
      <c r="AW194" s="13" t="s">
        <v>36</v>
      </c>
      <c r="AX194" s="13" t="s">
        <v>74</v>
      </c>
      <c r="AY194" s="208" t="s">
        <v>245</v>
      </c>
    </row>
    <row r="195" spans="2:51" s="13" customFormat="1" ht="10.2">
      <c r="B195" s="198"/>
      <c r="C195" s="199"/>
      <c r="D195" s="200" t="s">
        <v>265</v>
      </c>
      <c r="E195" s="201" t="s">
        <v>19</v>
      </c>
      <c r="F195" s="202" t="s">
        <v>1001</v>
      </c>
      <c r="G195" s="199"/>
      <c r="H195" s="201" t="s">
        <v>19</v>
      </c>
      <c r="I195" s="203"/>
      <c r="J195" s="199"/>
      <c r="K195" s="199"/>
      <c r="L195" s="204"/>
      <c r="M195" s="205"/>
      <c r="N195" s="206"/>
      <c r="O195" s="206"/>
      <c r="P195" s="206"/>
      <c r="Q195" s="206"/>
      <c r="R195" s="206"/>
      <c r="S195" s="206"/>
      <c r="T195" s="207"/>
      <c r="AT195" s="208" t="s">
        <v>265</v>
      </c>
      <c r="AU195" s="208" t="s">
        <v>84</v>
      </c>
      <c r="AV195" s="13" t="s">
        <v>82</v>
      </c>
      <c r="AW195" s="13" t="s">
        <v>36</v>
      </c>
      <c r="AX195" s="13" t="s">
        <v>74</v>
      </c>
      <c r="AY195" s="208" t="s">
        <v>245</v>
      </c>
    </row>
    <row r="196" spans="2:51" s="14" customFormat="1" ht="10.2">
      <c r="B196" s="209"/>
      <c r="C196" s="210"/>
      <c r="D196" s="200" t="s">
        <v>265</v>
      </c>
      <c r="E196" s="211" t="s">
        <v>19</v>
      </c>
      <c r="F196" s="212" t="s">
        <v>906</v>
      </c>
      <c r="G196" s="210"/>
      <c r="H196" s="213">
        <v>41.71</v>
      </c>
      <c r="I196" s="214"/>
      <c r="J196" s="210"/>
      <c r="K196" s="210"/>
      <c r="L196" s="215"/>
      <c r="M196" s="216"/>
      <c r="N196" s="217"/>
      <c r="O196" s="217"/>
      <c r="P196" s="217"/>
      <c r="Q196" s="217"/>
      <c r="R196" s="217"/>
      <c r="S196" s="217"/>
      <c r="T196" s="218"/>
      <c r="AT196" s="219" t="s">
        <v>265</v>
      </c>
      <c r="AU196" s="219" t="s">
        <v>84</v>
      </c>
      <c r="AV196" s="14" t="s">
        <v>84</v>
      </c>
      <c r="AW196" s="14" t="s">
        <v>36</v>
      </c>
      <c r="AX196" s="14" t="s">
        <v>74</v>
      </c>
      <c r="AY196" s="219" t="s">
        <v>245</v>
      </c>
    </row>
    <row r="197" spans="2:51" s="15" customFormat="1" ht="10.2">
      <c r="B197" s="220"/>
      <c r="C197" s="221"/>
      <c r="D197" s="200" t="s">
        <v>265</v>
      </c>
      <c r="E197" s="222" t="s">
        <v>905</v>
      </c>
      <c r="F197" s="223" t="s">
        <v>271</v>
      </c>
      <c r="G197" s="221"/>
      <c r="H197" s="224">
        <v>41.71</v>
      </c>
      <c r="I197" s="225"/>
      <c r="J197" s="221"/>
      <c r="K197" s="221"/>
      <c r="L197" s="226"/>
      <c r="M197" s="227"/>
      <c r="N197" s="228"/>
      <c r="O197" s="228"/>
      <c r="P197" s="228"/>
      <c r="Q197" s="228"/>
      <c r="R197" s="228"/>
      <c r="S197" s="228"/>
      <c r="T197" s="229"/>
      <c r="AT197" s="230" t="s">
        <v>265</v>
      </c>
      <c r="AU197" s="230" t="s">
        <v>84</v>
      </c>
      <c r="AV197" s="15" t="s">
        <v>131</v>
      </c>
      <c r="AW197" s="15" t="s">
        <v>36</v>
      </c>
      <c r="AX197" s="15" t="s">
        <v>82</v>
      </c>
      <c r="AY197" s="230" t="s">
        <v>245</v>
      </c>
    </row>
    <row r="198" spans="2:51" s="14" customFormat="1" ht="10.2">
      <c r="B198" s="209"/>
      <c r="C198" s="210"/>
      <c r="D198" s="200" t="s">
        <v>265</v>
      </c>
      <c r="E198" s="210"/>
      <c r="F198" s="212" t="s">
        <v>1002</v>
      </c>
      <c r="G198" s="210"/>
      <c r="H198" s="213">
        <v>45.881</v>
      </c>
      <c r="I198" s="214"/>
      <c r="J198" s="210"/>
      <c r="K198" s="210"/>
      <c r="L198" s="215"/>
      <c r="M198" s="216"/>
      <c r="N198" s="217"/>
      <c r="O198" s="217"/>
      <c r="P198" s="217"/>
      <c r="Q198" s="217"/>
      <c r="R198" s="217"/>
      <c r="S198" s="217"/>
      <c r="T198" s="218"/>
      <c r="AT198" s="219" t="s">
        <v>265</v>
      </c>
      <c r="AU198" s="219" t="s">
        <v>84</v>
      </c>
      <c r="AV198" s="14" t="s">
        <v>84</v>
      </c>
      <c r="AW198" s="14" t="s">
        <v>4</v>
      </c>
      <c r="AX198" s="14" t="s">
        <v>82</v>
      </c>
      <c r="AY198" s="219" t="s">
        <v>245</v>
      </c>
    </row>
    <row r="199" spans="1:65" s="2" customFormat="1" ht="16.5" customHeight="1">
      <c r="A199" s="35"/>
      <c r="B199" s="36"/>
      <c r="C199" s="243" t="s">
        <v>366</v>
      </c>
      <c r="D199" s="243" t="s">
        <v>942</v>
      </c>
      <c r="E199" s="244" t="s">
        <v>1003</v>
      </c>
      <c r="F199" s="245" t="s">
        <v>1004</v>
      </c>
      <c r="G199" s="246" t="s">
        <v>260</v>
      </c>
      <c r="H199" s="247">
        <v>90.673</v>
      </c>
      <c r="I199" s="248"/>
      <c r="J199" s="249">
        <f>ROUND(I199*H199,2)</f>
        <v>0</v>
      </c>
      <c r="K199" s="245" t="s">
        <v>19</v>
      </c>
      <c r="L199" s="250"/>
      <c r="M199" s="251" t="s">
        <v>19</v>
      </c>
      <c r="N199" s="252" t="s">
        <v>45</v>
      </c>
      <c r="O199" s="65"/>
      <c r="P199" s="189">
        <f>O199*H199</f>
        <v>0</v>
      </c>
      <c r="Q199" s="189">
        <v>0.0029</v>
      </c>
      <c r="R199" s="189">
        <f>Q199*H199</f>
        <v>0.2629517</v>
      </c>
      <c r="S199" s="189">
        <v>0</v>
      </c>
      <c r="T199" s="190">
        <f>S199*H199</f>
        <v>0</v>
      </c>
      <c r="U199" s="35"/>
      <c r="V199" s="35"/>
      <c r="W199" s="35"/>
      <c r="X199" s="35"/>
      <c r="Y199" s="35"/>
      <c r="Z199" s="35"/>
      <c r="AA199" s="35"/>
      <c r="AB199" s="35"/>
      <c r="AC199" s="35"/>
      <c r="AD199" s="35"/>
      <c r="AE199" s="35"/>
      <c r="AR199" s="191" t="s">
        <v>758</v>
      </c>
      <c r="AT199" s="191" t="s">
        <v>942</v>
      </c>
      <c r="AU199" s="191" t="s">
        <v>84</v>
      </c>
      <c r="AY199" s="18" t="s">
        <v>245</v>
      </c>
      <c r="BE199" s="192">
        <f>IF(N199="základní",J199,0)</f>
        <v>0</v>
      </c>
      <c r="BF199" s="192">
        <f>IF(N199="snížená",J199,0)</f>
        <v>0</v>
      </c>
      <c r="BG199" s="192">
        <f>IF(N199="zákl. přenesená",J199,0)</f>
        <v>0</v>
      </c>
      <c r="BH199" s="192">
        <f>IF(N199="sníž. přenesená",J199,0)</f>
        <v>0</v>
      </c>
      <c r="BI199" s="192">
        <f>IF(N199="nulová",J199,0)</f>
        <v>0</v>
      </c>
      <c r="BJ199" s="18" t="s">
        <v>82</v>
      </c>
      <c r="BK199" s="192">
        <f>ROUND(I199*H199,2)</f>
        <v>0</v>
      </c>
      <c r="BL199" s="18" t="s">
        <v>355</v>
      </c>
      <c r="BM199" s="191" t="s">
        <v>1005</v>
      </c>
    </row>
    <row r="200" spans="2:51" s="13" customFormat="1" ht="10.2">
      <c r="B200" s="198"/>
      <c r="C200" s="199"/>
      <c r="D200" s="200" t="s">
        <v>265</v>
      </c>
      <c r="E200" s="201" t="s">
        <v>19</v>
      </c>
      <c r="F200" s="202" t="s">
        <v>1000</v>
      </c>
      <c r="G200" s="199"/>
      <c r="H200" s="201" t="s">
        <v>19</v>
      </c>
      <c r="I200" s="203"/>
      <c r="J200" s="199"/>
      <c r="K200" s="199"/>
      <c r="L200" s="204"/>
      <c r="M200" s="205"/>
      <c r="N200" s="206"/>
      <c r="O200" s="206"/>
      <c r="P200" s="206"/>
      <c r="Q200" s="206"/>
      <c r="R200" s="206"/>
      <c r="S200" s="206"/>
      <c r="T200" s="207"/>
      <c r="AT200" s="208" t="s">
        <v>265</v>
      </c>
      <c r="AU200" s="208" t="s">
        <v>84</v>
      </c>
      <c r="AV200" s="13" t="s">
        <v>82</v>
      </c>
      <c r="AW200" s="13" t="s">
        <v>36</v>
      </c>
      <c r="AX200" s="13" t="s">
        <v>74</v>
      </c>
      <c r="AY200" s="208" t="s">
        <v>245</v>
      </c>
    </row>
    <row r="201" spans="2:51" s="13" customFormat="1" ht="10.2">
      <c r="B201" s="198"/>
      <c r="C201" s="199"/>
      <c r="D201" s="200" t="s">
        <v>265</v>
      </c>
      <c r="E201" s="201" t="s">
        <v>19</v>
      </c>
      <c r="F201" s="202" t="s">
        <v>1006</v>
      </c>
      <c r="G201" s="199"/>
      <c r="H201" s="201" t="s">
        <v>19</v>
      </c>
      <c r="I201" s="203"/>
      <c r="J201" s="199"/>
      <c r="K201" s="199"/>
      <c r="L201" s="204"/>
      <c r="M201" s="205"/>
      <c r="N201" s="206"/>
      <c r="O201" s="206"/>
      <c r="P201" s="206"/>
      <c r="Q201" s="206"/>
      <c r="R201" s="206"/>
      <c r="S201" s="206"/>
      <c r="T201" s="207"/>
      <c r="AT201" s="208" t="s">
        <v>265</v>
      </c>
      <c r="AU201" s="208" t="s">
        <v>84</v>
      </c>
      <c r="AV201" s="13" t="s">
        <v>82</v>
      </c>
      <c r="AW201" s="13" t="s">
        <v>36</v>
      </c>
      <c r="AX201" s="13" t="s">
        <v>74</v>
      </c>
      <c r="AY201" s="208" t="s">
        <v>245</v>
      </c>
    </row>
    <row r="202" spans="2:51" s="14" customFormat="1" ht="10.2">
      <c r="B202" s="209"/>
      <c r="C202" s="210"/>
      <c r="D202" s="200" t="s">
        <v>265</v>
      </c>
      <c r="E202" s="211" t="s">
        <v>19</v>
      </c>
      <c r="F202" s="212" t="s">
        <v>909</v>
      </c>
      <c r="G202" s="210"/>
      <c r="H202" s="213">
        <v>82.43</v>
      </c>
      <c r="I202" s="214"/>
      <c r="J202" s="210"/>
      <c r="K202" s="210"/>
      <c r="L202" s="215"/>
      <c r="M202" s="216"/>
      <c r="N202" s="217"/>
      <c r="O202" s="217"/>
      <c r="P202" s="217"/>
      <c r="Q202" s="217"/>
      <c r="R202" s="217"/>
      <c r="S202" s="217"/>
      <c r="T202" s="218"/>
      <c r="AT202" s="219" t="s">
        <v>265</v>
      </c>
      <c r="AU202" s="219" t="s">
        <v>84</v>
      </c>
      <c r="AV202" s="14" t="s">
        <v>84</v>
      </c>
      <c r="AW202" s="14" t="s">
        <v>36</v>
      </c>
      <c r="AX202" s="14" t="s">
        <v>74</v>
      </c>
      <c r="AY202" s="219" t="s">
        <v>245</v>
      </c>
    </row>
    <row r="203" spans="2:51" s="15" customFormat="1" ht="10.2">
      <c r="B203" s="220"/>
      <c r="C203" s="221"/>
      <c r="D203" s="200" t="s">
        <v>265</v>
      </c>
      <c r="E203" s="222" t="s">
        <v>908</v>
      </c>
      <c r="F203" s="223" t="s">
        <v>271</v>
      </c>
      <c r="G203" s="221"/>
      <c r="H203" s="224">
        <v>82.43</v>
      </c>
      <c r="I203" s="225"/>
      <c r="J203" s="221"/>
      <c r="K203" s="221"/>
      <c r="L203" s="226"/>
      <c r="M203" s="227"/>
      <c r="N203" s="228"/>
      <c r="O203" s="228"/>
      <c r="P203" s="228"/>
      <c r="Q203" s="228"/>
      <c r="R203" s="228"/>
      <c r="S203" s="228"/>
      <c r="T203" s="229"/>
      <c r="AT203" s="230" t="s">
        <v>265</v>
      </c>
      <c r="AU203" s="230" t="s">
        <v>84</v>
      </c>
      <c r="AV203" s="15" t="s">
        <v>131</v>
      </c>
      <c r="AW203" s="15" t="s">
        <v>36</v>
      </c>
      <c r="AX203" s="15" t="s">
        <v>82</v>
      </c>
      <c r="AY203" s="230" t="s">
        <v>245</v>
      </c>
    </row>
    <row r="204" spans="2:51" s="14" customFormat="1" ht="10.2">
      <c r="B204" s="209"/>
      <c r="C204" s="210"/>
      <c r="D204" s="200" t="s">
        <v>265</v>
      </c>
      <c r="E204" s="210"/>
      <c r="F204" s="212" t="s">
        <v>1007</v>
      </c>
      <c r="G204" s="210"/>
      <c r="H204" s="213">
        <v>90.673</v>
      </c>
      <c r="I204" s="214"/>
      <c r="J204" s="210"/>
      <c r="K204" s="210"/>
      <c r="L204" s="215"/>
      <c r="M204" s="216"/>
      <c r="N204" s="217"/>
      <c r="O204" s="217"/>
      <c r="P204" s="217"/>
      <c r="Q204" s="217"/>
      <c r="R204" s="217"/>
      <c r="S204" s="217"/>
      <c r="T204" s="218"/>
      <c r="AT204" s="219" t="s">
        <v>265</v>
      </c>
      <c r="AU204" s="219" t="s">
        <v>84</v>
      </c>
      <c r="AV204" s="14" t="s">
        <v>84</v>
      </c>
      <c r="AW204" s="14" t="s">
        <v>4</v>
      </c>
      <c r="AX204" s="14" t="s">
        <v>82</v>
      </c>
      <c r="AY204" s="219" t="s">
        <v>245</v>
      </c>
    </row>
    <row r="205" spans="1:65" s="2" customFormat="1" ht="16.5" customHeight="1">
      <c r="A205" s="35"/>
      <c r="B205" s="36"/>
      <c r="C205" s="180" t="s">
        <v>371</v>
      </c>
      <c r="D205" s="180" t="s">
        <v>247</v>
      </c>
      <c r="E205" s="181" t="s">
        <v>1008</v>
      </c>
      <c r="F205" s="182" t="s">
        <v>1009</v>
      </c>
      <c r="G205" s="183" t="s">
        <v>288</v>
      </c>
      <c r="H205" s="184">
        <v>757.98</v>
      </c>
      <c r="I205" s="185"/>
      <c r="J205" s="186">
        <f>ROUND(I205*H205,2)</f>
        <v>0</v>
      </c>
      <c r="K205" s="182" t="s">
        <v>261</v>
      </c>
      <c r="L205" s="40"/>
      <c r="M205" s="187" t="s">
        <v>19</v>
      </c>
      <c r="N205" s="188" t="s">
        <v>45</v>
      </c>
      <c r="O205" s="65"/>
      <c r="P205" s="189">
        <f>O205*H205</f>
        <v>0</v>
      </c>
      <c r="Q205" s="189">
        <v>1E-05</v>
      </c>
      <c r="R205" s="189">
        <f>Q205*H205</f>
        <v>0.007579800000000001</v>
      </c>
      <c r="S205" s="189">
        <v>0</v>
      </c>
      <c r="T205" s="190">
        <f>S205*H205</f>
        <v>0</v>
      </c>
      <c r="U205" s="35"/>
      <c r="V205" s="35"/>
      <c r="W205" s="35"/>
      <c r="X205" s="35"/>
      <c r="Y205" s="35"/>
      <c r="Z205" s="35"/>
      <c r="AA205" s="35"/>
      <c r="AB205" s="35"/>
      <c r="AC205" s="35"/>
      <c r="AD205" s="35"/>
      <c r="AE205" s="35"/>
      <c r="AR205" s="191" t="s">
        <v>355</v>
      </c>
      <c r="AT205" s="191" t="s">
        <v>247</v>
      </c>
      <c r="AU205" s="191" t="s">
        <v>84</v>
      </c>
      <c r="AY205" s="18" t="s">
        <v>245</v>
      </c>
      <c r="BE205" s="192">
        <f>IF(N205="základní",J205,0)</f>
        <v>0</v>
      </c>
      <c r="BF205" s="192">
        <f>IF(N205="snížená",J205,0)</f>
        <v>0</v>
      </c>
      <c r="BG205" s="192">
        <f>IF(N205="zákl. přenesená",J205,0)</f>
        <v>0</v>
      </c>
      <c r="BH205" s="192">
        <f>IF(N205="sníž. přenesená",J205,0)</f>
        <v>0</v>
      </c>
      <c r="BI205" s="192">
        <f>IF(N205="nulová",J205,0)</f>
        <v>0</v>
      </c>
      <c r="BJ205" s="18" t="s">
        <v>82</v>
      </c>
      <c r="BK205" s="192">
        <f>ROUND(I205*H205,2)</f>
        <v>0</v>
      </c>
      <c r="BL205" s="18" t="s">
        <v>355</v>
      </c>
      <c r="BM205" s="191" t="s">
        <v>1010</v>
      </c>
    </row>
    <row r="206" spans="1:47" s="2" customFormat="1" ht="10.2">
      <c r="A206" s="35"/>
      <c r="B206" s="36"/>
      <c r="C206" s="37"/>
      <c r="D206" s="193" t="s">
        <v>263</v>
      </c>
      <c r="E206" s="37"/>
      <c r="F206" s="194" t="s">
        <v>1011</v>
      </c>
      <c r="G206" s="37"/>
      <c r="H206" s="37"/>
      <c r="I206" s="195"/>
      <c r="J206" s="37"/>
      <c r="K206" s="37"/>
      <c r="L206" s="40"/>
      <c r="M206" s="196"/>
      <c r="N206" s="197"/>
      <c r="O206" s="65"/>
      <c r="P206" s="65"/>
      <c r="Q206" s="65"/>
      <c r="R206" s="65"/>
      <c r="S206" s="65"/>
      <c r="T206" s="66"/>
      <c r="U206" s="35"/>
      <c r="V206" s="35"/>
      <c r="W206" s="35"/>
      <c r="X206" s="35"/>
      <c r="Y206" s="35"/>
      <c r="Z206" s="35"/>
      <c r="AA206" s="35"/>
      <c r="AB206" s="35"/>
      <c r="AC206" s="35"/>
      <c r="AD206" s="35"/>
      <c r="AE206" s="35"/>
      <c r="AT206" s="18" t="s">
        <v>263</v>
      </c>
      <c r="AU206" s="18" t="s">
        <v>84</v>
      </c>
    </row>
    <row r="207" spans="1:65" s="2" customFormat="1" ht="16.5" customHeight="1">
      <c r="A207" s="35"/>
      <c r="B207" s="36"/>
      <c r="C207" s="243" t="s">
        <v>375</v>
      </c>
      <c r="D207" s="243" t="s">
        <v>942</v>
      </c>
      <c r="E207" s="244" t="s">
        <v>1012</v>
      </c>
      <c r="F207" s="245" t="s">
        <v>1013</v>
      </c>
      <c r="G207" s="246" t="s">
        <v>288</v>
      </c>
      <c r="H207" s="247">
        <v>485.518</v>
      </c>
      <c r="I207" s="248"/>
      <c r="J207" s="249">
        <f>ROUND(I207*H207,2)</f>
        <v>0</v>
      </c>
      <c r="K207" s="245" t="s">
        <v>19</v>
      </c>
      <c r="L207" s="250"/>
      <c r="M207" s="251" t="s">
        <v>19</v>
      </c>
      <c r="N207" s="252" t="s">
        <v>45</v>
      </c>
      <c r="O207" s="65"/>
      <c r="P207" s="189">
        <f>O207*H207</f>
        <v>0</v>
      </c>
      <c r="Q207" s="189">
        <v>0.00012</v>
      </c>
      <c r="R207" s="189">
        <f>Q207*H207</f>
        <v>0.05826216</v>
      </c>
      <c r="S207" s="189">
        <v>0</v>
      </c>
      <c r="T207" s="190">
        <f>S207*H207</f>
        <v>0</v>
      </c>
      <c r="U207" s="35"/>
      <c r="V207" s="35"/>
      <c r="W207" s="35"/>
      <c r="X207" s="35"/>
      <c r="Y207" s="35"/>
      <c r="Z207" s="35"/>
      <c r="AA207" s="35"/>
      <c r="AB207" s="35"/>
      <c r="AC207" s="35"/>
      <c r="AD207" s="35"/>
      <c r="AE207" s="35"/>
      <c r="AR207" s="191" t="s">
        <v>758</v>
      </c>
      <c r="AT207" s="191" t="s">
        <v>942</v>
      </c>
      <c r="AU207" s="191" t="s">
        <v>84</v>
      </c>
      <c r="AY207" s="18" t="s">
        <v>245</v>
      </c>
      <c r="BE207" s="192">
        <f>IF(N207="základní",J207,0)</f>
        <v>0</v>
      </c>
      <c r="BF207" s="192">
        <f>IF(N207="snížená",J207,0)</f>
        <v>0</v>
      </c>
      <c r="BG207" s="192">
        <f>IF(N207="zákl. přenesená",J207,0)</f>
        <v>0</v>
      </c>
      <c r="BH207" s="192">
        <f>IF(N207="sníž. přenesená",J207,0)</f>
        <v>0</v>
      </c>
      <c r="BI207" s="192">
        <f>IF(N207="nulová",J207,0)</f>
        <v>0</v>
      </c>
      <c r="BJ207" s="18" t="s">
        <v>82</v>
      </c>
      <c r="BK207" s="192">
        <f>ROUND(I207*H207,2)</f>
        <v>0</v>
      </c>
      <c r="BL207" s="18" t="s">
        <v>355</v>
      </c>
      <c r="BM207" s="191" t="s">
        <v>1014</v>
      </c>
    </row>
    <row r="208" spans="2:51" s="13" customFormat="1" ht="10.2">
      <c r="B208" s="198"/>
      <c r="C208" s="199"/>
      <c r="D208" s="200" t="s">
        <v>265</v>
      </c>
      <c r="E208" s="201" t="s">
        <v>19</v>
      </c>
      <c r="F208" s="202" t="s">
        <v>1015</v>
      </c>
      <c r="G208" s="199"/>
      <c r="H208" s="201" t="s">
        <v>19</v>
      </c>
      <c r="I208" s="203"/>
      <c r="J208" s="199"/>
      <c r="K208" s="199"/>
      <c r="L208" s="204"/>
      <c r="M208" s="205"/>
      <c r="N208" s="206"/>
      <c r="O208" s="206"/>
      <c r="P208" s="206"/>
      <c r="Q208" s="206"/>
      <c r="R208" s="206"/>
      <c r="S208" s="206"/>
      <c r="T208" s="207"/>
      <c r="AT208" s="208" t="s">
        <v>265</v>
      </c>
      <c r="AU208" s="208" t="s">
        <v>84</v>
      </c>
      <c r="AV208" s="13" t="s">
        <v>82</v>
      </c>
      <c r="AW208" s="13" t="s">
        <v>36</v>
      </c>
      <c r="AX208" s="13" t="s">
        <v>74</v>
      </c>
      <c r="AY208" s="208" t="s">
        <v>245</v>
      </c>
    </row>
    <row r="209" spans="2:51" s="13" customFormat="1" ht="10.2">
      <c r="B209" s="198"/>
      <c r="C209" s="199"/>
      <c r="D209" s="200" t="s">
        <v>265</v>
      </c>
      <c r="E209" s="201" t="s">
        <v>19</v>
      </c>
      <c r="F209" s="202" t="s">
        <v>972</v>
      </c>
      <c r="G209" s="199"/>
      <c r="H209" s="201" t="s">
        <v>19</v>
      </c>
      <c r="I209" s="203"/>
      <c r="J209" s="199"/>
      <c r="K209" s="199"/>
      <c r="L209" s="204"/>
      <c r="M209" s="205"/>
      <c r="N209" s="206"/>
      <c r="O209" s="206"/>
      <c r="P209" s="206"/>
      <c r="Q209" s="206"/>
      <c r="R209" s="206"/>
      <c r="S209" s="206"/>
      <c r="T209" s="207"/>
      <c r="AT209" s="208" t="s">
        <v>265</v>
      </c>
      <c r="AU209" s="208" t="s">
        <v>84</v>
      </c>
      <c r="AV209" s="13" t="s">
        <v>82</v>
      </c>
      <c r="AW209" s="13" t="s">
        <v>36</v>
      </c>
      <c r="AX209" s="13" t="s">
        <v>74</v>
      </c>
      <c r="AY209" s="208" t="s">
        <v>245</v>
      </c>
    </row>
    <row r="210" spans="2:51" s="14" customFormat="1" ht="10.2">
      <c r="B210" s="209"/>
      <c r="C210" s="210"/>
      <c r="D210" s="200" t="s">
        <v>265</v>
      </c>
      <c r="E210" s="211" t="s">
        <v>19</v>
      </c>
      <c r="F210" s="212" t="s">
        <v>1016</v>
      </c>
      <c r="G210" s="210"/>
      <c r="H210" s="213">
        <v>190.71</v>
      </c>
      <c r="I210" s="214"/>
      <c r="J210" s="210"/>
      <c r="K210" s="210"/>
      <c r="L210" s="215"/>
      <c r="M210" s="216"/>
      <c r="N210" s="217"/>
      <c r="O210" s="217"/>
      <c r="P210" s="217"/>
      <c r="Q210" s="217"/>
      <c r="R210" s="217"/>
      <c r="S210" s="217"/>
      <c r="T210" s="218"/>
      <c r="AT210" s="219" t="s">
        <v>265</v>
      </c>
      <c r="AU210" s="219" t="s">
        <v>84</v>
      </c>
      <c r="AV210" s="14" t="s">
        <v>84</v>
      </c>
      <c r="AW210" s="14" t="s">
        <v>36</v>
      </c>
      <c r="AX210" s="14" t="s">
        <v>74</v>
      </c>
      <c r="AY210" s="219" t="s">
        <v>245</v>
      </c>
    </row>
    <row r="211" spans="2:51" s="13" customFormat="1" ht="10.2">
      <c r="B211" s="198"/>
      <c r="C211" s="199"/>
      <c r="D211" s="200" t="s">
        <v>265</v>
      </c>
      <c r="E211" s="201" t="s">
        <v>19</v>
      </c>
      <c r="F211" s="202" t="s">
        <v>977</v>
      </c>
      <c r="G211" s="199"/>
      <c r="H211" s="201" t="s">
        <v>19</v>
      </c>
      <c r="I211" s="203"/>
      <c r="J211" s="199"/>
      <c r="K211" s="199"/>
      <c r="L211" s="204"/>
      <c r="M211" s="205"/>
      <c r="N211" s="206"/>
      <c r="O211" s="206"/>
      <c r="P211" s="206"/>
      <c r="Q211" s="206"/>
      <c r="R211" s="206"/>
      <c r="S211" s="206"/>
      <c r="T211" s="207"/>
      <c r="AT211" s="208" t="s">
        <v>265</v>
      </c>
      <c r="AU211" s="208" t="s">
        <v>84</v>
      </c>
      <c r="AV211" s="13" t="s">
        <v>82</v>
      </c>
      <c r="AW211" s="13" t="s">
        <v>36</v>
      </c>
      <c r="AX211" s="13" t="s">
        <v>74</v>
      </c>
      <c r="AY211" s="208" t="s">
        <v>245</v>
      </c>
    </row>
    <row r="212" spans="2:51" s="14" customFormat="1" ht="10.2">
      <c r="B212" s="209"/>
      <c r="C212" s="210"/>
      <c r="D212" s="200" t="s">
        <v>265</v>
      </c>
      <c r="E212" s="211" t="s">
        <v>19</v>
      </c>
      <c r="F212" s="212" t="s">
        <v>1017</v>
      </c>
      <c r="G212" s="210"/>
      <c r="H212" s="213">
        <v>32.28</v>
      </c>
      <c r="I212" s="214"/>
      <c r="J212" s="210"/>
      <c r="K212" s="210"/>
      <c r="L212" s="215"/>
      <c r="M212" s="216"/>
      <c r="N212" s="217"/>
      <c r="O212" s="217"/>
      <c r="P212" s="217"/>
      <c r="Q212" s="217"/>
      <c r="R212" s="217"/>
      <c r="S212" s="217"/>
      <c r="T212" s="218"/>
      <c r="AT212" s="219" t="s">
        <v>265</v>
      </c>
      <c r="AU212" s="219" t="s">
        <v>84</v>
      </c>
      <c r="AV212" s="14" t="s">
        <v>84</v>
      </c>
      <c r="AW212" s="14" t="s">
        <v>36</v>
      </c>
      <c r="AX212" s="14" t="s">
        <v>74</v>
      </c>
      <c r="AY212" s="219" t="s">
        <v>245</v>
      </c>
    </row>
    <row r="213" spans="2:51" s="13" customFormat="1" ht="10.2">
      <c r="B213" s="198"/>
      <c r="C213" s="199"/>
      <c r="D213" s="200" t="s">
        <v>265</v>
      </c>
      <c r="E213" s="201" t="s">
        <v>19</v>
      </c>
      <c r="F213" s="202" t="s">
        <v>982</v>
      </c>
      <c r="G213" s="199"/>
      <c r="H213" s="201" t="s">
        <v>19</v>
      </c>
      <c r="I213" s="203"/>
      <c r="J213" s="199"/>
      <c r="K213" s="199"/>
      <c r="L213" s="204"/>
      <c r="M213" s="205"/>
      <c r="N213" s="206"/>
      <c r="O213" s="206"/>
      <c r="P213" s="206"/>
      <c r="Q213" s="206"/>
      <c r="R213" s="206"/>
      <c r="S213" s="206"/>
      <c r="T213" s="207"/>
      <c r="AT213" s="208" t="s">
        <v>265</v>
      </c>
      <c r="AU213" s="208" t="s">
        <v>84</v>
      </c>
      <c r="AV213" s="13" t="s">
        <v>82</v>
      </c>
      <c r="AW213" s="13" t="s">
        <v>36</v>
      </c>
      <c r="AX213" s="13" t="s">
        <v>74</v>
      </c>
      <c r="AY213" s="208" t="s">
        <v>245</v>
      </c>
    </row>
    <row r="214" spans="2:51" s="14" customFormat="1" ht="10.2">
      <c r="B214" s="209"/>
      <c r="C214" s="210"/>
      <c r="D214" s="200" t="s">
        <v>265</v>
      </c>
      <c r="E214" s="211" t="s">
        <v>19</v>
      </c>
      <c r="F214" s="212" t="s">
        <v>1018</v>
      </c>
      <c r="G214" s="210"/>
      <c r="H214" s="213">
        <v>163.1</v>
      </c>
      <c r="I214" s="214"/>
      <c r="J214" s="210"/>
      <c r="K214" s="210"/>
      <c r="L214" s="215"/>
      <c r="M214" s="216"/>
      <c r="N214" s="217"/>
      <c r="O214" s="217"/>
      <c r="P214" s="217"/>
      <c r="Q214" s="217"/>
      <c r="R214" s="217"/>
      <c r="S214" s="217"/>
      <c r="T214" s="218"/>
      <c r="AT214" s="219" t="s">
        <v>265</v>
      </c>
      <c r="AU214" s="219" t="s">
        <v>84</v>
      </c>
      <c r="AV214" s="14" t="s">
        <v>84</v>
      </c>
      <c r="AW214" s="14" t="s">
        <v>36</v>
      </c>
      <c r="AX214" s="14" t="s">
        <v>74</v>
      </c>
      <c r="AY214" s="219" t="s">
        <v>245</v>
      </c>
    </row>
    <row r="215" spans="2:51" s="13" customFormat="1" ht="10.2">
      <c r="B215" s="198"/>
      <c r="C215" s="199"/>
      <c r="D215" s="200" t="s">
        <v>265</v>
      </c>
      <c r="E215" s="201" t="s">
        <v>19</v>
      </c>
      <c r="F215" s="202" t="s">
        <v>991</v>
      </c>
      <c r="G215" s="199"/>
      <c r="H215" s="201" t="s">
        <v>19</v>
      </c>
      <c r="I215" s="203"/>
      <c r="J215" s="199"/>
      <c r="K215" s="199"/>
      <c r="L215" s="204"/>
      <c r="M215" s="205"/>
      <c r="N215" s="206"/>
      <c r="O215" s="206"/>
      <c r="P215" s="206"/>
      <c r="Q215" s="206"/>
      <c r="R215" s="206"/>
      <c r="S215" s="206"/>
      <c r="T215" s="207"/>
      <c r="AT215" s="208" t="s">
        <v>265</v>
      </c>
      <c r="AU215" s="208" t="s">
        <v>84</v>
      </c>
      <c r="AV215" s="13" t="s">
        <v>82</v>
      </c>
      <c r="AW215" s="13" t="s">
        <v>36</v>
      </c>
      <c r="AX215" s="13" t="s">
        <v>74</v>
      </c>
      <c r="AY215" s="208" t="s">
        <v>245</v>
      </c>
    </row>
    <row r="216" spans="2:51" s="14" customFormat="1" ht="10.2">
      <c r="B216" s="209"/>
      <c r="C216" s="210"/>
      <c r="D216" s="200" t="s">
        <v>265</v>
      </c>
      <c r="E216" s="211" t="s">
        <v>19</v>
      </c>
      <c r="F216" s="212" t="s">
        <v>1019</v>
      </c>
      <c r="G216" s="210"/>
      <c r="H216" s="213">
        <v>55.29</v>
      </c>
      <c r="I216" s="214"/>
      <c r="J216" s="210"/>
      <c r="K216" s="210"/>
      <c r="L216" s="215"/>
      <c r="M216" s="216"/>
      <c r="N216" s="217"/>
      <c r="O216" s="217"/>
      <c r="P216" s="217"/>
      <c r="Q216" s="217"/>
      <c r="R216" s="217"/>
      <c r="S216" s="217"/>
      <c r="T216" s="218"/>
      <c r="AT216" s="219" t="s">
        <v>265</v>
      </c>
      <c r="AU216" s="219" t="s">
        <v>84</v>
      </c>
      <c r="AV216" s="14" t="s">
        <v>84</v>
      </c>
      <c r="AW216" s="14" t="s">
        <v>36</v>
      </c>
      <c r="AX216" s="14" t="s">
        <v>74</v>
      </c>
      <c r="AY216" s="219" t="s">
        <v>245</v>
      </c>
    </row>
    <row r="217" spans="2:51" s="15" customFormat="1" ht="10.2">
      <c r="B217" s="220"/>
      <c r="C217" s="221"/>
      <c r="D217" s="200" t="s">
        <v>265</v>
      </c>
      <c r="E217" s="222" t="s">
        <v>19</v>
      </c>
      <c r="F217" s="223" t="s">
        <v>271</v>
      </c>
      <c r="G217" s="221"/>
      <c r="H217" s="224">
        <v>441.38</v>
      </c>
      <c r="I217" s="225"/>
      <c r="J217" s="221"/>
      <c r="K217" s="221"/>
      <c r="L217" s="226"/>
      <c r="M217" s="227"/>
      <c r="N217" s="228"/>
      <c r="O217" s="228"/>
      <c r="P217" s="228"/>
      <c r="Q217" s="228"/>
      <c r="R217" s="228"/>
      <c r="S217" s="228"/>
      <c r="T217" s="229"/>
      <c r="AT217" s="230" t="s">
        <v>265</v>
      </c>
      <c r="AU217" s="230" t="s">
        <v>84</v>
      </c>
      <c r="AV217" s="15" t="s">
        <v>131</v>
      </c>
      <c r="AW217" s="15" t="s">
        <v>36</v>
      </c>
      <c r="AX217" s="15" t="s">
        <v>82</v>
      </c>
      <c r="AY217" s="230" t="s">
        <v>245</v>
      </c>
    </row>
    <row r="218" spans="2:51" s="14" customFormat="1" ht="10.2">
      <c r="B218" s="209"/>
      <c r="C218" s="210"/>
      <c r="D218" s="200" t="s">
        <v>265</v>
      </c>
      <c r="E218" s="210"/>
      <c r="F218" s="212" t="s">
        <v>1020</v>
      </c>
      <c r="G218" s="210"/>
      <c r="H218" s="213">
        <v>485.518</v>
      </c>
      <c r="I218" s="214"/>
      <c r="J218" s="210"/>
      <c r="K218" s="210"/>
      <c r="L218" s="215"/>
      <c r="M218" s="216"/>
      <c r="N218" s="217"/>
      <c r="O218" s="217"/>
      <c r="P218" s="217"/>
      <c r="Q218" s="217"/>
      <c r="R218" s="217"/>
      <c r="S218" s="217"/>
      <c r="T218" s="218"/>
      <c r="AT218" s="219" t="s">
        <v>265</v>
      </c>
      <c r="AU218" s="219" t="s">
        <v>84</v>
      </c>
      <c r="AV218" s="14" t="s">
        <v>84</v>
      </c>
      <c r="AW218" s="14" t="s">
        <v>4</v>
      </c>
      <c r="AX218" s="14" t="s">
        <v>82</v>
      </c>
      <c r="AY218" s="219" t="s">
        <v>245</v>
      </c>
    </row>
    <row r="219" spans="1:65" s="2" customFormat="1" ht="16.5" customHeight="1">
      <c r="A219" s="35"/>
      <c r="B219" s="36"/>
      <c r="C219" s="243" t="s">
        <v>7</v>
      </c>
      <c r="D219" s="243" t="s">
        <v>942</v>
      </c>
      <c r="E219" s="244" t="s">
        <v>1021</v>
      </c>
      <c r="F219" s="245" t="s">
        <v>1022</v>
      </c>
      <c r="G219" s="246" t="s">
        <v>288</v>
      </c>
      <c r="H219" s="247">
        <v>348.26</v>
      </c>
      <c r="I219" s="248"/>
      <c r="J219" s="249">
        <f>ROUND(I219*H219,2)</f>
        <v>0</v>
      </c>
      <c r="K219" s="245" t="s">
        <v>19</v>
      </c>
      <c r="L219" s="250"/>
      <c r="M219" s="251" t="s">
        <v>19</v>
      </c>
      <c r="N219" s="252" t="s">
        <v>45</v>
      </c>
      <c r="O219" s="65"/>
      <c r="P219" s="189">
        <f>O219*H219</f>
        <v>0</v>
      </c>
      <c r="Q219" s="189">
        <v>0.00012</v>
      </c>
      <c r="R219" s="189">
        <f>Q219*H219</f>
        <v>0.0417912</v>
      </c>
      <c r="S219" s="189">
        <v>0</v>
      </c>
      <c r="T219" s="190">
        <f>S219*H219</f>
        <v>0</v>
      </c>
      <c r="U219" s="35"/>
      <c r="V219" s="35"/>
      <c r="W219" s="35"/>
      <c r="X219" s="35"/>
      <c r="Y219" s="35"/>
      <c r="Z219" s="35"/>
      <c r="AA219" s="35"/>
      <c r="AB219" s="35"/>
      <c r="AC219" s="35"/>
      <c r="AD219" s="35"/>
      <c r="AE219" s="35"/>
      <c r="AR219" s="191" t="s">
        <v>758</v>
      </c>
      <c r="AT219" s="191" t="s">
        <v>942</v>
      </c>
      <c r="AU219" s="191" t="s">
        <v>84</v>
      </c>
      <c r="AY219" s="18" t="s">
        <v>245</v>
      </c>
      <c r="BE219" s="192">
        <f>IF(N219="základní",J219,0)</f>
        <v>0</v>
      </c>
      <c r="BF219" s="192">
        <f>IF(N219="snížená",J219,0)</f>
        <v>0</v>
      </c>
      <c r="BG219" s="192">
        <f>IF(N219="zákl. přenesená",J219,0)</f>
        <v>0</v>
      </c>
      <c r="BH219" s="192">
        <f>IF(N219="sníž. přenesená",J219,0)</f>
        <v>0</v>
      </c>
      <c r="BI219" s="192">
        <f>IF(N219="nulová",J219,0)</f>
        <v>0</v>
      </c>
      <c r="BJ219" s="18" t="s">
        <v>82</v>
      </c>
      <c r="BK219" s="192">
        <f>ROUND(I219*H219,2)</f>
        <v>0</v>
      </c>
      <c r="BL219" s="18" t="s">
        <v>355</v>
      </c>
      <c r="BM219" s="191" t="s">
        <v>1023</v>
      </c>
    </row>
    <row r="220" spans="2:51" s="13" customFormat="1" ht="10.2">
      <c r="B220" s="198"/>
      <c r="C220" s="199"/>
      <c r="D220" s="200" t="s">
        <v>265</v>
      </c>
      <c r="E220" s="201" t="s">
        <v>19</v>
      </c>
      <c r="F220" s="202" t="s">
        <v>1024</v>
      </c>
      <c r="G220" s="199"/>
      <c r="H220" s="201" t="s">
        <v>19</v>
      </c>
      <c r="I220" s="203"/>
      <c r="J220" s="199"/>
      <c r="K220" s="199"/>
      <c r="L220" s="204"/>
      <c r="M220" s="205"/>
      <c r="N220" s="206"/>
      <c r="O220" s="206"/>
      <c r="P220" s="206"/>
      <c r="Q220" s="206"/>
      <c r="R220" s="206"/>
      <c r="S220" s="206"/>
      <c r="T220" s="207"/>
      <c r="AT220" s="208" t="s">
        <v>265</v>
      </c>
      <c r="AU220" s="208" t="s">
        <v>84</v>
      </c>
      <c r="AV220" s="13" t="s">
        <v>82</v>
      </c>
      <c r="AW220" s="13" t="s">
        <v>36</v>
      </c>
      <c r="AX220" s="13" t="s">
        <v>74</v>
      </c>
      <c r="AY220" s="208" t="s">
        <v>245</v>
      </c>
    </row>
    <row r="221" spans="2:51" s="13" customFormat="1" ht="10.2">
      <c r="B221" s="198"/>
      <c r="C221" s="199"/>
      <c r="D221" s="200" t="s">
        <v>265</v>
      </c>
      <c r="E221" s="201" t="s">
        <v>19</v>
      </c>
      <c r="F221" s="202" t="s">
        <v>957</v>
      </c>
      <c r="G221" s="199"/>
      <c r="H221" s="201" t="s">
        <v>19</v>
      </c>
      <c r="I221" s="203"/>
      <c r="J221" s="199"/>
      <c r="K221" s="199"/>
      <c r="L221" s="204"/>
      <c r="M221" s="205"/>
      <c r="N221" s="206"/>
      <c r="O221" s="206"/>
      <c r="P221" s="206"/>
      <c r="Q221" s="206"/>
      <c r="R221" s="206"/>
      <c r="S221" s="206"/>
      <c r="T221" s="207"/>
      <c r="AT221" s="208" t="s">
        <v>265</v>
      </c>
      <c r="AU221" s="208" t="s">
        <v>84</v>
      </c>
      <c r="AV221" s="13" t="s">
        <v>82</v>
      </c>
      <c r="AW221" s="13" t="s">
        <v>36</v>
      </c>
      <c r="AX221" s="13" t="s">
        <v>74</v>
      </c>
      <c r="AY221" s="208" t="s">
        <v>245</v>
      </c>
    </row>
    <row r="222" spans="2:51" s="14" customFormat="1" ht="10.2">
      <c r="B222" s="209"/>
      <c r="C222" s="210"/>
      <c r="D222" s="200" t="s">
        <v>265</v>
      </c>
      <c r="E222" s="211" t="s">
        <v>19</v>
      </c>
      <c r="F222" s="212" t="s">
        <v>1025</v>
      </c>
      <c r="G222" s="210"/>
      <c r="H222" s="213">
        <v>177.82</v>
      </c>
      <c r="I222" s="214"/>
      <c r="J222" s="210"/>
      <c r="K222" s="210"/>
      <c r="L222" s="215"/>
      <c r="M222" s="216"/>
      <c r="N222" s="217"/>
      <c r="O222" s="217"/>
      <c r="P222" s="217"/>
      <c r="Q222" s="217"/>
      <c r="R222" s="217"/>
      <c r="S222" s="217"/>
      <c r="T222" s="218"/>
      <c r="AT222" s="219" t="s">
        <v>265</v>
      </c>
      <c r="AU222" s="219" t="s">
        <v>84</v>
      </c>
      <c r="AV222" s="14" t="s">
        <v>84</v>
      </c>
      <c r="AW222" s="14" t="s">
        <v>36</v>
      </c>
      <c r="AX222" s="14" t="s">
        <v>74</v>
      </c>
      <c r="AY222" s="219" t="s">
        <v>245</v>
      </c>
    </row>
    <row r="223" spans="2:51" s="13" customFormat="1" ht="10.2">
      <c r="B223" s="198"/>
      <c r="C223" s="199"/>
      <c r="D223" s="200" t="s">
        <v>265</v>
      </c>
      <c r="E223" s="201" t="s">
        <v>19</v>
      </c>
      <c r="F223" s="202" t="s">
        <v>1001</v>
      </c>
      <c r="G223" s="199"/>
      <c r="H223" s="201" t="s">
        <v>19</v>
      </c>
      <c r="I223" s="203"/>
      <c r="J223" s="199"/>
      <c r="K223" s="199"/>
      <c r="L223" s="204"/>
      <c r="M223" s="205"/>
      <c r="N223" s="206"/>
      <c r="O223" s="206"/>
      <c r="P223" s="206"/>
      <c r="Q223" s="206"/>
      <c r="R223" s="206"/>
      <c r="S223" s="206"/>
      <c r="T223" s="207"/>
      <c r="AT223" s="208" t="s">
        <v>265</v>
      </c>
      <c r="AU223" s="208" t="s">
        <v>84</v>
      </c>
      <c r="AV223" s="13" t="s">
        <v>82</v>
      </c>
      <c r="AW223" s="13" t="s">
        <v>36</v>
      </c>
      <c r="AX223" s="13" t="s">
        <v>74</v>
      </c>
      <c r="AY223" s="208" t="s">
        <v>245</v>
      </c>
    </row>
    <row r="224" spans="2:51" s="14" customFormat="1" ht="10.2">
      <c r="B224" s="209"/>
      <c r="C224" s="210"/>
      <c r="D224" s="200" t="s">
        <v>265</v>
      </c>
      <c r="E224" s="211" t="s">
        <v>19</v>
      </c>
      <c r="F224" s="212" t="s">
        <v>1026</v>
      </c>
      <c r="G224" s="210"/>
      <c r="H224" s="213">
        <v>44.1</v>
      </c>
      <c r="I224" s="214"/>
      <c r="J224" s="210"/>
      <c r="K224" s="210"/>
      <c r="L224" s="215"/>
      <c r="M224" s="216"/>
      <c r="N224" s="217"/>
      <c r="O224" s="217"/>
      <c r="P224" s="217"/>
      <c r="Q224" s="217"/>
      <c r="R224" s="217"/>
      <c r="S224" s="217"/>
      <c r="T224" s="218"/>
      <c r="AT224" s="219" t="s">
        <v>265</v>
      </c>
      <c r="AU224" s="219" t="s">
        <v>84</v>
      </c>
      <c r="AV224" s="14" t="s">
        <v>84</v>
      </c>
      <c r="AW224" s="14" t="s">
        <v>36</v>
      </c>
      <c r="AX224" s="14" t="s">
        <v>74</v>
      </c>
      <c r="AY224" s="219" t="s">
        <v>245</v>
      </c>
    </row>
    <row r="225" spans="2:51" s="13" customFormat="1" ht="10.2">
      <c r="B225" s="198"/>
      <c r="C225" s="199"/>
      <c r="D225" s="200" t="s">
        <v>265</v>
      </c>
      <c r="E225" s="201" t="s">
        <v>19</v>
      </c>
      <c r="F225" s="202" t="s">
        <v>1006</v>
      </c>
      <c r="G225" s="199"/>
      <c r="H225" s="201" t="s">
        <v>19</v>
      </c>
      <c r="I225" s="203"/>
      <c r="J225" s="199"/>
      <c r="K225" s="199"/>
      <c r="L225" s="204"/>
      <c r="M225" s="205"/>
      <c r="N225" s="206"/>
      <c r="O225" s="206"/>
      <c r="P225" s="206"/>
      <c r="Q225" s="206"/>
      <c r="R225" s="206"/>
      <c r="S225" s="206"/>
      <c r="T225" s="207"/>
      <c r="AT225" s="208" t="s">
        <v>265</v>
      </c>
      <c r="AU225" s="208" t="s">
        <v>84</v>
      </c>
      <c r="AV225" s="13" t="s">
        <v>82</v>
      </c>
      <c r="AW225" s="13" t="s">
        <v>36</v>
      </c>
      <c r="AX225" s="13" t="s">
        <v>74</v>
      </c>
      <c r="AY225" s="208" t="s">
        <v>245</v>
      </c>
    </row>
    <row r="226" spans="2:51" s="14" customFormat="1" ht="10.2">
      <c r="B226" s="209"/>
      <c r="C226" s="210"/>
      <c r="D226" s="200" t="s">
        <v>265</v>
      </c>
      <c r="E226" s="211" t="s">
        <v>19</v>
      </c>
      <c r="F226" s="212" t="s">
        <v>1027</v>
      </c>
      <c r="G226" s="210"/>
      <c r="H226" s="213">
        <v>53.57</v>
      </c>
      <c r="I226" s="214"/>
      <c r="J226" s="210"/>
      <c r="K226" s="210"/>
      <c r="L226" s="215"/>
      <c r="M226" s="216"/>
      <c r="N226" s="217"/>
      <c r="O226" s="217"/>
      <c r="P226" s="217"/>
      <c r="Q226" s="217"/>
      <c r="R226" s="217"/>
      <c r="S226" s="217"/>
      <c r="T226" s="218"/>
      <c r="AT226" s="219" t="s">
        <v>265</v>
      </c>
      <c r="AU226" s="219" t="s">
        <v>84</v>
      </c>
      <c r="AV226" s="14" t="s">
        <v>84</v>
      </c>
      <c r="AW226" s="14" t="s">
        <v>36</v>
      </c>
      <c r="AX226" s="14" t="s">
        <v>74</v>
      </c>
      <c r="AY226" s="219" t="s">
        <v>245</v>
      </c>
    </row>
    <row r="227" spans="2:51" s="13" customFormat="1" ht="10.2">
      <c r="B227" s="198"/>
      <c r="C227" s="199"/>
      <c r="D227" s="200" t="s">
        <v>265</v>
      </c>
      <c r="E227" s="201" t="s">
        <v>19</v>
      </c>
      <c r="F227" s="202" t="s">
        <v>962</v>
      </c>
      <c r="G227" s="199"/>
      <c r="H227" s="201" t="s">
        <v>19</v>
      </c>
      <c r="I227" s="203"/>
      <c r="J227" s="199"/>
      <c r="K227" s="199"/>
      <c r="L227" s="204"/>
      <c r="M227" s="205"/>
      <c r="N227" s="206"/>
      <c r="O227" s="206"/>
      <c r="P227" s="206"/>
      <c r="Q227" s="206"/>
      <c r="R227" s="206"/>
      <c r="S227" s="206"/>
      <c r="T227" s="207"/>
      <c r="AT227" s="208" t="s">
        <v>265</v>
      </c>
      <c r="AU227" s="208" t="s">
        <v>84</v>
      </c>
      <c r="AV227" s="13" t="s">
        <v>82</v>
      </c>
      <c r="AW227" s="13" t="s">
        <v>36</v>
      </c>
      <c r="AX227" s="13" t="s">
        <v>74</v>
      </c>
      <c r="AY227" s="208" t="s">
        <v>245</v>
      </c>
    </row>
    <row r="228" spans="2:51" s="14" customFormat="1" ht="10.2">
      <c r="B228" s="209"/>
      <c r="C228" s="210"/>
      <c r="D228" s="200" t="s">
        <v>265</v>
      </c>
      <c r="E228" s="211" t="s">
        <v>19</v>
      </c>
      <c r="F228" s="212" t="s">
        <v>1028</v>
      </c>
      <c r="G228" s="210"/>
      <c r="H228" s="213">
        <v>41.11</v>
      </c>
      <c r="I228" s="214"/>
      <c r="J228" s="210"/>
      <c r="K228" s="210"/>
      <c r="L228" s="215"/>
      <c r="M228" s="216"/>
      <c r="N228" s="217"/>
      <c r="O228" s="217"/>
      <c r="P228" s="217"/>
      <c r="Q228" s="217"/>
      <c r="R228" s="217"/>
      <c r="S228" s="217"/>
      <c r="T228" s="218"/>
      <c r="AT228" s="219" t="s">
        <v>265</v>
      </c>
      <c r="AU228" s="219" t="s">
        <v>84</v>
      </c>
      <c r="AV228" s="14" t="s">
        <v>84</v>
      </c>
      <c r="AW228" s="14" t="s">
        <v>36</v>
      </c>
      <c r="AX228" s="14" t="s">
        <v>74</v>
      </c>
      <c r="AY228" s="219" t="s">
        <v>245</v>
      </c>
    </row>
    <row r="229" spans="2:51" s="15" customFormat="1" ht="10.2">
      <c r="B229" s="220"/>
      <c r="C229" s="221"/>
      <c r="D229" s="200" t="s">
        <v>265</v>
      </c>
      <c r="E229" s="222" t="s">
        <v>19</v>
      </c>
      <c r="F229" s="223" t="s">
        <v>271</v>
      </c>
      <c r="G229" s="221"/>
      <c r="H229" s="224">
        <v>316.6</v>
      </c>
      <c r="I229" s="225"/>
      <c r="J229" s="221"/>
      <c r="K229" s="221"/>
      <c r="L229" s="226"/>
      <c r="M229" s="227"/>
      <c r="N229" s="228"/>
      <c r="O229" s="228"/>
      <c r="P229" s="228"/>
      <c r="Q229" s="228"/>
      <c r="R229" s="228"/>
      <c r="S229" s="228"/>
      <c r="T229" s="229"/>
      <c r="AT229" s="230" t="s">
        <v>265</v>
      </c>
      <c r="AU229" s="230" t="s">
        <v>84</v>
      </c>
      <c r="AV229" s="15" t="s">
        <v>131</v>
      </c>
      <c r="AW229" s="15" t="s">
        <v>36</v>
      </c>
      <c r="AX229" s="15" t="s">
        <v>82</v>
      </c>
      <c r="AY229" s="230" t="s">
        <v>245</v>
      </c>
    </row>
    <row r="230" spans="2:51" s="14" customFormat="1" ht="10.2">
      <c r="B230" s="209"/>
      <c r="C230" s="210"/>
      <c r="D230" s="200" t="s">
        <v>265</v>
      </c>
      <c r="E230" s="210"/>
      <c r="F230" s="212" t="s">
        <v>1029</v>
      </c>
      <c r="G230" s="210"/>
      <c r="H230" s="213">
        <v>348.26</v>
      </c>
      <c r="I230" s="214"/>
      <c r="J230" s="210"/>
      <c r="K230" s="210"/>
      <c r="L230" s="215"/>
      <c r="M230" s="216"/>
      <c r="N230" s="217"/>
      <c r="O230" s="217"/>
      <c r="P230" s="217"/>
      <c r="Q230" s="217"/>
      <c r="R230" s="217"/>
      <c r="S230" s="217"/>
      <c r="T230" s="218"/>
      <c r="AT230" s="219" t="s">
        <v>265</v>
      </c>
      <c r="AU230" s="219" t="s">
        <v>84</v>
      </c>
      <c r="AV230" s="14" t="s">
        <v>84</v>
      </c>
      <c r="AW230" s="14" t="s">
        <v>4</v>
      </c>
      <c r="AX230" s="14" t="s">
        <v>82</v>
      </c>
      <c r="AY230" s="219" t="s">
        <v>245</v>
      </c>
    </row>
    <row r="231" spans="1:65" s="2" customFormat="1" ht="16.5" customHeight="1">
      <c r="A231" s="35"/>
      <c r="B231" s="36"/>
      <c r="C231" s="180" t="s">
        <v>386</v>
      </c>
      <c r="D231" s="180" t="s">
        <v>247</v>
      </c>
      <c r="E231" s="181" t="s">
        <v>1030</v>
      </c>
      <c r="F231" s="182" t="s">
        <v>1031</v>
      </c>
      <c r="G231" s="183" t="s">
        <v>288</v>
      </c>
      <c r="H231" s="184">
        <v>757.98</v>
      </c>
      <c r="I231" s="185"/>
      <c r="J231" s="186">
        <f>ROUND(I231*H231,2)</f>
        <v>0</v>
      </c>
      <c r="K231" s="182" t="s">
        <v>261</v>
      </c>
      <c r="L231" s="40"/>
      <c r="M231" s="187" t="s">
        <v>19</v>
      </c>
      <c r="N231" s="188" t="s">
        <v>45</v>
      </c>
      <c r="O231" s="65"/>
      <c r="P231" s="189">
        <f>O231*H231</f>
        <v>0</v>
      </c>
      <c r="Q231" s="189">
        <v>0</v>
      </c>
      <c r="R231" s="189">
        <f>Q231*H231</f>
        <v>0</v>
      </c>
      <c r="S231" s="189">
        <v>0</v>
      </c>
      <c r="T231" s="190">
        <f>S231*H231</f>
        <v>0</v>
      </c>
      <c r="U231" s="35"/>
      <c r="V231" s="35"/>
      <c r="W231" s="35"/>
      <c r="X231" s="35"/>
      <c r="Y231" s="35"/>
      <c r="Z231" s="35"/>
      <c r="AA231" s="35"/>
      <c r="AB231" s="35"/>
      <c r="AC231" s="35"/>
      <c r="AD231" s="35"/>
      <c r="AE231" s="35"/>
      <c r="AR231" s="191" t="s">
        <v>355</v>
      </c>
      <c r="AT231" s="191" t="s">
        <v>247</v>
      </c>
      <c r="AU231" s="191" t="s">
        <v>84</v>
      </c>
      <c r="AY231" s="18" t="s">
        <v>245</v>
      </c>
      <c r="BE231" s="192">
        <f>IF(N231="základní",J231,0)</f>
        <v>0</v>
      </c>
      <c r="BF231" s="192">
        <f>IF(N231="snížená",J231,0)</f>
        <v>0</v>
      </c>
      <c r="BG231" s="192">
        <f>IF(N231="zákl. přenesená",J231,0)</f>
        <v>0</v>
      </c>
      <c r="BH231" s="192">
        <f>IF(N231="sníž. přenesená",J231,0)</f>
        <v>0</v>
      </c>
      <c r="BI231" s="192">
        <f>IF(N231="nulová",J231,0)</f>
        <v>0</v>
      </c>
      <c r="BJ231" s="18" t="s">
        <v>82</v>
      </c>
      <c r="BK231" s="192">
        <f>ROUND(I231*H231,2)</f>
        <v>0</v>
      </c>
      <c r="BL231" s="18" t="s">
        <v>355</v>
      </c>
      <c r="BM231" s="191" t="s">
        <v>1032</v>
      </c>
    </row>
    <row r="232" spans="1:47" s="2" customFormat="1" ht="10.2">
      <c r="A232" s="35"/>
      <c r="B232" s="36"/>
      <c r="C232" s="37"/>
      <c r="D232" s="193" t="s">
        <v>263</v>
      </c>
      <c r="E232" s="37"/>
      <c r="F232" s="194" t="s">
        <v>1033</v>
      </c>
      <c r="G232" s="37"/>
      <c r="H232" s="37"/>
      <c r="I232" s="195"/>
      <c r="J232" s="37"/>
      <c r="K232" s="37"/>
      <c r="L232" s="40"/>
      <c r="M232" s="196"/>
      <c r="N232" s="197"/>
      <c r="O232" s="65"/>
      <c r="P232" s="65"/>
      <c r="Q232" s="65"/>
      <c r="R232" s="65"/>
      <c r="S232" s="65"/>
      <c r="T232" s="66"/>
      <c r="U232" s="35"/>
      <c r="V232" s="35"/>
      <c r="W232" s="35"/>
      <c r="X232" s="35"/>
      <c r="Y232" s="35"/>
      <c r="Z232" s="35"/>
      <c r="AA232" s="35"/>
      <c r="AB232" s="35"/>
      <c r="AC232" s="35"/>
      <c r="AD232" s="35"/>
      <c r="AE232" s="35"/>
      <c r="AT232" s="18" t="s">
        <v>263</v>
      </c>
      <c r="AU232" s="18" t="s">
        <v>84</v>
      </c>
    </row>
    <row r="233" spans="1:65" s="2" customFormat="1" ht="24.15" customHeight="1">
      <c r="A233" s="35"/>
      <c r="B233" s="36"/>
      <c r="C233" s="180" t="s">
        <v>392</v>
      </c>
      <c r="D233" s="180" t="s">
        <v>247</v>
      </c>
      <c r="E233" s="181" t="s">
        <v>1034</v>
      </c>
      <c r="F233" s="182" t="s">
        <v>1035</v>
      </c>
      <c r="G233" s="183" t="s">
        <v>323</v>
      </c>
      <c r="H233" s="184">
        <v>7.999</v>
      </c>
      <c r="I233" s="185"/>
      <c r="J233" s="186">
        <f>ROUND(I233*H233,2)</f>
        <v>0</v>
      </c>
      <c r="K233" s="182" t="s">
        <v>261</v>
      </c>
      <c r="L233" s="40"/>
      <c r="M233" s="187" t="s">
        <v>19</v>
      </c>
      <c r="N233" s="188" t="s">
        <v>45</v>
      </c>
      <c r="O233" s="65"/>
      <c r="P233" s="189">
        <f>O233*H233</f>
        <v>0</v>
      </c>
      <c r="Q233" s="189">
        <v>0</v>
      </c>
      <c r="R233" s="189">
        <f>Q233*H233</f>
        <v>0</v>
      </c>
      <c r="S233" s="189">
        <v>0</v>
      </c>
      <c r="T233" s="190">
        <f>S233*H233</f>
        <v>0</v>
      </c>
      <c r="U233" s="35"/>
      <c r="V233" s="35"/>
      <c r="W233" s="35"/>
      <c r="X233" s="35"/>
      <c r="Y233" s="35"/>
      <c r="Z233" s="35"/>
      <c r="AA233" s="35"/>
      <c r="AB233" s="35"/>
      <c r="AC233" s="35"/>
      <c r="AD233" s="35"/>
      <c r="AE233" s="35"/>
      <c r="AR233" s="191" t="s">
        <v>355</v>
      </c>
      <c r="AT233" s="191" t="s">
        <v>247</v>
      </c>
      <c r="AU233" s="191" t="s">
        <v>84</v>
      </c>
      <c r="AY233" s="18" t="s">
        <v>245</v>
      </c>
      <c r="BE233" s="192">
        <f>IF(N233="základní",J233,0)</f>
        <v>0</v>
      </c>
      <c r="BF233" s="192">
        <f>IF(N233="snížená",J233,0)</f>
        <v>0</v>
      </c>
      <c r="BG233" s="192">
        <f>IF(N233="zákl. přenesená",J233,0)</f>
        <v>0</v>
      </c>
      <c r="BH233" s="192">
        <f>IF(N233="sníž. přenesená",J233,0)</f>
        <v>0</v>
      </c>
      <c r="BI233" s="192">
        <f>IF(N233="nulová",J233,0)</f>
        <v>0</v>
      </c>
      <c r="BJ233" s="18" t="s">
        <v>82</v>
      </c>
      <c r="BK233" s="192">
        <f>ROUND(I233*H233,2)</f>
        <v>0</v>
      </c>
      <c r="BL233" s="18" t="s">
        <v>355</v>
      </c>
      <c r="BM233" s="191" t="s">
        <v>1036</v>
      </c>
    </row>
    <row r="234" spans="1:47" s="2" customFormat="1" ht="10.2">
      <c r="A234" s="35"/>
      <c r="B234" s="36"/>
      <c r="C234" s="37"/>
      <c r="D234" s="193" t="s">
        <v>263</v>
      </c>
      <c r="E234" s="37"/>
      <c r="F234" s="194" t="s">
        <v>1037</v>
      </c>
      <c r="G234" s="37"/>
      <c r="H234" s="37"/>
      <c r="I234" s="195"/>
      <c r="J234" s="37"/>
      <c r="K234" s="37"/>
      <c r="L234" s="40"/>
      <c r="M234" s="196"/>
      <c r="N234" s="197"/>
      <c r="O234" s="65"/>
      <c r="P234" s="65"/>
      <c r="Q234" s="65"/>
      <c r="R234" s="65"/>
      <c r="S234" s="65"/>
      <c r="T234" s="66"/>
      <c r="U234" s="35"/>
      <c r="V234" s="35"/>
      <c r="W234" s="35"/>
      <c r="X234" s="35"/>
      <c r="Y234" s="35"/>
      <c r="Z234" s="35"/>
      <c r="AA234" s="35"/>
      <c r="AB234" s="35"/>
      <c r="AC234" s="35"/>
      <c r="AD234" s="35"/>
      <c r="AE234" s="35"/>
      <c r="AT234" s="18" t="s">
        <v>263</v>
      </c>
      <c r="AU234" s="18" t="s">
        <v>84</v>
      </c>
    </row>
    <row r="235" spans="2:63" s="12" customFormat="1" ht="22.8" customHeight="1">
      <c r="B235" s="164"/>
      <c r="C235" s="165"/>
      <c r="D235" s="166" t="s">
        <v>73</v>
      </c>
      <c r="E235" s="178" t="s">
        <v>1038</v>
      </c>
      <c r="F235" s="178" t="s">
        <v>1039</v>
      </c>
      <c r="G235" s="165"/>
      <c r="H235" s="165"/>
      <c r="I235" s="168"/>
      <c r="J235" s="179">
        <f>BK235</f>
        <v>0</v>
      </c>
      <c r="K235" s="165"/>
      <c r="L235" s="170"/>
      <c r="M235" s="171"/>
      <c r="N235" s="172"/>
      <c r="O235" s="172"/>
      <c r="P235" s="173">
        <f>SUM(P236:P284)</f>
        <v>0</v>
      </c>
      <c r="Q235" s="172"/>
      <c r="R235" s="173">
        <f>SUM(R236:R284)</f>
        <v>18.432431599999997</v>
      </c>
      <c r="S235" s="172"/>
      <c r="T235" s="174">
        <f>SUM(T236:T284)</f>
        <v>0</v>
      </c>
      <c r="AR235" s="175" t="s">
        <v>84</v>
      </c>
      <c r="AT235" s="176" t="s">
        <v>73</v>
      </c>
      <c r="AU235" s="176" t="s">
        <v>82</v>
      </c>
      <c r="AY235" s="175" t="s">
        <v>245</v>
      </c>
      <c r="BK235" s="177">
        <f>SUM(BK236:BK284)</f>
        <v>0</v>
      </c>
    </row>
    <row r="236" spans="1:65" s="2" customFormat="1" ht="16.5" customHeight="1">
      <c r="A236" s="35"/>
      <c r="B236" s="36"/>
      <c r="C236" s="180" t="s">
        <v>558</v>
      </c>
      <c r="D236" s="180" t="s">
        <v>247</v>
      </c>
      <c r="E236" s="181" t="s">
        <v>1040</v>
      </c>
      <c r="F236" s="182" t="s">
        <v>1041</v>
      </c>
      <c r="G236" s="183" t="s">
        <v>260</v>
      </c>
      <c r="H236" s="184">
        <v>755.05</v>
      </c>
      <c r="I236" s="185"/>
      <c r="J236" s="186">
        <f>ROUND(I236*H236,2)</f>
        <v>0</v>
      </c>
      <c r="K236" s="182" t="s">
        <v>261</v>
      </c>
      <c r="L236" s="40"/>
      <c r="M236" s="187" t="s">
        <v>19</v>
      </c>
      <c r="N236" s="188" t="s">
        <v>45</v>
      </c>
      <c r="O236" s="65"/>
      <c r="P236" s="189">
        <f>O236*H236</f>
        <v>0</v>
      </c>
      <c r="Q236" s="189">
        <v>0.0003</v>
      </c>
      <c r="R236" s="189">
        <f>Q236*H236</f>
        <v>0.22651499999999997</v>
      </c>
      <c r="S236" s="189">
        <v>0</v>
      </c>
      <c r="T236" s="190">
        <f>S236*H236</f>
        <v>0</v>
      </c>
      <c r="U236" s="35"/>
      <c r="V236" s="35"/>
      <c r="W236" s="35"/>
      <c r="X236" s="35"/>
      <c r="Y236" s="35"/>
      <c r="Z236" s="35"/>
      <c r="AA236" s="35"/>
      <c r="AB236" s="35"/>
      <c r="AC236" s="35"/>
      <c r="AD236" s="35"/>
      <c r="AE236" s="35"/>
      <c r="AR236" s="191" t="s">
        <v>355</v>
      </c>
      <c r="AT236" s="191" t="s">
        <v>247</v>
      </c>
      <c r="AU236" s="191" t="s">
        <v>84</v>
      </c>
      <c r="AY236" s="18" t="s">
        <v>245</v>
      </c>
      <c r="BE236" s="192">
        <f>IF(N236="základní",J236,0)</f>
        <v>0</v>
      </c>
      <c r="BF236" s="192">
        <f>IF(N236="snížená",J236,0)</f>
        <v>0</v>
      </c>
      <c r="BG236" s="192">
        <f>IF(N236="zákl. přenesená",J236,0)</f>
        <v>0</v>
      </c>
      <c r="BH236" s="192">
        <f>IF(N236="sníž. přenesená",J236,0)</f>
        <v>0</v>
      </c>
      <c r="BI236" s="192">
        <f>IF(N236="nulová",J236,0)</f>
        <v>0</v>
      </c>
      <c r="BJ236" s="18" t="s">
        <v>82</v>
      </c>
      <c r="BK236" s="192">
        <f>ROUND(I236*H236,2)</f>
        <v>0</v>
      </c>
      <c r="BL236" s="18" t="s">
        <v>355</v>
      </c>
      <c r="BM236" s="191" t="s">
        <v>1042</v>
      </c>
    </row>
    <row r="237" spans="1:47" s="2" customFormat="1" ht="10.2">
      <c r="A237" s="35"/>
      <c r="B237" s="36"/>
      <c r="C237" s="37"/>
      <c r="D237" s="193" t="s">
        <v>263</v>
      </c>
      <c r="E237" s="37"/>
      <c r="F237" s="194" t="s">
        <v>1043</v>
      </c>
      <c r="G237" s="37"/>
      <c r="H237" s="37"/>
      <c r="I237" s="195"/>
      <c r="J237" s="37"/>
      <c r="K237" s="37"/>
      <c r="L237" s="40"/>
      <c r="M237" s="196"/>
      <c r="N237" s="197"/>
      <c r="O237" s="65"/>
      <c r="P237" s="65"/>
      <c r="Q237" s="65"/>
      <c r="R237" s="65"/>
      <c r="S237" s="65"/>
      <c r="T237" s="66"/>
      <c r="U237" s="35"/>
      <c r="V237" s="35"/>
      <c r="W237" s="35"/>
      <c r="X237" s="35"/>
      <c r="Y237" s="35"/>
      <c r="Z237" s="35"/>
      <c r="AA237" s="35"/>
      <c r="AB237" s="35"/>
      <c r="AC237" s="35"/>
      <c r="AD237" s="35"/>
      <c r="AE237" s="35"/>
      <c r="AT237" s="18" t="s">
        <v>263</v>
      </c>
      <c r="AU237" s="18" t="s">
        <v>84</v>
      </c>
    </row>
    <row r="238" spans="2:51" s="13" customFormat="1" ht="10.2">
      <c r="B238" s="198"/>
      <c r="C238" s="199"/>
      <c r="D238" s="200" t="s">
        <v>265</v>
      </c>
      <c r="E238" s="201" t="s">
        <v>19</v>
      </c>
      <c r="F238" s="202" t="s">
        <v>1044</v>
      </c>
      <c r="G238" s="199"/>
      <c r="H238" s="201" t="s">
        <v>19</v>
      </c>
      <c r="I238" s="203"/>
      <c r="J238" s="199"/>
      <c r="K238" s="199"/>
      <c r="L238" s="204"/>
      <c r="M238" s="205"/>
      <c r="N238" s="206"/>
      <c r="O238" s="206"/>
      <c r="P238" s="206"/>
      <c r="Q238" s="206"/>
      <c r="R238" s="206"/>
      <c r="S238" s="206"/>
      <c r="T238" s="207"/>
      <c r="AT238" s="208" t="s">
        <v>265</v>
      </c>
      <c r="AU238" s="208" t="s">
        <v>84</v>
      </c>
      <c r="AV238" s="13" t="s">
        <v>82</v>
      </c>
      <c r="AW238" s="13" t="s">
        <v>36</v>
      </c>
      <c r="AX238" s="13" t="s">
        <v>74</v>
      </c>
      <c r="AY238" s="208" t="s">
        <v>245</v>
      </c>
    </row>
    <row r="239" spans="2:51" s="14" customFormat="1" ht="10.2">
      <c r="B239" s="209"/>
      <c r="C239" s="210"/>
      <c r="D239" s="200" t="s">
        <v>265</v>
      </c>
      <c r="E239" s="211" t="s">
        <v>19</v>
      </c>
      <c r="F239" s="212" t="s">
        <v>899</v>
      </c>
      <c r="G239" s="210"/>
      <c r="H239" s="213">
        <v>229.26</v>
      </c>
      <c r="I239" s="214"/>
      <c r="J239" s="210"/>
      <c r="K239" s="210"/>
      <c r="L239" s="215"/>
      <c r="M239" s="216"/>
      <c r="N239" s="217"/>
      <c r="O239" s="217"/>
      <c r="P239" s="217"/>
      <c r="Q239" s="217"/>
      <c r="R239" s="217"/>
      <c r="S239" s="217"/>
      <c r="T239" s="218"/>
      <c r="AT239" s="219" t="s">
        <v>265</v>
      </c>
      <c r="AU239" s="219" t="s">
        <v>84</v>
      </c>
      <c r="AV239" s="14" t="s">
        <v>84</v>
      </c>
      <c r="AW239" s="14" t="s">
        <v>36</v>
      </c>
      <c r="AX239" s="14" t="s">
        <v>74</v>
      </c>
      <c r="AY239" s="219" t="s">
        <v>245</v>
      </c>
    </row>
    <row r="240" spans="2:51" s="14" customFormat="1" ht="10.2">
      <c r="B240" s="209"/>
      <c r="C240" s="210"/>
      <c r="D240" s="200" t="s">
        <v>265</v>
      </c>
      <c r="E240" s="211" t="s">
        <v>19</v>
      </c>
      <c r="F240" s="212" t="s">
        <v>903</v>
      </c>
      <c r="G240" s="210"/>
      <c r="H240" s="213">
        <v>525.79</v>
      </c>
      <c r="I240" s="214"/>
      <c r="J240" s="210"/>
      <c r="K240" s="210"/>
      <c r="L240" s="215"/>
      <c r="M240" s="216"/>
      <c r="N240" s="217"/>
      <c r="O240" s="217"/>
      <c r="P240" s="217"/>
      <c r="Q240" s="217"/>
      <c r="R240" s="217"/>
      <c r="S240" s="217"/>
      <c r="T240" s="218"/>
      <c r="AT240" s="219" t="s">
        <v>265</v>
      </c>
      <c r="AU240" s="219" t="s">
        <v>84</v>
      </c>
      <c r="AV240" s="14" t="s">
        <v>84</v>
      </c>
      <c r="AW240" s="14" t="s">
        <v>36</v>
      </c>
      <c r="AX240" s="14" t="s">
        <v>74</v>
      </c>
      <c r="AY240" s="219" t="s">
        <v>245</v>
      </c>
    </row>
    <row r="241" spans="2:51" s="15" customFormat="1" ht="10.2">
      <c r="B241" s="220"/>
      <c r="C241" s="221"/>
      <c r="D241" s="200" t="s">
        <v>265</v>
      </c>
      <c r="E241" s="222" t="s">
        <v>19</v>
      </c>
      <c r="F241" s="223" t="s">
        <v>271</v>
      </c>
      <c r="G241" s="221"/>
      <c r="H241" s="224">
        <v>755.05</v>
      </c>
      <c r="I241" s="225"/>
      <c r="J241" s="221"/>
      <c r="K241" s="221"/>
      <c r="L241" s="226"/>
      <c r="M241" s="227"/>
      <c r="N241" s="228"/>
      <c r="O241" s="228"/>
      <c r="P241" s="228"/>
      <c r="Q241" s="228"/>
      <c r="R241" s="228"/>
      <c r="S241" s="228"/>
      <c r="T241" s="229"/>
      <c r="AT241" s="230" t="s">
        <v>265</v>
      </c>
      <c r="AU241" s="230" t="s">
        <v>84</v>
      </c>
      <c r="AV241" s="15" t="s">
        <v>131</v>
      </c>
      <c r="AW241" s="15" t="s">
        <v>36</v>
      </c>
      <c r="AX241" s="15" t="s">
        <v>82</v>
      </c>
      <c r="AY241" s="230" t="s">
        <v>245</v>
      </c>
    </row>
    <row r="242" spans="1:65" s="2" customFormat="1" ht="16.5" customHeight="1">
      <c r="A242" s="35"/>
      <c r="B242" s="36"/>
      <c r="C242" s="180" t="s">
        <v>712</v>
      </c>
      <c r="D242" s="180" t="s">
        <v>247</v>
      </c>
      <c r="E242" s="181" t="s">
        <v>1045</v>
      </c>
      <c r="F242" s="182" t="s">
        <v>1046</v>
      </c>
      <c r="G242" s="183" t="s">
        <v>260</v>
      </c>
      <c r="H242" s="184">
        <v>229.26</v>
      </c>
      <c r="I242" s="185"/>
      <c r="J242" s="186">
        <f>ROUND(I242*H242,2)</f>
        <v>0</v>
      </c>
      <c r="K242" s="182" t="s">
        <v>19</v>
      </c>
      <c r="L242" s="40"/>
      <c r="M242" s="187" t="s">
        <v>19</v>
      </c>
      <c r="N242" s="188" t="s">
        <v>45</v>
      </c>
      <c r="O242" s="65"/>
      <c r="P242" s="189">
        <f>O242*H242</f>
        <v>0</v>
      </c>
      <c r="Q242" s="189">
        <v>0.0054</v>
      </c>
      <c r="R242" s="189">
        <f>Q242*H242</f>
        <v>1.238004</v>
      </c>
      <c r="S242" s="189">
        <v>0</v>
      </c>
      <c r="T242" s="190">
        <f>S242*H242</f>
        <v>0</v>
      </c>
      <c r="U242" s="35"/>
      <c r="V242" s="35"/>
      <c r="W242" s="35"/>
      <c r="X242" s="35"/>
      <c r="Y242" s="35"/>
      <c r="Z242" s="35"/>
      <c r="AA242" s="35"/>
      <c r="AB242" s="35"/>
      <c r="AC242" s="35"/>
      <c r="AD242" s="35"/>
      <c r="AE242" s="35"/>
      <c r="AR242" s="191" t="s">
        <v>355</v>
      </c>
      <c r="AT242" s="191" t="s">
        <v>247</v>
      </c>
      <c r="AU242" s="191" t="s">
        <v>84</v>
      </c>
      <c r="AY242" s="18" t="s">
        <v>245</v>
      </c>
      <c r="BE242" s="192">
        <f>IF(N242="základní",J242,0)</f>
        <v>0</v>
      </c>
      <c r="BF242" s="192">
        <f>IF(N242="snížená",J242,0)</f>
        <v>0</v>
      </c>
      <c r="BG242" s="192">
        <f>IF(N242="zákl. přenesená",J242,0)</f>
        <v>0</v>
      </c>
      <c r="BH242" s="192">
        <f>IF(N242="sníž. přenesená",J242,0)</f>
        <v>0</v>
      </c>
      <c r="BI242" s="192">
        <f>IF(N242="nulová",J242,0)</f>
        <v>0</v>
      </c>
      <c r="BJ242" s="18" t="s">
        <v>82</v>
      </c>
      <c r="BK242" s="192">
        <f>ROUND(I242*H242,2)</f>
        <v>0</v>
      </c>
      <c r="BL242" s="18" t="s">
        <v>355</v>
      </c>
      <c r="BM242" s="191" t="s">
        <v>1047</v>
      </c>
    </row>
    <row r="243" spans="1:47" s="2" customFormat="1" ht="19.2">
      <c r="A243" s="35"/>
      <c r="B243" s="36"/>
      <c r="C243" s="37"/>
      <c r="D243" s="200" t="s">
        <v>470</v>
      </c>
      <c r="E243" s="37"/>
      <c r="F243" s="236" t="s">
        <v>1048</v>
      </c>
      <c r="G243" s="37"/>
      <c r="H243" s="37"/>
      <c r="I243" s="195"/>
      <c r="J243" s="37"/>
      <c r="K243" s="37"/>
      <c r="L243" s="40"/>
      <c r="M243" s="196"/>
      <c r="N243" s="197"/>
      <c r="O243" s="65"/>
      <c r="P243" s="65"/>
      <c r="Q243" s="65"/>
      <c r="R243" s="65"/>
      <c r="S243" s="65"/>
      <c r="T243" s="66"/>
      <c r="U243" s="35"/>
      <c r="V243" s="35"/>
      <c r="W243" s="35"/>
      <c r="X243" s="35"/>
      <c r="Y243" s="35"/>
      <c r="Z243" s="35"/>
      <c r="AA243" s="35"/>
      <c r="AB243" s="35"/>
      <c r="AC243" s="35"/>
      <c r="AD243" s="35"/>
      <c r="AE243" s="35"/>
      <c r="AT243" s="18" t="s">
        <v>470</v>
      </c>
      <c r="AU243" s="18" t="s">
        <v>84</v>
      </c>
    </row>
    <row r="244" spans="2:51" s="13" customFormat="1" ht="10.2">
      <c r="B244" s="198"/>
      <c r="C244" s="199"/>
      <c r="D244" s="200" t="s">
        <v>265</v>
      </c>
      <c r="E244" s="201" t="s">
        <v>19</v>
      </c>
      <c r="F244" s="202" t="s">
        <v>1049</v>
      </c>
      <c r="G244" s="199"/>
      <c r="H244" s="201" t="s">
        <v>19</v>
      </c>
      <c r="I244" s="203"/>
      <c r="J244" s="199"/>
      <c r="K244" s="199"/>
      <c r="L244" s="204"/>
      <c r="M244" s="205"/>
      <c r="N244" s="206"/>
      <c r="O244" s="206"/>
      <c r="P244" s="206"/>
      <c r="Q244" s="206"/>
      <c r="R244" s="206"/>
      <c r="S244" s="206"/>
      <c r="T244" s="207"/>
      <c r="AT244" s="208" t="s">
        <v>265</v>
      </c>
      <c r="AU244" s="208" t="s">
        <v>84</v>
      </c>
      <c r="AV244" s="13" t="s">
        <v>82</v>
      </c>
      <c r="AW244" s="13" t="s">
        <v>36</v>
      </c>
      <c r="AX244" s="13" t="s">
        <v>74</v>
      </c>
      <c r="AY244" s="208" t="s">
        <v>245</v>
      </c>
    </row>
    <row r="245" spans="2:51" s="13" customFormat="1" ht="10.2">
      <c r="B245" s="198"/>
      <c r="C245" s="199"/>
      <c r="D245" s="200" t="s">
        <v>265</v>
      </c>
      <c r="E245" s="201" t="s">
        <v>19</v>
      </c>
      <c r="F245" s="202" t="s">
        <v>1050</v>
      </c>
      <c r="G245" s="199"/>
      <c r="H245" s="201" t="s">
        <v>19</v>
      </c>
      <c r="I245" s="203"/>
      <c r="J245" s="199"/>
      <c r="K245" s="199"/>
      <c r="L245" s="204"/>
      <c r="M245" s="205"/>
      <c r="N245" s="206"/>
      <c r="O245" s="206"/>
      <c r="P245" s="206"/>
      <c r="Q245" s="206"/>
      <c r="R245" s="206"/>
      <c r="S245" s="206"/>
      <c r="T245" s="207"/>
      <c r="AT245" s="208" t="s">
        <v>265</v>
      </c>
      <c r="AU245" s="208" t="s">
        <v>84</v>
      </c>
      <c r="AV245" s="13" t="s">
        <v>82</v>
      </c>
      <c r="AW245" s="13" t="s">
        <v>36</v>
      </c>
      <c r="AX245" s="13" t="s">
        <v>74</v>
      </c>
      <c r="AY245" s="208" t="s">
        <v>245</v>
      </c>
    </row>
    <row r="246" spans="2:51" s="14" customFormat="1" ht="10.2">
      <c r="B246" s="209"/>
      <c r="C246" s="210"/>
      <c r="D246" s="200" t="s">
        <v>265</v>
      </c>
      <c r="E246" s="211" t="s">
        <v>19</v>
      </c>
      <c r="F246" s="212" t="s">
        <v>900</v>
      </c>
      <c r="G246" s="210"/>
      <c r="H246" s="213">
        <v>229.26</v>
      </c>
      <c r="I246" s="214"/>
      <c r="J246" s="210"/>
      <c r="K246" s="210"/>
      <c r="L246" s="215"/>
      <c r="M246" s="216"/>
      <c r="N246" s="217"/>
      <c r="O246" s="217"/>
      <c r="P246" s="217"/>
      <c r="Q246" s="217"/>
      <c r="R246" s="217"/>
      <c r="S246" s="217"/>
      <c r="T246" s="218"/>
      <c r="AT246" s="219" t="s">
        <v>265</v>
      </c>
      <c r="AU246" s="219" t="s">
        <v>84</v>
      </c>
      <c r="AV246" s="14" t="s">
        <v>84</v>
      </c>
      <c r="AW246" s="14" t="s">
        <v>36</v>
      </c>
      <c r="AX246" s="14" t="s">
        <v>74</v>
      </c>
      <c r="AY246" s="219" t="s">
        <v>245</v>
      </c>
    </row>
    <row r="247" spans="2:51" s="15" customFormat="1" ht="10.2">
      <c r="B247" s="220"/>
      <c r="C247" s="221"/>
      <c r="D247" s="200" t="s">
        <v>265</v>
      </c>
      <c r="E247" s="222" t="s">
        <v>899</v>
      </c>
      <c r="F247" s="223" t="s">
        <v>271</v>
      </c>
      <c r="G247" s="221"/>
      <c r="H247" s="224">
        <v>229.26</v>
      </c>
      <c r="I247" s="225"/>
      <c r="J247" s="221"/>
      <c r="K247" s="221"/>
      <c r="L247" s="226"/>
      <c r="M247" s="227"/>
      <c r="N247" s="228"/>
      <c r="O247" s="228"/>
      <c r="P247" s="228"/>
      <c r="Q247" s="228"/>
      <c r="R247" s="228"/>
      <c r="S247" s="228"/>
      <c r="T247" s="229"/>
      <c r="AT247" s="230" t="s">
        <v>265</v>
      </c>
      <c r="AU247" s="230" t="s">
        <v>84</v>
      </c>
      <c r="AV247" s="15" t="s">
        <v>131</v>
      </c>
      <c r="AW247" s="15" t="s">
        <v>36</v>
      </c>
      <c r="AX247" s="15" t="s">
        <v>82</v>
      </c>
      <c r="AY247" s="230" t="s">
        <v>245</v>
      </c>
    </row>
    <row r="248" spans="1:65" s="2" customFormat="1" ht="16.5" customHeight="1">
      <c r="A248" s="35"/>
      <c r="B248" s="36"/>
      <c r="C248" s="180" t="s">
        <v>718</v>
      </c>
      <c r="D248" s="180" t="s">
        <v>247</v>
      </c>
      <c r="E248" s="181" t="s">
        <v>1051</v>
      </c>
      <c r="F248" s="182" t="s">
        <v>1052</v>
      </c>
      <c r="G248" s="183" t="s">
        <v>260</v>
      </c>
      <c r="H248" s="184">
        <v>525.79</v>
      </c>
      <c r="I248" s="185"/>
      <c r="J248" s="186">
        <f>ROUND(I248*H248,2)</f>
        <v>0</v>
      </c>
      <c r="K248" s="182" t="s">
        <v>19</v>
      </c>
      <c r="L248" s="40"/>
      <c r="M248" s="187" t="s">
        <v>19</v>
      </c>
      <c r="N248" s="188" t="s">
        <v>45</v>
      </c>
      <c r="O248" s="65"/>
      <c r="P248" s="189">
        <f>O248*H248</f>
        <v>0</v>
      </c>
      <c r="Q248" s="189">
        <v>0.0054</v>
      </c>
      <c r="R248" s="189">
        <f>Q248*H248</f>
        <v>2.839266</v>
      </c>
      <c r="S248" s="189">
        <v>0</v>
      </c>
      <c r="T248" s="190">
        <f>S248*H248</f>
        <v>0</v>
      </c>
      <c r="U248" s="35"/>
      <c r="V248" s="35"/>
      <c r="W248" s="35"/>
      <c r="X248" s="35"/>
      <c r="Y248" s="35"/>
      <c r="Z248" s="35"/>
      <c r="AA248" s="35"/>
      <c r="AB248" s="35"/>
      <c r="AC248" s="35"/>
      <c r="AD248" s="35"/>
      <c r="AE248" s="35"/>
      <c r="AR248" s="191" t="s">
        <v>355</v>
      </c>
      <c r="AT248" s="191" t="s">
        <v>247</v>
      </c>
      <c r="AU248" s="191" t="s">
        <v>84</v>
      </c>
      <c r="AY248" s="18" t="s">
        <v>245</v>
      </c>
      <c r="BE248" s="192">
        <f>IF(N248="základní",J248,0)</f>
        <v>0</v>
      </c>
      <c r="BF248" s="192">
        <f>IF(N248="snížená",J248,0)</f>
        <v>0</v>
      </c>
      <c r="BG248" s="192">
        <f>IF(N248="zákl. přenesená",J248,0)</f>
        <v>0</v>
      </c>
      <c r="BH248" s="192">
        <f>IF(N248="sníž. přenesená",J248,0)</f>
        <v>0</v>
      </c>
      <c r="BI248" s="192">
        <f>IF(N248="nulová",J248,0)</f>
        <v>0</v>
      </c>
      <c r="BJ248" s="18" t="s">
        <v>82</v>
      </c>
      <c r="BK248" s="192">
        <f>ROUND(I248*H248,2)</f>
        <v>0</v>
      </c>
      <c r="BL248" s="18" t="s">
        <v>355</v>
      </c>
      <c r="BM248" s="191" t="s">
        <v>1053</v>
      </c>
    </row>
    <row r="249" spans="2:51" s="13" customFormat="1" ht="10.2">
      <c r="B249" s="198"/>
      <c r="C249" s="199"/>
      <c r="D249" s="200" t="s">
        <v>265</v>
      </c>
      <c r="E249" s="201" t="s">
        <v>19</v>
      </c>
      <c r="F249" s="202" t="s">
        <v>1049</v>
      </c>
      <c r="G249" s="199"/>
      <c r="H249" s="201" t="s">
        <v>19</v>
      </c>
      <c r="I249" s="203"/>
      <c r="J249" s="199"/>
      <c r="K249" s="199"/>
      <c r="L249" s="204"/>
      <c r="M249" s="205"/>
      <c r="N249" s="206"/>
      <c r="O249" s="206"/>
      <c r="P249" s="206"/>
      <c r="Q249" s="206"/>
      <c r="R249" s="206"/>
      <c r="S249" s="206"/>
      <c r="T249" s="207"/>
      <c r="AT249" s="208" t="s">
        <v>265</v>
      </c>
      <c r="AU249" s="208" t="s">
        <v>84</v>
      </c>
      <c r="AV249" s="13" t="s">
        <v>82</v>
      </c>
      <c r="AW249" s="13" t="s">
        <v>36</v>
      </c>
      <c r="AX249" s="13" t="s">
        <v>74</v>
      </c>
      <c r="AY249" s="208" t="s">
        <v>245</v>
      </c>
    </row>
    <row r="250" spans="2:51" s="13" customFormat="1" ht="10.2">
      <c r="B250" s="198"/>
      <c r="C250" s="199"/>
      <c r="D250" s="200" t="s">
        <v>265</v>
      </c>
      <c r="E250" s="201" t="s">
        <v>19</v>
      </c>
      <c r="F250" s="202" t="s">
        <v>1054</v>
      </c>
      <c r="G250" s="199"/>
      <c r="H250" s="201" t="s">
        <v>19</v>
      </c>
      <c r="I250" s="203"/>
      <c r="J250" s="199"/>
      <c r="K250" s="199"/>
      <c r="L250" s="204"/>
      <c r="M250" s="205"/>
      <c r="N250" s="206"/>
      <c r="O250" s="206"/>
      <c r="P250" s="206"/>
      <c r="Q250" s="206"/>
      <c r="R250" s="206"/>
      <c r="S250" s="206"/>
      <c r="T250" s="207"/>
      <c r="AT250" s="208" t="s">
        <v>265</v>
      </c>
      <c r="AU250" s="208" t="s">
        <v>84</v>
      </c>
      <c r="AV250" s="13" t="s">
        <v>82</v>
      </c>
      <c r="AW250" s="13" t="s">
        <v>36</v>
      </c>
      <c r="AX250" s="13" t="s">
        <v>74</v>
      </c>
      <c r="AY250" s="208" t="s">
        <v>245</v>
      </c>
    </row>
    <row r="251" spans="2:51" s="14" customFormat="1" ht="10.2">
      <c r="B251" s="209"/>
      <c r="C251" s="210"/>
      <c r="D251" s="200" t="s">
        <v>265</v>
      </c>
      <c r="E251" s="211" t="s">
        <v>19</v>
      </c>
      <c r="F251" s="212" t="s">
        <v>904</v>
      </c>
      <c r="G251" s="210"/>
      <c r="H251" s="213">
        <v>525.79</v>
      </c>
      <c r="I251" s="214"/>
      <c r="J251" s="210"/>
      <c r="K251" s="210"/>
      <c r="L251" s="215"/>
      <c r="M251" s="216"/>
      <c r="N251" s="217"/>
      <c r="O251" s="217"/>
      <c r="P251" s="217"/>
      <c r="Q251" s="217"/>
      <c r="R251" s="217"/>
      <c r="S251" s="217"/>
      <c r="T251" s="218"/>
      <c r="AT251" s="219" t="s">
        <v>265</v>
      </c>
      <c r="AU251" s="219" t="s">
        <v>84</v>
      </c>
      <c r="AV251" s="14" t="s">
        <v>84</v>
      </c>
      <c r="AW251" s="14" t="s">
        <v>36</v>
      </c>
      <c r="AX251" s="14" t="s">
        <v>74</v>
      </c>
      <c r="AY251" s="219" t="s">
        <v>245</v>
      </c>
    </row>
    <row r="252" spans="2:51" s="15" customFormat="1" ht="10.2">
      <c r="B252" s="220"/>
      <c r="C252" s="221"/>
      <c r="D252" s="200" t="s">
        <v>265</v>
      </c>
      <c r="E252" s="222" t="s">
        <v>903</v>
      </c>
      <c r="F252" s="223" t="s">
        <v>271</v>
      </c>
      <c r="G252" s="221"/>
      <c r="H252" s="224">
        <v>525.79</v>
      </c>
      <c r="I252" s="225"/>
      <c r="J252" s="221"/>
      <c r="K252" s="221"/>
      <c r="L252" s="226"/>
      <c r="M252" s="227"/>
      <c r="N252" s="228"/>
      <c r="O252" s="228"/>
      <c r="P252" s="228"/>
      <c r="Q252" s="228"/>
      <c r="R252" s="228"/>
      <c r="S252" s="228"/>
      <c r="T252" s="229"/>
      <c r="AT252" s="230" t="s">
        <v>265</v>
      </c>
      <c r="AU252" s="230" t="s">
        <v>84</v>
      </c>
      <c r="AV252" s="15" t="s">
        <v>131</v>
      </c>
      <c r="AW252" s="15" t="s">
        <v>36</v>
      </c>
      <c r="AX252" s="15" t="s">
        <v>82</v>
      </c>
      <c r="AY252" s="230" t="s">
        <v>245</v>
      </c>
    </row>
    <row r="253" spans="1:65" s="2" customFormat="1" ht="16.5" customHeight="1">
      <c r="A253" s="35"/>
      <c r="B253" s="36"/>
      <c r="C253" s="180" t="s">
        <v>723</v>
      </c>
      <c r="D253" s="180" t="s">
        <v>247</v>
      </c>
      <c r="E253" s="181" t="s">
        <v>1055</v>
      </c>
      <c r="F253" s="182" t="s">
        <v>1056</v>
      </c>
      <c r="G253" s="183" t="s">
        <v>288</v>
      </c>
      <c r="H253" s="184">
        <v>170.27</v>
      </c>
      <c r="I253" s="185"/>
      <c r="J253" s="186">
        <f>ROUND(I253*H253,2)</f>
        <v>0</v>
      </c>
      <c r="K253" s="182" t="s">
        <v>19</v>
      </c>
      <c r="L253" s="40"/>
      <c r="M253" s="187" t="s">
        <v>19</v>
      </c>
      <c r="N253" s="188" t="s">
        <v>45</v>
      </c>
      <c r="O253" s="65"/>
      <c r="P253" s="189">
        <f>O253*H253</f>
        <v>0</v>
      </c>
      <c r="Q253" s="189">
        <v>0.00054</v>
      </c>
      <c r="R253" s="189">
        <f>Q253*H253</f>
        <v>0.09194580000000001</v>
      </c>
      <c r="S253" s="189">
        <v>0</v>
      </c>
      <c r="T253" s="190">
        <f>S253*H253</f>
        <v>0</v>
      </c>
      <c r="U253" s="35"/>
      <c r="V253" s="35"/>
      <c r="W253" s="35"/>
      <c r="X253" s="35"/>
      <c r="Y253" s="35"/>
      <c r="Z253" s="35"/>
      <c r="AA253" s="35"/>
      <c r="AB253" s="35"/>
      <c r="AC253" s="35"/>
      <c r="AD253" s="35"/>
      <c r="AE253" s="35"/>
      <c r="AR253" s="191" t="s">
        <v>355</v>
      </c>
      <c r="AT253" s="191" t="s">
        <v>247</v>
      </c>
      <c r="AU253" s="191" t="s">
        <v>84</v>
      </c>
      <c r="AY253" s="18" t="s">
        <v>245</v>
      </c>
      <c r="BE253" s="192">
        <f>IF(N253="základní",J253,0)</f>
        <v>0</v>
      </c>
      <c r="BF253" s="192">
        <f>IF(N253="snížená",J253,0)</f>
        <v>0</v>
      </c>
      <c r="BG253" s="192">
        <f>IF(N253="zákl. přenesená",J253,0)</f>
        <v>0</v>
      </c>
      <c r="BH253" s="192">
        <f>IF(N253="sníž. přenesená",J253,0)</f>
        <v>0</v>
      </c>
      <c r="BI253" s="192">
        <f>IF(N253="nulová",J253,0)</f>
        <v>0</v>
      </c>
      <c r="BJ253" s="18" t="s">
        <v>82</v>
      </c>
      <c r="BK253" s="192">
        <f>ROUND(I253*H253,2)</f>
        <v>0</v>
      </c>
      <c r="BL253" s="18" t="s">
        <v>355</v>
      </c>
      <c r="BM253" s="191" t="s">
        <v>1057</v>
      </c>
    </row>
    <row r="254" spans="2:51" s="13" customFormat="1" ht="10.2">
      <c r="B254" s="198"/>
      <c r="C254" s="199"/>
      <c r="D254" s="200" t="s">
        <v>265</v>
      </c>
      <c r="E254" s="201" t="s">
        <v>19</v>
      </c>
      <c r="F254" s="202" t="s">
        <v>1058</v>
      </c>
      <c r="G254" s="199"/>
      <c r="H254" s="201" t="s">
        <v>19</v>
      </c>
      <c r="I254" s="203"/>
      <c r="J254" s="199"/>
      <c r="K254" s="199"/>
      <c r="L254" s="204"/>
      <c r="M254" s="205"/>
      <c r="N254" s="206"/>
      <c r="O254" s="206"/>
      <c r="P254" s="206"/>
      <c r="Q254" s="206"/>
      <c r="R254" s="206"/>
      <c r="S254" s="206"/>
      <c r="T254" s="207"/>
      <c r="AT254" s="208" t="s">
        <v>265</v>
      </c>
      <c r="AU254" s="208" t="s">
        <v>84</v>
      </c>
      <c r="AV254" s="13" t="s">
        <v>82</v>
      </c>
      <c r="AW254" s="13" t="s">
        <v>36</v>
      </c>
      <c r="AX254" s="13" t="s">
        <v>74</v>
      </c>
      <c r="AY254" s="208" t="s">
        <v>245</v>
      </c>
    </row>
    <row r="255" spans="2:51" s="13" customFormat="1" ht="10.2">
      <c r="B255" s="198"/>
      <c r="C255" s="199"/>
      <c r="D255" s="200" t="s">
        <v>265</v>
      </c>
      <c r="E255" s="201" t="s">
        <v>19</v>
      </c>
      <c r="F255" s="202" t="s">
        <v>1054</v>
      </c>
      <c r="G255" s="199"/>
      <c r="H255" s="201" t="s">
        <v>19</v>
      </c>
      <c r="I255" s="203"/>
      <c r="J255" s="199"/>
      <c r="K255" s="199"/>
      <c r="L255" s="204"/>
      <c r="M255" s="205"/>
      <c r="N255" s="206"/>
      <c r="O255" s="206"/>
      <c r="P255" s="206"/>
      <c r="Q255" s="206"/>
      <c r="R255" s="206"/>
      <c r="S255" s="206"/>
      <c r="T255" s="207"/>
      <c r="AT255" s="208" t="s">
        <v>265</v>
      </c>
      <c r="AU255" s="208" t="s">
        <v>84</v>
      </c>
      <c r="AV255" s="13" t="s">
        <v>82</v>
      </c>
      <c r="AW255" s="13" t="s">
        <v>36</v>
      </c>
      <c r="AX255" s="13" t="s">
        <v>74</v>
      </c>
      <c r="AY255" s="208" t="s">
        <v>245</v>
      </c>
    </row>
    <row r="256" spans="2:51" s="14" customFormat="1" ht="10.2">
      <c r="B256" s="209"/>
      <c r="C256" s="210"/>
      <c r="D256" s="200" t="s">
        <v>265</v>
      </c>
      <c r="E256" s="211" t="s">
        <v>19</v>
      </c>
      <c r="F256" s="212" t="s">
        <v>1059</v>
      </c>
      <c r="G256" s="210"/>
      <c r="H256" s="213">
        <v>170.27</v>
      </c>
      <c r="I256" s="214"/>
      <c r="J256" s="210"/>
      <c r="K256" s="210"/>
      <c r="L256" s="215"/>
      <c r="M256" s="216"/>
      <c r="N256" s="217"/>
      <c r="O256" s="217"/>
      <c r="P256" s="217"/>
      <c r="Q256" s="217"/>
      <c r="R256" s="217"/>
      <c r="S256" s="217"/>
      <c r="T256" s="218"/>
      <c r="AT256" s="219" t="s">
        <v>265</v>
      </c>
      <c r="AU256" s="219" t="s">
        <v>84</v>
      </c>
      <c r="AV256" s="14" t="s">
        <v>84</v>
      </c>
      <c r="AW256" s="14" t="s">
        <v>36</v>
      </c>
      <c r="AX256" s="14" t="s">
        <v>74</v>
      </c>
      <c r="AY256" s="219" t="s">
        <v>245</v>
      </c>
    </row>
    <row r="257" spans="2:51" s="15" customFormat="1" ht="10.2">
      <c r="B257" s="220"/>
      <c r="C257" s="221"/>
      <c r="D257" s="200" t="s">
        <v>265</v>
      </c>
      <c r="E257" s="222" t="s">
        <v>19</v>
      </c>
      <c r="F257" s="223" t="s">
        <v>271</v>
      </c>
      <c r="G257" s="221"/>
      <c r="H257" s="224">
        <v>170.27</v>
      </c>
      <c r="I257" s="225"/>
      <c r="J257" s="221"/>
      <c r="K257" s="221"/>
      <c r="L257" s="226"/>
      <c r="M257" s="227"/>
      <c r="N257" s="228"/>
      <c r="O257" s="228"/>
      <c r="P257" s="228"/>
      <c r="Q257" s="228"/>
      <c r="R257" s="228"/>
      <c r="S257" s="228"/>
      <c r="T257" s="229"/>
      <c r="AT257" s="230" t="s">
        <v>265</v>
      </c>
      <c r="AU257" s="230" t="s">
        <v>84</v>
      </c>
      <c r="AV257" s="15" t="s">
        <v>131</v>
      </c>
      <c r="AW257" s="15" t="s">
        <v>36</v>
      </c>
      <c r="AX257" s="15" t="s">
        <v>82</v>
      </c>
      <c r="AY257" s="230" t="s">
        <v>245</v>
      </c>
    </row>
    <row r="258" spans="1:65" s="2" customFormat="1" ht="16.5" customHeight="1">
      <c r="A258" s="35"/>
      <c r="B258" s="36"/>
      <c r="C258" s="180" t="s">
        <v>730</v>
      </c>
      <c r="D258" s="180" t="s">
        <v>247</v>
      </c>
      <c r="E258" s="181" t="s">
        <v>1060</v>
      </c>
      <c r="F258" s="182" t="s">
        <v>1061</v>
      </c>
      <c r="G258" s="183" t="s">
        <v>260</v>
      </c>
      <c r="H258" s="184">
        <v>5168.68</v>
      </c>
      <c r="I258" s="185"/>
      <c r="J258" s="186">
        <f>ROUND(I258*H258,2)</f>
        <v>0</v>
      </c>
      <c r="K258" s="182" t="s">
        <v>261</v>
      </c>
      <c r="L258" s="40"/>
      <c r="M258" s="187" t="s">
        <v>19</v>
      </c>
      <c r="N258" s="188" t="s">
        <v>45</v>
      </c>
      <c r="O258" s="65"/>
      <c r="P258" s="189">
        <f>O258*H258</f>
        <v>0</v>
      </c>
      <c r="Q258" s="189">
        <v>0.0002</v>
      </c>
      <c r="R258" s="189">
        <f>Q258*H258</f>
        <v>1.0337360000000002</v>
      </c>
      <c r="S258" s="189">
        <v>0</v>
      </c>
      <c r="T258" s="190">
        <f>S258*H258</f>
        <v>0</v>
      </c>
      <c r="U258" s="35"/>
      <c r="V258" s="35"/>
      <c r="W258" s="35"/>
      <c r="X258" s="35"/>
      <c r="Y258" s="35"/>
      <c r="Z258" s="35"/>
      <c r="AA258" s="35"/>
      <c r="AB258" s="35"/>
      <c r="AC258" s="35"/>
      <c r="AD258" s="35"/>
      <c r="AE258" s="35"/>
      <c r="AR258" s="191" t="s">
        <v>355</v>
      </c>
      <c r="AT258" s="191" t="s">
        <v>247</v>
      </c>
      <c r="AU258" s="191" t="s">
        <v>84</v>
      </c>
      <c r="AY258" s="18" t="s">
        <v>245</v>
      </c>
      <c r="BE258" s="192">
        <f>IF(N258="základní",J258,0)</f>
        <v>0</v>
      </c>
      <c r="BF258" s="192">
        <f>IF(N258="snížená",J258,0)</f>
        <v>0</v>
      </c>
      <c r="BG258" s="192">
        <f>IF(N258="zákl. přenesená",J258,0)</f>
        <v>0</v>
      </c>
      <c r="BH258" s="192">
        <f>IF(N258="sníž. přenesená",J258,0)</f>
        <v>0</v>
      </c>
      <c r="BI258" s="192">
        <f>IF(N258="nulová",J258,0)</f>
        <v>0</v>
      </c>
      <c r="BJ258" s="18" t="s">
        <v>82</v>
      </c>
      <c r="BK258" s="192">
        <f>ROUND(I258*H258,2)</f>
        <v>0</v>
      </c>
      <c r="BL258" s="18" t="s">
        <v>355</v>
      </c>
      <c r="BM258" s="191" t="s">
        <v>1062</v>
      </c>
    </row>
    <row r="259" spans="1:47" s="2" customFormat="1" ht="10.2">
      <c r="A259" s="35"/>
      <c r="B259" s="36"/>
      <c r="C259" s="37"/>
      <c r="D259" s="193" t="s">
        <v>263</v>
      </c>
      <c r="E259" s="37"/>
      <c r="F259" s="194" t="s">
        <v>1063</v>
      </c>
      <c r="G259" s="37"/>
      <c r="H259" s="37"/>
      <c r="I259" s="195"/>
      <c r="J259" s="37"/>
      <c r="K259" s="37"/>
      <c r="L259" s="40"/>
      <c r="M259" s="196"/>
      <c r="N259" s="197"/>
      <c r="O259" s="65"/>
      <c r="P259" s="65"/>
      <c r="Q259" s="65"/>
      <c r="R259" s="65"/>
      <c r="S259" s="65"/>
      <c r="T259" s="66"/>
      <c r="U259" s="35"/>
      <c r="V259" s="35"/>
      <c r="W259" s="35"/>
      <c r="X259" s="35"/>
      <c r="Y259" s="35"/>
      <c r="Z259" s="35"/>
      <c r="AA259" s="35"/>
      <c r="AB259" s="35"/>
      <c r="AC259" s="35"/>
      <c r="AD259" s="35"/>
      <c r="AE259" s="35"/>
      <c r="AT259" s="18" t="s">
        <v>263</v>
      </c>
      <c r="AU259" s="18" t="s">
        <v>84</v>
      </c>
    </row>
    <row r="260" spans="2:51" s="13" customFormat="1" ht="10.2">
      <c r="B260" s="198"/>
      <c r="C260" s="199"/>
      <c r="D260" s="200" t="s">
        <v>265</v>
      </c>
      <c r="E260" s="201" t="s">
        <v>19</v>
      </c>
      <c r="F260" s="202" t="s">
        <v>1064</v>
      </c>
      <c r="G260" s="199"/>
      <c r="H260" s="201" t="s">
        <v>19</v>
      </c>
      <c r="I260" s="203"/>
      <c r="J260" s="199"/>
      <c r="K260" s="199"/>
      <c r="L260" s="204"/>
      <c r="M260" s="205"/>
      <c r="N260" s="206"/>
      <c r="O260" s="206"/>
      <c r="P260" s="206"/>
      <c r="Q260" s="206"/>
      <c r="R260" s="206"/>
      <c r="S260" s="206"/>
      <c r="T260" s="207"/>
      <c r="AT260" s="208" t="s">
        <v>265</v>
      </c>
      <c r="AU260" s="208" t="s">
        <v>84</v>
      </c>
      <c r="AV260" s="13" t="s">
        <v>82</v>
      </c>
      <c r="AW260" s="13" t="s">
        <v>36</v>
      </c>
      <c r="AX260" s="13" t="s">
        <v>74</v>
      </c>
      <c r="AY260" s="208" t="s">
        <v>245</v>
      </c>
    </row>
    <row r="261" spans="2:51" s="14" customFormat="1" ht="10.2">
      <c r="B261" s="209"/>
      <c r="C261" s="210"/>
      <c r="D261" s="200" t="s">
        <v>265</v>
      </c>
      <c r="E261" s="211" t="s">
        <v>19</v>
      </c>
      <c r="F261" s="212" t="s">
        <v>885</v>
      </c>
      <c r="G261" s="210"/>
      <c r="H261" s="213">
        <v>2584.34</v>
      </c>
      <c r="I261" s="214"/>
      <c r="J261" s="210"/>
      <c r="K261" s="210"/>
      <c r="L261" s="215"/>
      <c r="M261" s="216"/>
      <c r="N261" s="217"/>
      <c r="O261" s="217"/>
      <c r="P261" s="217"/>
      <c r="Q261" s="217"/>
      <c r="R261" s="217"/>
      <c r="S261" s="217"/>
      <c r="T261" s="218"/>
      <c r="AT261" s="219" t="s">
        <v>265</v>
      </c>
      <c r="AU261" s="219" t="s">
        <v>84</v>
      </c>
      <c r="AV261" s="14" t="s">
        <v>84</v>
      </c>
      <c r="AW261" s="14" t="s">
        <v>36</v>
      </c>
      <c r="AX261" s="14" t="s">
        <v>74</v>
      </c>
      <c r="AY261" s="219" t="s">
        <v>245</v>
      </c>
    </row>
    <row r="262" spans="2:51" s="14" customFormat="1" ht="10.2">
      <c r="B262" s="209"/>
      <c r="C262" s="210"/>
      <c r="D262" s="200" t="s">
        <v>265</v>
      </c>
      <c r="E262" s="211" t="s">
        <v>19</v>
      </c>
      <c r="F262" s="212" t="s">
        <v>885</v>
      </c>
      <c r="G262" s="210"/>
      <c r="H262" s="213">
        <v>2584.34</v>
      </c>
      <c r="I262" s="214"/>
      <c r="J262" s="210"/>
      <c r="K262" s="210"/>
      <c r="L262" s="215"/>
      <c r="M262" s="216"/>
      <c r="N262" s="217"/>
      <c r="O262" s="217"/>
      <c r="P262" s="217"/>
      <c r="Q262" s="217"/>
      <c r="R262" s="217"/>
      <c r="S262" s="217"/>
      <c r="T262" s="218"/>
      <c r="AT262" s="219" t="s">
        <v>265</v>
      </c>
      <c r="AU262" s="219" t="s">
        <v>84</v>
      </c>
      <c r="AV262" s="14" t="s">
        <v>84</v>
      </c>
      <c r="AW262" s="14" t="s">
        <v>36</v>
      </c>
      <c r="AX262" s="14" t="s">
        <v>74</v>
      </c>
      <c r="AY262" s="219" t="s">
        <v>245</v>
      </c>
    </row>
    <row r="263" spans="2:51" s="15" customFormat="1" ht="10.2">
      <c r="B263" s="220"/>
      <c r="C263" s="221"/>
      <c r="D263" s="200" t="s">
        <v>265</v>
      </c>
      <c r="E263" s="222" t="s">
        <v>19</v>
      </c>
      <c r="F263" s="223" t="s">
        <v>271</v>
      </c>
      <c r="G263" s="221"/>
      <c r="H263" s="224">
        <v>5168.68</v>
      </c>
      <c r="I263" s="225"/>
      <c r="J263" s="221"/>
      <c r="K263" s="221"/>
      <c r="L263" s="226"/>
      <c r="M263" s="227"/>
      <c r="N263" s="228"/>
      <c r="O263" s="228"/>
      <c r="P263" s="228"/>
      <c r="Q263" s="228"/>
      <c r="R263" s="228"/>
      <c r="S263" s="228"/>
      <c r="T263" s="229"/>
      <c r="AT263" s="230" t="s">
        <v>265</v>
      </c>
      <c r="AU263" s="230" t="s">
        <v>84</v>
      </c>
      <c r="AV263" s="15" t="s">
        <v>131</v>
      </c>
      <c r="AW263" s="15" t="s">
        <v>36</v>
      </c>
      <c r="AX263" s="15" t="s">
        <v>82</v>
      </c>
      <c r="AY263" s="230" t="s">
        <v>245</v>
      </c>
    </row>
    <row r="264" spans="1:65" s="2" customFormat="1" ht="16.5" customHeight="1">
      <c r="A264" s="35"/>
      <c r="B264" s="36"/>
      <c r="C264" s="180" t="s">
        <v>739</v>
      </c>
      <c r="D264" s="180" t="s">
        <v>247</v>
      </c>
      <c r="E264" s="181" t="s">
        <v>1065</v>
      </c>
      <c r="F264" s="182" t="s">
        <v>1066</v>
      </c>
      <c r="G264" s="183" t="s">
        <v>260</v>
      </c>
      <c r="H264" s="184">
        <v>2584.34</v>
      </c>
      <c r="I264" s="185"/>
      <c r="J264" s="186">
        <f>ROUND(I264*H264,2)</f>
        <v>0</v>
      </c>
      <c r="K264" s="182" t="s">
        <v>19</v>
      </c>
      <c r="L264" s="40"/>
      <c r="M264" s="187" t="s">
        <v>19</v>
      </c>
      <c r="N264" s="188" t="s">
        <v>45</v>
      </c>
      <c r="O264" s="65"/>
      <c r="P264" s="189">
        <f>O264*H264</f>
        <v>0</v>
      </c>
      <c r="Q264" s="189">
        <v>0.0048</v>
      </c>
      <c r="R264" s="189">
        <f>Q264*H264</f>
        <v>12.404831999999999</v>
      </c>
      <c r="S264" s="189">
        <v>0</v>
      </c>
      <c r="T264" s="190">
        <f>S264*H264</f>
        <v>0</v>
      </c>
      <c r="U264" s="35"/>
      <c r="V264" s="35"/>
      <c r="W264" s="35"/>
      <c r="X264" s="35"/>
      <c r="Y264" s="35"/>
      <c r="Z264" s="35"/>
      <c r="AA264" s="35"/>
      <c r="AB264" s="35"/>
      <c r="AC264" s="35"/>
      <c r="AD264" s="35"/>
      <c r="AE264" s="35"/>
      <c r="AR264" s="191" t="s">
        <v>355</v>
      </c>
      <c r="AT264" s="191" t="s">
        <v>247</v>
      </c>
      <c r="AU264" s="191" t="s">
        <v>84</v>
      </c>
      <c r="AY264" s="18" t="s">
        <v>245</v>
      </c>
      <c r="BE264" s="192">
        <f>IF(N264="základní",J264,0)</f>
        <v>0</v>
      </c>
      <c r="BF264" s="192">
        <f>IF(N264="snížená",J264,0)</f>
        <v>0</v>
      </c>
      <c r="BG264" s="192">
        <f>IF(N264="zákl. přenesená",J264,0)</f>
        <v>0</v>
      </c>
      <c r="BH264" s="192">
        <f>IF(N264="sníž. přenesená",J264,0)</f>
        <v>0</v>
      </c>
      <c r="BI264" s="192">
        <f>IF(N264="nulová",J264,0)</f>
        <v>0</v>
      </c>
      <c r="BJ264" s="18" t="s">
        <v>82</v>
      </c>
      <c r="BK264" s="192">
        <f>ROUND(I264*H264,2)</f>
        <v>0</v>
      </c>
      <c r="BL264" s="18" t="s">
        <v>355</v>
      </c>
      <c r="BM264" s="191" t="s">
        <v>1067</v>
      </c>
    </row>
    <row r="265" spans="2:51" s="13" customFormat="1" ht="10.2">
      <c r="B265" s="198"/>
      <c r="C265" s="199"/>
      <c r="D265" s="200" t="s">
        <v>265</v>
      </c>
      <c r="E265" s="201" t="s">
        <v>19</v>
      </c>
      <c r="F265" s="202" t="s">
        <v>923</v>
      </c>
      <c r="G265" s="199"/>
      <c r="H265" s="201" t="s">
        <v>19</v>
      </c>
      <c r="I265" s="203"/>
      <c r="J265" s="199"/>
      <c r="K265" s="199"/>
      <c r="L265" s="204"/>
      <c r="M265" s="205"/>
      <c r="N265" s="206"/>
      <c r="O265" s="206"/>
      <c r="P265" s="206"/>
      <c r="Q265" s="206"/>
      <c r="R265" s="206"/>
      <c r="S265" s="206"/>
      <c r="T265" s="207"/>
      <c r="AT265" s="208" t="s">
        <v>265</v>
      </c>
      <c r="AU265" s="208" t="s">
        <v>84</v>
      </c>
      <c r="AV265" s="13" t="s">
        <v>82</v>
      </c>
      <c r="AW265" s="13" t="s">
        <v>36</v>
      </c>
      <c r="AX265" s="13" t="s">
        <v>74</v>
      </c>
      <c r="AY265" s="208" t="s">
        <v>245</v>
      </c>
    </row>
    <row r="266" spans="2:51" s="13" customFormat="1" ht="10.2">
      <c r="B266" s="198"/>
      <c r="C266" s="199"/>
      <c r="D266" s="200" t="s">
        <v>265</v>
      </c>
      <c r="E266" s="201" t="s">
        <v>19</v>
      </c>
      <c r="F266" s="202" t="s">
        <v>1068</v>
      </c>
      <c r="G266" s="199"/>
      <c r="H266" s="201" t="s">
        <v>19</v>
      </c>
      <c r="I266" s="203"/>
      <c r="J266" s="199"/>
      <c r="K266" s="199"/>
      <c r="L266" s="204"/>
      <c r="M266" s="205"/>
      <c r="N266" s="206"/>
      <c r="O266" s="206"/>
      <c r="P266" s="206"/>
      <c r="Q266" s="206"/>
      <c r="R266" s="206"/>
      <c r="S266" s="206"/>
      <c r="T266" s="207"/>
      <c r="AT266" s="208" t="s">
        <v>265</v>
      </c>
      <c r="AU266" s="208" t="s">
        <v>84</v>
      </c>
      <c r="AV266" s="13" t="s">
        <v>82</v>
      </c>
      <c r="AW266" s="13" t="s">
        <v>36</v>
      </c>
      <c r="AX266" s="13" t="s">
        <v>74</v>
      </c>
      <c r="AY266" s="208" t="s">
        <v>245</v>
      </c>
    </row>
    <row r="267" spans="2:51" s="14" customFormat="1" ht="10.2">
      <c r="B267" s="209"/>
      <c r="C267" s="210"/>
      <c r="D267" s="200" t="s">
        <v>265</v>
      </c>
      <c r="E267" s="211" t="s">
        <v>19</v>
      </c>
      <c r="F267" s="212" t="s">
        <v>1069</v>
      </c>
      <c r="G267" s="210"/>
      <c r="H267" s="213">
        <v>635.58</v>
      </c>
      <c r="I267" s="214"/>
      <c r="J267" s="210"/>
      <c r="K267" s="210"/>
      <c r="L267" s="215"/>
      <c r="M267" s="216"/>
      <c r="N267" s="217"/>
      <c r="O267" s="217"/>
      <c r="P267" s="217"/>
      <c r="Q267" s="217"/>
      <c r="R267" s="217"/>
      <c r="S267" s="217"/>
      <c r="T267" s="218"/>
      <c r="AT267" s="219" t="s">
        <v>265</v>
      </c>
      <c r="AU267" s="219" t="s">
        <v>84</v>
      </c>
      <c r="AV267" s="14" t="s">
        <v>84</v>
      </c>
      <c r="AW267" s="14" t="s">
        <v>36</v>
      </c>
      <c r="AX267" s="14" t="s">
        <v>74</v>
      </c>
      <c r="AY267" s="219" t="s">
        <v>245</v>
      </c>
    </row>
    <row r="268" spans="2:51" s="14" customFormat="1" ht="10.2">
      <c r="B268" s="209"/>
      <c r="C268" s="210"/>
      <c r="D268" s="200" t="s">
        <v>265</v>
      </c>
      <c r="E268" s="211" t="s">
        <v>19</v>
      </c>
      <c r="F268" s="212" t="s">
        <v>1070</v>
      </c>
      <c r="G268" s="210"/>
      <c r="H268" s="213">
        <v>1948.76</v>
      </c>
      <c r="I268" s="214"/>
      <c r="J268" s="210"/>
      <c r="K268" s="210"/>
      <c r="L268" s="215"/>
      <c r="M268" s="216"/>
      <c r="N268" s="217"/>
      <c r="O268" s="217"/>
      <c r="P268" s="217"/>
      <c r="Q268" s="217"/>
      <c r="R268" s="217"/>
      <c r="S268" s="217"/>
      <c r="T268" s="218"/>
      <c r="AT268" s="219" t="s">
        <v>265</v>
      </c>
      <c r="AU268" s="219" t="s">
        <v>84</v>
      </c>
      <c r="AV268" s="14" t="s">
        <v>84</v>
      </c>
      <c r="AW268" s="14" t="s">
        <v>36</v>
      </c>
      <c r="AX268" s="14" t="s">
        <v>74</v>
      </c>
      <c r="AY268" s="219" t="s">
        <v>245</v>
      </c>
    </row>
    <row r="269" spans="2:51" s="15" customFormat="1" ht="10.2">
      <c r="B269" s="220"/>
      <c r="C269" s="221"/>
      <c r="D269" s="200" t="s">
        <v>265</v>
      </c>
      <c r="E269" s="222" t="s">
        <v>885</v>
      </c>
      <c r="F269" s="223" t="s">
        <v>271</v>
      </c>
      <c r="G269" s="221"/>
      <c r="H269" s="224">
        <v>2584.34</v>
      </c>
      <c r="I269" s="225"/>
      <c r="J269" s="221"/>
      <c r="K269" s="221"/>
      <c r="L269" s="226"/>
      <c r="M269" s="227"/>
      <c r="N269" s="228"/>
      <c r="O269" s="228"/>
      <c r="P269" s="228"/>
      <c r="Q269" s="228"/>
      <c r="R269" s="228"/>
      <c r="S269" s="228"/>
      <c r="T269" s="229"/>
      <c r="AT269" s="230" t="s">
        <v>265</v>
      </c>
      <c r="AU269" s="230" t="s">
        <v>84</v>
      </c>
      <c r="AV269" s="15" t="s">
        <v>131</v>
      </c>
      <c r="AW269" s="15" t="s">
        <v>36</v>
      </c>
      <c r="AX269" s="15" t="s">
        <v>82</v>
      </c>
      <c r="AY269" s="230" t="s">
        <v>245</v>
      </c>
    </row>
    <row r="270" spans="1:65" s="2" customFormat="1" ht="16.5" customHeight="1">
      <c r="A270" s="35"/>
      <c r="B270" s="36"/>
      <c r="C270" s="180" t="s">
        <v>746</v>
      </c>
      <c r="D270" s="180" t="s">
        <v>247</v>
      </c>
      <c r="E270" s="181" t="s">
        <v>1071</v>
      </c>
      <c r="F270" s="182" t="s">
        <v>1072</v>
      </c>
      <c r="G270" s="183" t="s">
        <v>260</v>
      </c>
      <c r="H270" s="184">
        <v>51.88</v>
      </c>
      <c r="I270" s="185"/>
      <c r="J270" s="186">
        <f>ROUND(I270*H270,2)</f>
        <v>0</v>
      </c>
      <c r="K270" s="182" t="s">
        <v>19</v>
      </c>
      <c r="L270" s="40"/>
      <c r="M270" s="187" t="s">
        <v>19</v>
      </c>
      <c r="N270" s="188" t="s">
        <v>45</v>
      </c>
      <c r="O270" s="65"/>
      <c r="P270" s="189">
        <f>O270*H270</f>
        <v>0</v>
      </c>
      <c r="Q270" s="189">
        <v>0.0048</v>
      </c>
      <c r="R270" s="189">
        <f>Q270*H270</f>
        <v>0.249024</v>
      </c>
      <c r="S270" s="189">
        <v>0</v>
      </c>
      <c r="T270" s="190">
        <f>S270*H270</f>
        <v>0</v>
      </c>
      <c r="U270" s="35"/>
      <c r="V270" s="35"/>
      <c r="W270" s="35"/>
      <c r="X270" s="35"/>
      <c r="Y270" s="35"/>
      <c r="Z270" s="35"/>
      <c r="AA270" s="35"/>
      <c r="AB270" s="35"/>
      <c r="AC270" s="35"/>
      <c r="AD270" s="35"/>
      <c r="AE270" s="35"/>
      <c r="AR270" s="191" t="s">
        <v>355</v>
      </c>
      <c r="AT270" s="191" t="s">
        <v>247</v>
      </c>
      <c r="AU270" s="191" t="s">
        <v>84</v>
      </c>
      <c r="AY270" s="18" t="s">
        <v>245</v>
      </c>
      <c r="BE270" s="192">
        <f>IF(N270="základní",J270,0)</f>
        <v>0</v>
      </c>
      <c r="BF270" s="192">
        <f>IF(N270="snížená",J270,0)</f>
        <v>0</v>
      </c>
      <c r="BG270" s="192">
        <f>IF(N270="zákl. přenesená",J270,0)</f>
        <v>0</v>
      </c>
      <c r="BH270" s="192">
        <f>IF(N270="sníž. přenesená",J270,0)</f>
        <v>0</v>
      </c>
      <c r="BI270" s="192">
        <f>IF(N270="nulová",J270,0)</f>
        <v>0</v>
      </c>
      <c r="BJ270" s="18" t="s">
        <v>82</v>
      </c>
      <c r="BK270" s="192">
        <f>ROUND(I270*H270,2)</f>
        <v>0</v>
      </c>
      <c r="BL270" s="18" t="s">
        <v>355</v>
      </c>
      <c r="BM270" s="191" t="s">
        <v>1073</v>
      </c>
    </row>
    <row r="271" spans="2:51" s="13" customFormat="1" ht="10.2">
      <c r="B271" s="198"/>
      <c r="C271" s="199"/>
      <c r="D271" s="200" t="s">
        <v>265</v>
      </c>
      <c r="E271" s="201" t="s">
        <v>19</v>
      </c>
      <c r="F271" s="202" t="s">
        <v>923</v>
      </c>
      <c r="G271" s="199"/>
      <c r="H271" s="201" t="s">
        <v>19</v>
      </c>
      <c r="I271" s="203"/>
      <c r="J271" s="199"/>
      <c r="K271" s="199"/>
      <c r="L271" s="204"/>
      <c r="M271" s="205"/>
      <c r="N271" s="206"/>
      <c r="O271" s="206"/>
      <c r="P271" s="206"/>
      <c r="Q271" s="206"/>
      <c r="R271" s="206"/>
      <c r="S271" s="206"/>
      <c r="T271" s="207"/>
      <c r="AT271" s="208" t="s">
        <v>265</v>
      </c>
      <c r="AU271" s="208" t="s">
        <v>84</v>
      </c>
      <c r="AV271" s="13" t="s">
        <v>82</v>
      </c>
      <c r="AW271" s="13" t="s">
        <v>36</v>
      </c>
      <c r="AX271" s="13" t="s">
        <v>74</v>
      </c>
      <c r="AY271" s="208" t="s">
        <v>245</v>
      </c>
    </row>
    <row r="272" spans="2:51" s="13" customFormat="1" ht="10.2">
      <c r="B272" s="198"/>
      <c r="C272" s="199"/>
      <c r="D272" s="200" t="s">
        <v>265</v>
      </c>
      <c r="E272" s="201" t="s">
        <v>19</v>
      </c>
      <c r="F272" s="202" t="s">
        <v>1074</v>
      </c>
      <c r="G272" s="199"/>
      <c r="H272" s="201" t="s">
        <v>19</v>
      </c>
      <c r="I272" s="203"/>
      <c r="J272" s="199"/>
      <c r="K272" s="199"/>
      <c r="L272" s="204"/>
      <c r="M272" s="205"/>
      <c r="N272" s="206"/>
      <c r="O272" s="206"/>
      <c r="P272" s="206"/>
      <c r="Q272" s="206"/>
      <c r="R272" s="206"/>
      <c r="S272" s="206"/>
      <c r="T272" s="207"/>
      <c r="AT272" s="208" t="s">
        <v>265</v>
      </c>
      <c r="AU272" s="208" t="s">
        <v>84</v>
      </c>
      <c r="AV272" s="13" t="s">
        <v>82</v>
      </c>
      <c r="AW272" s="13" t="s">
        <v>36</v>
      </c>
      <c r="AX272" s="13" t="s">
        <v>74</v>
      </c>
      <c r="AY272" s="208" t="s">
        <v>245</v>
      </c>
    </row>
    <row r="273" spans="2:51" s="14" customFormat="1" ht="10.2">
      <c r="B273" s="209"/>
      <c r="C273" s="210"/>
      <c r="D273" s="200" t="s">
        <v>265</v>
      </c>
      <c r="E273" s="211" t="s">
        <v>19</v>
      </c>
      <c r="F273" s="212" t="s">
        <v>902</v>
      </c>
      <c r="G273" s="210"/>
      <c r="H273" s="213">
        <v>51.88</v>
      </c>
      <c r="I273" s="214"/>
      <c r="J273" s="210"/>
      <c r="K273" s="210"/>
      <c r="L273" s="215"/>
      <c r="M273" s="216"/>
      <c r="N273" s="217"/>
      <c r="O273" s="217"/>
      <c r="P273" s="217"/>
      <c r="Q273" s="217"/>
      <c r="R273" s="217"/>
      <c r="S273" s="217"/>
      <c r="T273" s="218"/>
      <c r="AT273" s="219" t="s">
        <v>265</v>
      </c>
      <c r="AU273" s="219" t="s">
        <v>84</v>
      </c>
      <c r="AV273" s="14" t="s">
        <v>84</v>
      </c>
      <c r="AW273" s="14" t="s">
        <v>36</v>
      </c>
      <c r="AX273" s="14" t="s">
        <v>74</v>
      </c>
      <c r="AY273" s="219" t="s">
        <v>245</v>
      </c>
    </row>
    <row r="274" spans="2:51" s="15" customFormat="1" ht="10.2">
      <c r="B274" s="220"/>
      <c r="C274" s="221"/>
      <c r="D274" s="200" t="s">
        <v>265</v>
      </c>
      <c r="E274" s="222" t="s">
        <v>901</v>
      </c>
      <c r="F274" s="223" t="s">
        <v>271</v>
      </c>
      <c r="G274" s="221"/>
      <c r="H274" s="224">
        <v>51.88</v>
      </c>
      <c r="I274" s="225"/>
      <c r="J274" s="221"/>
      <c r="K274" s="221"/>
      <c r="L274" s="226"/>
      <c r="M274" s="227"/>
      <c r="N274" s="228"/>
      <c r="O274" s="228"/>
      <c r="P274" s="228"/>
      <c r="Q274" s="228"/>
      <c r="R274" s="228"/>
      <c r="S274" s="228"/>
      <c r="T274" s="229"/>
      <c r="AT274" s="230" t="s">
        <v>265</v>
      </c>
      <c r="AU274" s="230" t="s">
        <v>84</v>
      </c>
      <c r="AV274" s="15" t="s">
        <v>131</v>
      </c>
      <c r="AW274" s="15" t="s">
        <v>36</v>
      </c>
      <c r="AX274" s="15" t="s">
        <v>82</v>
      </c>
      <c r="AY274" s="230" t="s">
        <v>245</v>
      </c>
    </row>
    <row r="275" spans="1:65" s="2" customFormat="1" ht="16.5" customHeight="1">
      <c r="A275" s="35"/>
      <c r="B275" s="36"/>
      <c r="C275" s="180" t="s">
        <v>753</v>
      </c>
      <c r="D275" s="180" t="s">
        <v>247</v>
      </c>
      <c r="E275" s="181" t="s">
        <v>1075</v>
      </c>
      <c r="F275" s="182" t="s">
        <v>1076</v>
      </c>
      <c r="G275" s="183" t="s">
        <v>288</v>
      </c>
      <c r="H275" s="184">
        <v>727.31</v>
      </c>
      <c r="I275" s="185"/>
      <c r="J275" s="186">
        <f>ROUND(I275*H275,2)</f>
        <v>0</v>
      </c>
      <c r="K275" s="182" t="s">
        <v>19</v>
      </c>
      <c r="L275" s="40"/>
      <c r="M275" s="187" t="s">
        <v>19</v>
      </c>
      <c r="N275" s="188" t="s">
        <v>45</v>
      </c>
      <c r="O275" s="65"/>
      <c r="P275" s="189">
        <f>O275*H275</f>
        <v>0</v>
      </c>
      <c r="Q275" s="189">
        <v>0.00048</v>
      </c>
      <c r="R275" s="189">
        <f>Q275*H275</f>
        <v>0.3491088</v>
      </c>
      <c r="S275" s="189">
        <v>0</v>
      </c>
      <c r="T275" s="190">
        <f>S275*H275</f>
        <v>0</v>
      </c>
      <c r="U275" s="35"/>
      <c r="V275" s="35"/>
      <c r="W275" s="35"/>
      <c r="X275" s="35"/>
      <c r="Y275" s="35"/>
      <c r="Z275" s="35"/>
      <c r="AA275" s="35"/>
      <c r="AB275" s="35"/>
      <c r="AC275" s="35"/>
      <c r="AD275" s="35"/>
      <c r="AE275" s="35"/>
      <c r="AR275" s="191" t="s">
        <v>355</v>
      </c>
      <c r="AT275" s="191" t="s">
        <v>247</v>
      </c>
      <c r="AU275" s="191" t="s">
        <v>84</v>
      </c>
      <c r="AY275" s="18" t="s">
        <v>245</v>
      </c>
      <c r="BE275" s="192">
        <f>IF(N275="základní",J275,0)</f>
        <v>0</v>
      </c>
      <c r="BF275" s="192">
        <f>IF(N275="snížená",J275,0)</f>
        <v>0</v>
      </c>
      <c r="BG275" s="192">
        <f>IF(N275="zákl. přenesená",J275,0)</f>
        <v>0</v>
      </c>
      <c r="BH275" s="192">
        <f>IF(N275="sníž. přenesená",J275,0)</f>
        <v>0</v>
      </c>
      <c r="BI275" s="192">
        <f>IF(N275="nulová",J275,0)</f>
        <v>0</v>
      </c>
      <c r="BJ275" s="18" t="s">
        <v>82</v>
      </c>
      <c r="BK275" s="192">
        <f>ROUND(I275*H275,2)</f>
        <v>0</v>
      </c>
      <c r="BL275" s="18" t="s">
        <v>355</v>
      </c>
      <c r="BM275" s="191" t="s">
        <v>1077</v>
      </c>
    </row>
    <row r="276" spans="2:51" s="13" customFormat="1" ht="10.2">
      <c r="B276" s="198"/>
      <c r="C276" s="199"/>
      <c r="D276" s="200" t="s">
        <v>265</v>
      </c>
      <c r="E276" s="201" t="s">
        <v>19</v>
      </c>
      <c r="F276" s="202" t="s">
        <v>1078</v>
      </c>
      <c r="G276" s="199"/>
      <c r="H276" s="201" t="s">
        <v>19</v>
      </c>
      <c r="I276" s="203"/>
      <c r="J276" s="199"/>
      <c r="K276" s="199"/>
      <c r="L276" s="204"/>
      <c r="M276" s="205"/>
      <c r="N276" s="206"/>
      <c r="O276" s="206"/>
      <c r="P276" s="206"/>
      <c r="Q276" s="206"/>
      <c r="R276" s="206"/>
      <c r="S276" s="206"/>
      <c r="T276" s="207"/>
      <c r="AT276" s="208" t="s">
        <v>265</v>
      </c>
      <c r="AU276" s="208" t="s">
        <v>84</v>
      </c>
      <c r="AV276" s="13" t="s">
        <v>82</v>
      </c>
      <c r="AW276" s="13" t="s">
        <v>36</v>
      </c>
      <c r="AX276" s="13" t="s">
        <v>74</v>
      </c>
      <c r="AY276" s="208" t="s">
        <v>245</v>
      </c>
    </row>
    <row r="277" spans="2:51" s="13" customFormat="1" ht="10.2">
      <c r="B277" s="198"/>
      <c r="C277" s="199"/>
      <c r="D277" s="200" t="s">
        <v>265</v>
      </c>
      <c r="E277" s="201" t="s">
        <v>19</v>
      </c>
      <c r="F277" s="202" t="s">
        <v>1068</v>
      </c>
      <c r="G277" s="199"/>
      <c r="H277" s="201" t="s">
        <v>19</v>
      </c>
      <c r="I277" s="203"/>
      <c r="J277" s="199"/>
      <c r="K277" s="199"/>
      <c r="L277" s="204"/>
      <c r="M277" s="205"/>
      <c r="N277" s="206"/>
      <c r="O277" s="206"/>
      <c r="P277" s="206"/>
      <c r="Q277" s="206"/>
      <c r="R277" s="206"/>
      <c r="S277" s="206"/>
      <c r="T277" s="207"/>
      <c r="AT277" s="208" t="s">
        <v>265</v>
      </c>
      <c r="AU277" s="208" t="s">
        <v>84</v>
      </c>
      <c r="AV277" s="13" t="s">
        <v>82</v>
      </c>
      <c r="AW277" s="13" t="s">
        <v>36</v>
      </c>
      <c r="AX277" s="13" t="s">
        <v>74</v>
      </c>
      <c r="AY277" s="208" t="s">
        <v>245</v>
      </c>
    </row>
    <row r="278" spans="2:51" s="13" customFormat="1" ht="10.2">
      <c r="B278" s="198"/>
      <c r="C278" s="199"/>
      <c r="D278" s="200" t="s">
        <v>265</v>
      </c>
      <c r="E278" s="201" t="s">
        <v>19</v>
      </c>
      <c r="F278" s="202" t="s">
        <v>1079</v>
      </c>
      <c r="G278" s="199"/>
      <c r="H278" s="201" t="s">
        <v>19</v>
      </c>
      <c r="I278" s="203"/>
      <c r="J278" s="199"/>
      <c r="K278" s="199"/>
      <c r="L278" s="204"/>
      <c r="M278" s="205"/>
      <c r="N278" s="206"/>
      <c r="O278" s="206"/>
      <c r="P278" s="206"/>
      <c r="Q278" s="206"/>
      <c r="R278" s="206"/>
      <c r="S278" s="206"/>
      <c r="T278" s="207"/>
      <c r="AT278" s="208" t="s">
        <v>265</v>
      </c>
      <c r="AU278" s="208" t="s">
        <v>84</v>
      </c>
      <c r="AV278" s="13" t="s">
        <v>82</v>
      </c>
      <c r="AW278" s="13" t="s">
        <v>36</v>
      </c>
      <c r="AX278" s="13" t="s">
        <v>74</v>
      </c>
      <c r="AY278" s="208" t="s">
        <v>245</v>
      </c>
    </row>
    <row r="279" spans="2:51" s="14" customFormat="1" ht="10.2">
      <c r="B279" s="209"/>
      <c r="C279" s="210"/>
      <c r="D279" s="200" t="s">
        <v>265</v>
      </c>
      <c r="E279" s="211" t="s">
        <v>19</v>
      </c>
      <c r="F279" s="212" t="s">
        <v>1080</v>
      </c>
      <c r="G279" s="210"/>
      <c r="H279" s="213">
        <v>377.08</v>
      </c>
      <c r="I279" s="214"/>
      <c r="J279" s="210"/>
      <c r="K279" s="210"/>
      <c r="L279" s="215"/>
      <c r="M279" s="216"/>
      <c r="N279" s="217"/>
      <c r="O279" s="217"/>
      <c r="P279" s="217"/>
      <c r="Q279" s="217"/>
      <c r="R279" s="217"/>
      <c r="S279" s="217"/>
      <c r="T279" s="218"/>
      <c r="AT279" s="219" t="s">
        <v>265</v>
      </c>
      <c r="AU279" s="219" t="s">
        <v>84</v>
      </c>
      <c r="AV279" s="14" t="s">
        <v>84</v>
      </c>
      <c r="AW279" s="14" t="s">
        <v>36</v>
      </c>
      <c r="AX279" s="14" t="s">
        <v>74</v>
      </c>
      <c r="AY279" s="219" t="s">
        <v>245</v>
      </c>
    </row>
    <row r="280" spans="2:51" s="13" customFormat="1" ht="10.2">
      <c r="B280" s="198"/>
      <c r="C280" s="199"/>
      <c r="D280" s="200" t="s">
        <v>265</v>
      </c>
      <c r="E280" s="201" t="s">
        <v>19</v>
      </c>
      <c r="F280" s="202" t="s">
        <v>1081</v>
      </c>
      <c r="G280" s="199"/>
      <c r="H280" s="201" t="s">
        <v>19</v>
      </c>
      <c r="I280" s="203"/>
      <c r="J280" s="199"/>
      <c r="K280" s="199"/>
      <c r="L280" s="204"/>
      <c r="M280" s="205"/>
      <c r="N280" s="206"/>
      <c r="O280" s="206"/>
      <c r="P280" s="206"/>
      <c r="Q280" s="206"/>
      <c r="R280" s="206"/>
      <c r="S280" s="206"/>
      <c r="T280" s="207"/>
      <c r="AT280" s="208" t="s">
        <v>265</v>
      </c>
      <c r="AU280" s="208" t="s">
        <v>84</v>
      </c>
      <c r="AV280" s="13" t="s">
        <v>82</v>
      </c>
      <c r="AW280" s="13" t="s">
        <v>36</v>
      </c>
      <c r="AX280" s="13" t="s">
        <v>74</v>
      </c>
      <c r="AY280" s="208" t="s">
        <v>245</v>
      </c>
    </row>
    <row r="281" spans="2:51" s="14" customFormat="1" ht="10.2">
      <c r="B281" s="209"/>
      <c r="C281" s="210"/>
      <c r="D281" s="200" t="s">
        <v>265</v>
      </c>
      <c r="E281" s="211" t="s">
        <v>19</v>
      </c>
      <c r="F281" s="212" t="s">
        <v>1082</v>
      </c>
      <c r="G281" s="210"/>
      <c r="H281" s="213">
        <v>350.23</v>
      </c>
      <c r="I281" s="214"/>
      <c r="J281" s="210"/>
      <c r="K281" s="210"/>
      <c r="L281" s="215"/>
      <c r="M281" s="216"/>
      <c r="N281" s="217"/>
      <c r="O281" s="217"/>
      <c r="P281" s="217"/>
      <c r="Q281" s="217"/>
      <c r="R281" s="217"/>
      <c r="S281" s="217"/>
      <c r="T281" s="218"/>
      <c r="AT281" s="219" t="s">
        <v>265</v>
      </c>
      <c r="AU281" s="219" t="s">
        <v>84</v>
      </c>
      <c r="AV281" s="14" t="s">
        <v>84</v>
      </c>
      <c r="AW281" s="14" t="s">
        <v>36</v>
      </c>
      <c r="AX281" s="14" t="s">
        <v>74</v>
      </c>
      <c r="AY281" s="219" t="s">
        <v>245</v>
      </c>
    </row>
    <row r="282" spans="2:51" s="15" customFormat="1" ht="10.2">
      <c r="B282" s="220"/>
      <c r="C282" s="221"/>
      <c r="D282" s="200" t="s">
        <v>265</v>
      </c>
      <c r="E282" s="222" t="s">
        <v>19</v>
      </c>
      <c r="F282" s="223" t="s">
        <v>271</v>
      </c>
      <c r="G282" s="221"/>
      <c r="H282" s="224">
        <v>727.31</v>
      </c>
      <c r="I282" s="225"/>
      <c r="J282" s="221"/>
      <c r="K282" s="221"/>
      <c r="L282" s="226"/>
      <c r="M282" s="227"/>
      <c r="N282" s="228"/>
      <c r="O282" s="228"/>
      <c r="P282" s="228"/>
      <c r="Q282" s="228"/>
      <c r="R282" s="228"/>
      <c r="S282" s="228"/>
      <c r="T282" s="229"/>
      <c r="AT282" s="230" t="s">
        <v>265</v>
      </c>
      <c r="AU282" s="230" t="s">
        <v>84</v>
      </c>
      <c r="AV282" s="15" t="s">
        <v>131</v>
      </c>
      <c r="AW282" s="15" t="s">
        <v>36</v>
      </c>
      <c r="AX282" s="15" t="s">
        <v>82</v>
      </c>
      <c r="AY282" s="230" t="s">
        <v>245</v>
      </c>
    </row>
    <row r="283" spans="1:65" s="2" customFormat="1" ht="24.15" customHeight="1">
      <c r="A283" s="35"/>
      <c r="B283" s="36"/>
      <c r="C283" s="180" t="s">
        <v>758</v>
      </c>
      <c r="D283" s="180" t="s">
        <v>247</v>
      </c>
      <c r="E283" s="181" t="s">
        <v>1083</v>
      </c>
      <c r="F283" s="182" t="s">
        <v>1084</v>
      </c>
      <c r="G283" s="183" t="s">
        <v>323</v>
      </c>
      <c r="H283" s="184">
        <v>18.432</v>
      </c>
      <c r="I283" s="185"/>
      <c r="J283" s="186">
        <f>ROUND(I283*H283,2)</f>
        <v>0</v>
      </c>
      <c r="K283" s="182" t="s">
        <v>261</v>
      </c>
      <c r="L283" s="40"/>
      <c r="M283" s="187" t="s">
        <v>19</v>
      </c>
      <c r="N283" s="188" t="s">
        <v>45</v>
      </c>
      <c r="O283" s="65"/>
      <c r="P283" s="189">
        <f>O283*H283</f>
        <v>0</v>
      </c>
      <c r="Q283" s="189">
        <v>0</v>
      </c>
      <c r="R283" s="189">
        <f>Q283*H283</f>
        <v>0</v>
      </c>
      <c r="S283" s="189">
        <v>0</v>
      </c>
      <c r="T283" s="190">
        <f>S283*H283</f>
        <v>0</v>
      </c>
      <c r="U283" s="35"/>
      <c r="V283" s="35"/>
      <c r="W283" s="35"/>
      <c r="X283" s="35"/>
      <c r="Y283" s="35"/>
      <c r="Z283" s="35"/>
      <c r="AA283" s="35"/>
      <c r="AB283" s="35"/>
      <c r="AC283" s="35"/>
      <c r="AD283" s="35"/>
      <c r="AE283" s="35"/>
      <c r="AR283" s="191" t="s">
        <v>355</v>
      </c>
      <c r="AT283" s="191" t="s">
        <v>247</v>
      </c>
      <c r="AU283" s="191" t="s">
        <v>84</v>
      </c>
      <c r="AY283" s="18" t="s">
        <v>245</v>
      </c>
      <c r="BE283" s="192">
        <f>IF(N283="základní",J283,0)</f>
        <v>0</v>
      </c>
      <c r="BF283" s="192">
        <f>IF(N283="snížená",J283,0)</f>
        <v>0</v>
      </c>
      <c r="BG283" s="192">
        <f>IF(N283="zákl. přenesená",J283,0)</f>
        <v>0</v>
      </c>
      <c r="BH283" s="192">
        <f>IF(N283="sníž. přenesená",J283,0)</f>
        <v>0</v>
      </c>
      <c r="BI283" s="192">
        <f>IF(N283="nulová",J283,0)</f>
        <v>0</v>
      </c>
      <c r="BJ283" s="18" t="s">
        <v>82</v>
      </c>
      <c r="BK283" s="192">
        <f>ROUND(I283*H283,2)</f>
        <v>0</v>
      </c>
      <c r="BL283" s="18" t="s">
        <v>355</v>
      </c>
      <c r="BM283" s="191" t="s">
        <v>1085</v>
      </c>
    </row>
    <row r="284" spans="1:47" s="2" customFormat="1" ht="10.2">
      <c r="A284" s="35"/>
      <c r="B284" s="36"/>
      <c r="C284" s="37"/>
      <c r="D284" s="193" t="s">
        <v>263</v>
      </c>
      <c r="E284" s="37"/>
      <c r="F284" s="194" t="s">
        <v>1086</v>
      </c>
      <c r="G284" s="37"/>
      <c r="H284" s="37"/>
      <c r="I284" s="195"/>
      <c r="J284" s="37"/>
      <c r="K284" s="37"/>
      <c r="L284" s="40"/>
      <c r="M284" s="196"/>
      <c r="N284" s="197"/>
      <c r="O284" s="65"/>
      <c r="P284" s="65"/>
      <c r="Q284" s="65"/>
      <c r="R284" s="65"/>
      <c r="S284" s="65"/>
      <c r="T284" s="66"/>
      <c r="U284" s="35"/>
      <c r="V284" s="35"/>
      <c r="W284" s="35"/>
      <c r="X284" s="35"/>
      <c r="Y284" s="35"/>
      <c r="Z284" s="35"/>
      <c r="AA284" s="35"/>
      <c r="AB284" s="35"/>
      <c r="AC284" s="35"/>
      <c r="AD284" s="35"/>
      <c r="AE284" s="35"/>
      <c r="AT284" s="18" t="s">
        <v>263</v>
      </c>
      <c r="AU284" s="18" t="s">
        <v>84</v>
      </c>
    </row>
    <row r="285" spans="2:63" s="12" customFormat="1" ht="22.8" customHeight="1">
      <c r="B285" s="164"/>
      <c r="C285" s="165"/>
      <c r="D285" s="166" t="s">
        <v>73</v>
      </c>
      <c r="E285" s="178" t="s">
        <v>1087</v>
      </c>
      <c r="F285" s="178" t="s">
        <v>1088</v>
      </c>
      <c r="G285" s="165"/>
      <c r="H285" s="165"/>
      <c r="I285" s="168"/>
      <c r="J285" s="179">
        <f>BK285</f>
        <v>0</v>
      </c>
      <c r="K285" s="165"/>
      <c r="L285" s="170"/>
      <c r="M285" s="171"/>
      <c r="N285" s="172"/>
      <c r="O285" s="172"/>
      <c r="P285" s="173">
        <f>SUM(P286:P291)</f>
        <v>0</v>
      </c>
      <c r="Q285" s="172"/>
      <c r="R285" s="173">
        <f>SUM(R286:R291)</f>
        <v>0.07351674</v>
      </c>
      <c r="S285" s="172"/>
      <c r="T285" s="174">
        <f>SUM(T286:T291)</f>
        <v>0</v>
      </c>
      <c r="AR285" s="175" t="s">
        <v>84</v>
      </c>
      <c r="AT285" s="176" t="s">
        <v>73</v>
      </c>
      <c r="AU285" s="176" t="s">
        <v>82</v>
      </c>
      <c r="AY285" s="175" t="s">
        <v>245</v>
      </c>
      <c r="BK285" s="177">
        <f>SUM(BK286:BK291)</f>
        <v>0</v>
      </c>
    </row>
    <row r="286" spans="1:65" s="2" customFormat="1" ht="16.5" customHeight="1">
      <c r="A286" s="35"/>
      <c r="B286" s="36"/>
      <c r="C286" s="180" t="s">
        <v>765</v>
      </c>
      <c r="D286" s="180" t="s">
        <v>247</v>
      </c>
      <c r="E286" s="181" t="s">
        <v>1089</v>
      </c>
      <c r="F286" s="182" t="s">
        <v>1090</v>
      </c>
      <c r="G286" s="183" t="s">
        <v>260</v>
      </c>
      <c r="H286" s="184">
        <v>111.389</v>
      </c>
      <c r="I286" s="185"/>
      <c r="J286" s="186">
        <f>ROUND(I286*H286,2)</f>
        <v>0</v>
      </c>
      <c r="K286" s="182" t="s">
        <v>19</v>
      </c>
      <c r="L286" s="40"/>
      <c r="M286" s="187" t="s">
        <v>19</v>
      </c>
      <c r="N286" s="188" t="s">
        <v>45</v>
      </c>
      <c r="O286" s="65"/>
      <c r="P286" s="189">
        <f>O286*H286</f>
        <v>0</v>
      </c>
      <c r="Q286" s="189">
        <v>0.00066</v>
      </c>
      <c r="R286" s="189">
        <f>Q286*H286</f>
        <v>0.07351674</v>
      </c>
      <c r="S286" s="189">
        <v>0</v>
      </c>
      <c r="T286" s="190">
        <f>S286*H286</f>
        <v>0</v>
      </c>
      <c r="U286" s="35"/>
      <c r="V286" s="35"/>
      <c r="W286" s="35"/>
      <c r="X286" s="35"/>
      <c r="Y286" s="35"/>
      <c r="Z286" s="35"/>
      <c r="AA286" s="35"/>
      <c r="AB286" s="35"/>
      <c r="AC286" s="35"/>
      <c r="AD286" s="35"/>
      <c r="AE286" s="35"/>
      <c r="AR286" s="191" t="s">
        <v>355</v>
      </c>
      <c r="AT286" s="191" t="s">
        <v>247</v>
      </c>
      <c r="AU286" s="191" t="s">
        <v>84</v>
      </c>
      <c r="AY286" s="18" t="s">
        <v>245</v>
      </c>
      <c r="BE286" s="192">
        <f>IF(N286="základní",J286,0)</f>
        <v>0</v>
      </c>
      <c r="BF286" s="192">
        <f>IF(N286="snížená",J286,0)</f>
        <v>0</v>
      </c>
      <c r="BG286" s="192">
        <f>IF(N286="zákl. přenesená",J286,0)</f>
        <v>0</v>
      </c>
      <c r="BH286" s="192">
        <f>IF(N286="sníž. přenesená",J286,0)</f>
        <v>0</v>
      </c>
      <c r="BI286" s="192">
        <f>IF(N286="nulová",J286,0)</f>
        <v>0</v>
      </c>
      <c r="BJ286" s="18" t="s">
        <v>82</v>
      </c>
      <c r="BK286" s="192">
        <f>ROUND(I286*H286,2)</f>
        <v>0</v>
      </c>
      <c r="BL286" s="18" t="s">
        <v>355</v>
      </c>
      <c r="BM286" s="191" t="s">
        <v>1091</v>
      </c>
    </row>
    <row r="287" spans="2:51" s="13" customFormat="1" ht="10.2">
      <c r="B287" s="198"/>
      <c r="C287" s="199"/>
      <c r="D287" s="200" t="s">
        <v>265</v>
      </c>
      <c r="E287" s="201" t="s">
        <v>19</v>
      </c>
      <c r="F287" s="202" t="s">
        <v>1092</v>
      </c>
      <c r="G287" s="199"/>
      <c r="H287" s="201" t="s">
        <v>19</v>
      </c>
      <c r="I287" s="203"/>
      <c r="J287" s="199"/>
      <c r="K287" s="199"/>
      <c r="L287" s="204"/>
      <c r="M287" s="205"/>
      <c r="N287" s="206"/>
      <c r="O287" s="206"/>
      <c r="P287" s="206"/>
      <c r="Q287" s="206"/>
      <c r="R287" s="206"/>
      <c r="S287" s="206"/>
      <c r="T287" s="207"/>
      <c r="AT287" s="208" t="s">
        <v>265</v>
      </c>
      <c r="AU287" s="208" t="s">
        <v>84</v>
      </c>
      <c r="AV287" s="13" t="s">
        <v>82</v>
      </c>
      <c r="AW287" s="13" t="s">
        <v>36</v>
      </c>
      <c r="AX287" s="13" t="s">
        <v>74</v>
      </c>
      <c r="AY287" s="208" t="s">
        <v>245</v>
      </c>
    </row>
    <row r="288" spans="2:51" s="14" customFormat="1" ht="10.2">
      <c r="B288" s="209"/>
      <c r="C288" s="210"/>
      <c r="D288" s="200" t="s">
        <v>265</v>
      </c>
      <c r="E288" s="211" t="s">
        <v>19</v>
      </c>
      <c r="F288" s="212" t="s">
        <v>1093</v>
      </c>
      <c r="G288" s="210"/>
      <c r="H288" s="213">
        <v>35.829</v>
      </c>
      <c r="I288" s="214"/>
      <c r="J288" s="210"/>
      <c r="K288" s="210"/>
      <c r="L288" s="215"/>
      <c r="M288" s="216"/>
      <c r="N288" s="217"/>
      <c r="O288" s="217"/>
      <c r="P288" s="217"/>
      <c r="Q288" s="217"/>
      <c r="R288" s="217"/>
      <c r="S288" s="217"/>
      <c r="T288" s="218"/>
      <c r="AT288" s="219" t="s">
        <v>265</v>
      </c>
      <c r="AU288" s="219" t="s">
        <v>84</v>
      </c>
      <c r="AV288" s="14" t="s">
        <v>84</v>
      </c>
      <c r="AW288" s="14" t="s">
        <v>36</v>
      </c>
      <c r="AX288" s="14" t="s">
        <v>74</v>
      </c>
      <c r="AY288" s="219" t="s">
        <v>245</v>
      </c>
    </row>
    <row r="289" spans="2:51" s="14" customFormat="1" ht="10.2">
      <c r="B289" s="209"/>
      <c r="C289" s="210"/>
      <c r="D289" s="200" t="s">
        <v>265</v>
      </c>
      <c r="E289" s="211" t="s">
        <v>19</v>
      </c>
      <c r="F289" s="212" t="s">
        <v>1094</v>
      </c>
      <c r="G289" s="210"/>
      <c r="H289" s="213">
        <v>38.24</v>
      </c>
      <c r="I289" s="214"/>
      <c r="J289" s="210"/>
      <c r="K289" s="210"/>
      <c r="L289" s="215"/>
      <c r="M289" s="216"/>
      <c r="N289" s="217"/>
      <c r="O289" s="217"/>
      <c r="P289" s="217"/>
      <c r="Q289" s="217"/>
      <c r="R289" s="217"/>
      <c r="S289" s="217"/>
      <c r="T289" s="218"/>
      <c r="AT289" s="219" t="s">
        <v>265</v>
      </c>
      <c r="AU289" s="219" t="s">
        <v>84</v>
      </c>
      <c r="AV289" s="14" t="s">
        <v>84</v>
      </c>
      <c r="AW289" s="14" t="s">
        <v>36</v>
      </c>
      <c r="AX289" s="14" t="s">
        <v>74</v>
      </c>
      <c r="AY289" s="219" t="s">
        <v>245</v>
      </c>
    </row>
    <row r="290" spans="2:51" s="14" customFormat="1" ht="10.2">
      <c r="B290" s="209"/>
      <c r="C290" s="210"/>
      <c r="D290" s="200" t="s">
        <v>265</v>
      </c>
      <c r="E290" s="211" t="s">
        <v>19</v>
      </c>
      <c r="F290" s="212" t="s">
        <v>1095</v>
      </c>
      <c r="G290" s="210"/>
      <c r="H290" s="213">
        <v>37.32</v>
      </c>
      <c r="I290" s="214"/>
      <c r="J290" s="210"/>
      <c r="K290" s="210"/>
      <c r="L290" s="215"/>
      <c r="M290" s="216"/>
      <c r="N290" s="217"/>
      <c r="O290" s="217"/>
      <c r="P290" s="217"/>
      <c r="Q290" s="217"/>
      <c r="R290" s="217"/>
      <c r="S290" s="217"/>
      <c r="T290" s="218"/>
      <c r="AT290" s="219" t="s">
        <v>265</v>
      </c>
      <c r="AU290" s="219" t="s">
        <v>84</v>
      </c>
      <c r="AV290" s="14" t="s">
        <v>84</v>
      </c>
      <c r="AW290" s="14" t="s">
        <v>36</v>
      </c>
      <c r="AX290" s="14" t="s">
        <v>74</v>
      </c>
      <c r="AY290" s="219" t="s">
        <v>245</v>
      </c>
    </row>
    <row r="291" spans="2:51" s="15" customFormat="1" ht="10.2">
      <c r="B291" s="220"/>
      <c r="C291" s="221"/>
      <c r="D291" s="200" t="s">
        <v>265</v>
      </c>
      <c r="E291" s="222" t="s">
        <v>19</v>
      </c>
      <c r="F291" s="223" t="s">
        <v>271</v>
      </c>
      <c r="G291" s="221"/>
      <c r="H291" s="224">
        <v>111.389</v>
      </c>
      <c r="I291" s="225"/>
      <c r="J291" s="221"/>
      <c r="K291" s="221"/>
      <c r="L291" s="226"/>
      <c r="M291" s="237"/>
      <c r="N291" s="238"/>
      <c r="O291" s="238"/>
      <c r="P291" s="238"/>
      <c r="Q291" s="238"/>
      <c r="R291" s="238"/>
      <c r="S291" s="238"/>
      <c r="T291" s="239"/>
      <c r="AT291" s="230" t="s">
        <v>265</v>
      </c>
      <c r="AU291" s="230" t="s">
        <v>84</v>
      </c>
      <c r="AV291" s="15" t="s">
        <v>131</v>
      </c>
      <c r="AW291" s="15" t="s">
        <v>36</v>
      </c>
      <c r="AX291" s="15" t="s">
        <v>82</v>
      </c>
      <c r="AY291" s="230" t="s">
        <v>245</v>
      </c>
    </row>
    <row r="292" spans="1:31" s="2" customFormat="1" ht="6.9" customHeight="1">
      <c r="A292" s="35"/>
      <c r="B292" s="48"/>
      <c r="C292" s="49"/>
      <c r="D292" s="49"/>
      <c r="E292" s="49"/>
      <c r="F292" s="49"/>
      <c r="G292" s="49"/>
      <c r="H292" s="49"/>
      <c r="I292" s="49"/>
      <c r="J292" s="49"/>
      <c r="K292" s="49"/>
      <c r="L292" s="40"/>
      <c r="M292" s="35"/>
      <c r="O292" s="35"/>
      <c r="P292" s="35"/>
      <c r="Q292" s="35"/>
      <c r="R292" s="35"/>
      <c r="S292" s="35"/>
      <c r="T292" s="35"/>
      <c r="U292" s="35"/>
      <c r="V292" s="35"/>
      <c r="W292" s="35"/>
      <c r="X292" s="35"/>
      <c r="Y292" s="35"/>
      <c r="Z292" s="35"/>
      <c r="AA292" s="35"/>
      <c r="AB292" s="35"/>
      <c r="AC292" s="35"/>
      <c r="AD292" s="35"/>
      <c r="AE292" s="35"/>
    </row>
  </sheetData>
  <sheetProtection algorithmName="SHA-512" hashValue="BoVHIZZYCiP/70IevlzZsc5MkV/I5fvr6IXd05eiVfw+1Z/CKdnBpWemWAjeV5rpyWSXuDJIITGfElqOSLArJA==" saltValue="l+36RKdWyZFg6kD0Ibte/fguPFp8v7unSbOWF5RpMO9Hg35vAmjA0pw6hcGMlgjNnlS8GNkjSk8dvK4ylK75cQ==" spinCount="100000" sheet="1" objects="1" scenarios="1" formatColumns="0" formatRows="0" autoFilter="0"/>
  <autoFilter ref="C97:K291"/>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30" r:id="rId1" display="https://podminky.urs.cz/item/CS_URS_2022_02/776121112"/>
    <hyperlink ref="F150" r:id="rId2" display="https://podminky.urs.cz/item/CS_URS_2022_02/776251111"/>
    <hyperlink ref="F164" r:id="rId3" display="https://podminky.urs.cz/item/CS_URS_2022_02/776211211"/>
    <hyperlink ref="F184" r:id="rId4" display="https://podminky.urs.cz/item/CS_URS_2022_02/776211111"/>
    <hyperlink ref="F192" r:id="rId5" display="https://podminky.urs.cz/item/CS_URS_2022_02/776231111"/>
    <hyperlink ref="F206" r:id="rId6" display="https://podminky.urs.cz/item/CS_URS_2022_02/776421111"/>
    <hyperlink ref="F232" r:id="rId7" display="https://podminky.urs.cz/item/CS_URS_2022_02/776421711"/>
    <hyperlink ref="F234" r:id="rId8" display="https://podminky.urs.cz/item/CS_URS_2022_02/998776103"/>
    <hyperlink ref="F237" r:id="rId9" display="https://podminky.urs.cz/item/CS_URS_2022_02/777131101"/>
    <hyperlink ref="F259" r:id="rId10" display="https://podminky.urs.cz/item/CS_URS_2022_02/777131113"/>
    <hyperlink ref="F284" r:id="rId11" display="https://podminky.urs.cz/item/CS_URS_2022_02/9987771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 customHeight="1">
      <c r="L2" s="367"/>
      <c r="M2" s="367"/>
      <c r="N2" s="367"/>
      <c r="O2" s="367"/>
      <c r="P2" s="367"/>
      <c r="Q2" s="367"/>
      <c r="R2" s="367"/>
      <c r="S2" s="367"/>
      <c r="T2" s="367"/>
      <c r="U2" s="367"/>
      <c r="V2" s="367"/>
      <c r="AT2" s="18" t="s">
        <v>110</v>
      </c>
      <c r="AZ2" s="109" t="s">
        <v>1096</v>
      </c>
      <c r="BA2" s="109" t="s">
        <v>19</v>
      </c>
      <c r="BB2" s="109" t="s">
        <v>19</v>
      </c>
      <c r="BC2" s="109" t="s">
        <v>1097</v>
      </c>
      <c r="BD2" s="109" t="s">
        <v>84</v>
      </c>
    </row>
    <row r="3" spans="2:56" s="1" customFormat="1" ht="6.9" customHeight="1">
      <c r="B3" s="110"/>
      <c r="C3" s="111"/>
      <c r="D3" s="111"/>
      <c r="E3" s="111"/>
      <c r="F3" s="111"/>
      <c r="G3" s="111"/>
      <c r="H3" s="111"/>
      <c r="I3" s="111"/>
      <c r="J3" s="111"/>
      <c r="K3" s="111"/>
      <c r="L3" s="21"/>
      <c r="AT3" s="18" t="s">
        <v>84</v>
      </c>
      <c r="AZ3" s="109" t="s">
        <v>1098</v>
      </c>
      <c r="BA3" s="109" t="s">
        <v>19</v>
      </c>
      <c r="BB3" s="109" t="s">
        <v>19</v>
      </c>
      <c r="BC3" s="109" t="s">
        <v>1099</v>
      </c>
      <c r="BD3" s="109" t="s">
        <v>84</v>
      </c>
    </row>
    <row r="4" spans="2:56" s="1" customFormat="1" ht="24.9" customHeight="1">
      <c r="B4" s="21"/>
      <c r="D4" s="112" t="s">
        <v>216</v>
      </c>
      <c r="L4" s="21"/>
      <c r="M4" s="113" t="s">
        <v>10</v>
      </c>
      <c r="AT4" s="18" t="s">
        <v>4</v>
      </c>
      <c r="AZ4" s="109" t="s">
        <v>1100</v>
      </c>
      <c r="BA4" s="109" t="s">
        <v>19</v>
      </c>
      <c r="BB4" s="109" t="s">
        <v>19</v>
      </c>
      <c r="BC4" s="109" t="s">
        <v>1101</v>
      </c>
      <c r="BD4" s="109" t="s">
        <v>84</v>
      </c>
    </row>
    <row r="5" spans="2:56" s="1" customFormat="1" ht="6.9" customHeight="1">
      <c r="B5" s="21"/>
      <c r="L5" s="21"/>
      <c r="AZ5" s="109" t="s">
        <v>1102</v>
      </c>
      <c r="BA5" s="109" t="s">
        <v>19</v>
      </c>
      <c r="BB5" s="109" t="s">
        <v>19</v>
      </c>
      <c r="BC5" s="109" t="s">
        <v>1103</v>
      </c>
      <c r="BD5" s="109" t="s">
        <v>84</v>
      </c>
    </row>
    <row r="6" spans="2:56" s="1" customFormat="1" ht="12" customHeight="1">
      <c r="B6" s="21"/>
      <c r="D6" s="114" t="s">
        <v>16</v>
      </c>
      <c r="L6" s="21"/>
      <c r="AZ6" s="109" t="s">
        <v>1104</v>
      </c>
      <c r="BA6" s="109" t="s">
        <v>19</v>
      </c>
      <c r="BB6" s="109" t="s">
        <v>19</v>
      </c>
      <c r="BC6" s="109" t="s">
        <v>1105</v>
      </c>
      <c r="BD6" s="109" t="s">
        <v>84</v>
      </c>
    </row>
    <row r="7" spans="2:56" s="1" customFormat="1" ht="16.5" customHeight="1">
      <c r="B7" s="21"/>
      <c r="E7" s="393" t="str">
        <f>'Rekapitulace stavby'!K6</f>
        <v>Novostavba CEPIS (Centre for Entrepreneurship, Professional and International Studies)</v>
      </c>
      <c r="F7" s="394"/>
      <c r="G7" s="394"/>
      <c r="H7" s="394"/>
      <c r="L7" s="21"/>
      <c r="AZ7" s="109" t="s">
        <v>1106</v>
      </c>
      <c r="BA7" s="109" t="s">
        <v>19</v>
      </c>
      <c r="BB7" s="109" t="s">
        <v>19</v>
      </c>
      <c r="BC7" s="109" t="s">
        <v>1107</v>
      </c>
      <c r="BD7" s="109" t="s">
        <v>84</v>
      </c>
    </row>
    <row r="8" spans="2:56" ht="13.2">
      <c r="B8" s="21"/>
      <c r="D8" s="114" t="s">
        <v>219</v>
      </c>
      <c r="L8" s="21"/>
      <c r="AZ8" s="109" t="s">
        <v>1108</v>
      </c>
      <c r="BA8" s="109" t="s">
        <v>19</v>
      </c>
      <c r="BB8" s="109" t="s">
        <v>19</v>
      </c>
      <c r="BC8" s="109" t="s">
        <v>1109</v>
      </c>
      <c r="BD8" s="109" t="s">
        <v>84</v>
      </c>
    </row>
    <row r="9" spans="2:56" s="1" customFormat="1" ht="16.5" customHeight="1">
      <c r="B9" s="21"/>
      <c r="E9" s="393" t="s">
        <v>408</v>
      </c>
      <c r="F9" s="367"/>
      <c r="G9" s="367"/>
      <c r="H9" s="367"/>
      <c r="L9" s="21"/>
      <c r="AZ9" s="109" t="s">
        <v>1110</v>
      </c>
      <c r="BA9" s="109" t="s">
        <v>19</v>
      </c>
      <c r="BB9" s="109" t="s">
        <v>19</v>
      </c>
      <c r="BC9" s="109" t="s">
        <v>1111</v>
      </c>
      <c r="BD9" s="109" t="s">
        <v>84</v>
      </c>
    </row>
    <row r="10" spans="2:56" s="1" customFormat="1" ht="12" customHeight="1">
      <c r="B10" s="21"/>
      <c r="D10" s="114" t="s">
        <v>409</v>
      </c>
      <c r="L10" s="21"/>
      <c r="AZ10" s="109" t="s">
        <v>1112</v>
      </c>
      <c r="BA10" s="109" t="s">
        <v>19</v>
      </c>
      <c r="BB10" s="109" t="s">
        <v>19</v>
      </c>
      <c r="BC10" s="109" t="s">
        <v>1113</v>
      </c>
      <c r="BD10" s="109" t="s">
        <v>84</v>
      </c>
    </row>
    <row r="11" spans="1:56"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c r="AZ11" s="109" t="s">
        <v>1114</v>
      </c>
      <c r="BA11" s="109" t="s">
        <v>19</v>
      </c>
      <c r="BB11" s="109" t="s">
        <v>19</v>
      </c>
      <c r="BC11" s="109" t="s">
        <v>1115</v>
      </c>
      <c r="BD11" s="109" t="s">
        <v>84</v>
      </c>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1116</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ROUND(J98,2)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ROUND((SUM(BE98:BE241)),2)</f>
        <v>0</v>
      </c>
      <c r="G37" s="35"/>
      <c r="H37" s="35"/>
      <c r="I37" s="126">
        <v>0.21</v>
      </c>
      <c r="J37" s="125">
        <f>ROUND(((SUM(BE98:BE241))*I37),2)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ROUND((SUM(BF98:BF241)),2)</f>
        <v>0</v>
      </c>
      <c r="G38" s="35"/>
      <c r="H38" s="35"/>
      <c r="I38" s="126">
        <v>0.15</v>
      </c>
      <c r="J38" s="125">
        <f>ROUND(((SUM(BF98:BF241))*I38),2)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ROUND((SUM(BG98:BG241)),2)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ROUND((SUM(BH98:BH241)),2)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ROUND((SUM(BI98:BI241)),2)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D.1.1-2.6 - Úpravy stěn a stropů</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J98</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225</v>
      </c>
      <c r="E68" s="145"/>
      <c r="F68" s="145"/>
      <c r="G68" s="145"/>
      <c r="H68" s="145"/>
      <c r="I68" s="145"/>
      <c r="J68" s="146">
        <f>J99</f>
        <v>0</v>
      </c>
      <c r="K68" s="143"/>
      <c r="L68" s="147"/>
    </row>
    <row r="69" spans="2:12" s="10" customFormat="1" ht="19.95" customHeight="1">
      <c r="B69" s="148"/>
      <c r="C69" s="98"/>
      <c r="D69" s="149" t="s">
        <v>914</v>
      </c>
      <c r="E69" s="150"/>
      <c r="F69" s="150"/>
      <c r="G69" s="150"/>
      <c r="H69" s="150"/>
      <c r="I69" s="150"/>
      <c r="J69" s="151">
        <f>J100</f>
        <v>0</v>
      </c>
      <c r="K69" s="98"/>
      <c r="L69" s="152"/>
    </row>
    <row r="70" spans="2:12" s="10" customFormat="1" ht="19.95" customHeight="1">
      <c r="B70" s="148"/>
      <c r="C70" s="98"/>
      <c r="D70" s="149" t="s">
        <v>227</v>
      </c>
      <c r="E70" s="150"/>
      <c r="F70" s="150"/>
      <c r="G70" s="150"/>
      <c r="H70" s="150"/>
      <c r="I70" s="150"/>
      <c r="J70" s="151">
        <f>J136</f>
        <v>0</v>
      </c>
      <c r="K70" s="98"/>
      <c r="L70" s="152"/>
    </row>
    <row r="71" spans="2:12" s="10" customFormat="1" ht="19.95" customHeight="1">
      <c r="B71" s="148"/>
      <c r="C71" s="98"/>
      <c r="D71" s="149" t="s">
        <v>415</v>
      </c>
      <c r="E71" s="150"/>
      <c r="F71" s="150"/>
      <c r="G71" s="150"/>
      <c r="H71" s="150"/>
      <c r="I71" s="150"/>
      <c r="J71" s="151">
        <f>J139</f>
        <v>0</v>
      </c>
      <c r="K71" s="98"/>
      <c r="L71" s="152"/>
    </row>
    <row r="72" spans="2:12" s="9" customFormat="1" ht="24.9" customHeight="1">
      <c r="B72" s="142"/>
      <c r="C72" s="143"/>
      <c r="D72" s="144" t="s">
        <v>416</v>
      </c>
      <c r="E72" s="145"/>
      <c r="F72" s="145"/>
      <c r="G72" s="145"/>
      <c r="H72" s="145"/>
      <c r="I72" s="145"/>
      <c r="J72" s="146">
        <f>J142</f>
        <v>0</v>
      </c>
      <c r="K72" s="143"/>
      <c r="L72" s="147"/>
    </row>
    <row r="73" spans="2:12" s="10" customFormat="1" ht="19.95" customHeight="1">
      <c r="B73" s="148"/>
      <c r="C73" s="98"/>
      <c r="D73" s="149" t="s">
        <v>575</v>
      </c>
      <c r="E73" s="150"/>
      <c r="F73" s="150"/>
      <c r="G73" s="150"/>
      <c r="H73" s="150"/>
      <c r="I73" s="150"/>
      <c r="J73" s="151">
        <f>J143</f>
        <v>0</v>
      </c>
      <c r="K73" s="98"/>
      <c r="L73" s="152"/>
    </row>
    <row r="74" spans="2:12" s="10" customFormat="1" ht="19.95" customHeight="1">
      <c r="B74" s="148"/>
      <c r="C74" s="98"/>
      <c r="D74" s="149" t="s">
        <v>1117</v>
      </c>
      <c r="E74" s="150"/>
      <c r="F74" s="150"/>
      <c r="G74" s="150"/>
      <c r="H74" s="150"/>
      <c r="I74" s="150"/>
      <c r="J74" s="151">
        <f>J195</f>
        <v>0</v>
      </c>
      <c r="K74" s="98"/>
      <c r="L74" s="152"/>
    </row>
    <row r="75" spans="1:31" s="2" customFormat="1" ht="21.75" customHeight="1">
      <c r="A75" s="35"/>
      <c r="B75" s="36"/>
      <c r="C75" s="37"/>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48"/>
      <c r="C76" s="49"/>
      <c r="D76" s="49"/>
      <c r="E76" s="49"/>
      <c r="F76" s="49"/>
      <c r="G76" s="49"/>
      <c r="H76" s="49"/>
      <c r="I76" s="49"/>
      <c r="J76" s="49"/>
      <c r="K76" s="49"/>
      <c r="L76" s="115"/>
      <c r="S76" s="35"/>
      <c r="T76" s="35"/>
      <c r="U76" s="35"/>
      <c r="V76" s="35"/>
      <c r="W76" s="35"/>
      <c r="X76" s="35"/>
      <c r="Y76" s="35"/>
      <c r="Z76" s="35"/>
      <c r="AA76" s="35"/>
      <c r="AB76" s="35"/>
      <c r="AC76" s="35"/>
      <c r="AD76" s="35"/>
      <c r="AE76" s="35"/>
    </row>
    <row r="80" spans="1:31" s="2" customFormat="1" ht="6.9" customHeight="1">
      <c r="A80" s="35"/>
      <c r="B80" s="50"/>
      <c r="C80" s="51"/>
      <c r="D80" s="51"/>
      <c r="E80" s="51"/>
      <c r="F80" s="51"/>
      <c r="G80" s="51"/>
      <c r="H80" s="51"/>
      <c r="I80" s="51"/>
      <c r="J80" s="51"/>
      <c r="K80" s="51"/>
      <c r="L80" s="115"/>
      <c r="S80" s="35"/>
      <c r="T80" s="35"/>
      <c r="U80" s="35"/>
      <c r="V80" s="35"/>
      <c r="W80" s="35"/>
      <c r="X80" s="35"/>
      <c r="Y80" s="35"/>
      <c r="Z80" s="35"/>
      <c r="AA80" s="35"/>
      <c r="AB80" s="35"/>
      <c r="AC80" s="35"/>
      <c r="AD80" s="35"/>
      <c r="AE80" s="35"/>
    </row>
    <row r="81" spans="1:31" s="2" customFormat="1" ht="24.9" customHeight="1">
      <c r="A81" s="35"/>
      <c r="B81" s="36"/>
      <c r="C81" s="24" t="s">
        <v>230</v>
      </c>
      <c r="D81" s="37"/>
      <c r="E81" s="37"/>
      <c r="F81" s="37"/>
      <c r="G81" s="37"/>
      <c r="H81" s="37"/>
      <c r="I81" s="37"/>
      <c r="J81" s="37"/>
      <c r="K81" s="37"/>
      <c r="L81" s="115"/>
      <c r="S81" s="35"/>
      <c r="T81" s="35"/>
      <c r="U81" s="35"/>
      <c r="V81" s="35"/>
      <c r="W81" s="35"/>
      <c r="X81" s="35"/>
      <c r="Y81" s="35"/>
      <c r="Z81" s="35"/>
      <c r="AA81" s="35"/>
      <c r="AB81" s="35"/>
      <c r="AC81" s="35"/>
      <c r="AD81" s="35"/>
      <c r="AE81" s="35"/>
    </row>
    <row r="82" spans="1:31" s="2" customFormat="1" ht="6.9" customHeight="1">
      <c r="A82" s="35"/>
      <c r="B82" s="36"/>
      <c r="C82" s="37"/>
      <c r="D82" s="37"/>
      <c r="E82" s="37"/>
      <c r="F82" s="37"/>
      <c r="G82" s="37"/>
      <c r="H82" s="37"/>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400" t="str">
        <f>E7</f>
        <v>Novostavba CEPIS (Centre for Entrepreneurship, Professional and International Studies)</v>
      </c>
      <c r="F84" s="401"/>
      <c r="G84" s="401"/>
      <c r="H84" s="401"/>
      <c r="I84" s="37"/>
      <c r="J84" s="37"/>
      <c r="K84" s="37"/>
      <c r="L84" s="115"/>
      <c r="S84" s="35"/>
      <c r="T84" s="35"/>
      <c r="U84" s="35"/>
      <c r="V84" s="35"/>
      <c r="W84" s="35"/>
      <c r="X84" s="35"/>
      <c r="Y84" s="35"/>
      <c r="Z84" s="35"/>
      <c r="AA84" s="35"/>
      <c r="AB84" s="35"/>
      <c r="AC84" s="35"/>
      <c r="AD84" s="35"/>
      <c r="AE84" s="35"/>
    </row>
    <row r="85" spans="2:12" s="1" customFormat="1" ht="12" customHeight="1">
      <c r="B85" s="22"/>
      <c r="C85" s="30" t="s">
        <v>219</v>
      </c>
      <c r="D85" s="23"/>
      <c r="E85" s="23"/>
      <c r="F85" s="23"/>
      <c r="G85" s="23"/>
      <c r="H85" s="23"/>
      <c r="I85" s="23"/>
      <c r="J85" s="23"/>
      <c r="K85" s="23"/>
      <c r="L85" s="21"/>
    </row>
    <row r="86" spans="2:12" s="1" customFormat="1" ht="16.5" customHeight="1">
      <c r="B86" s="22"/>
      <c r="C86" s="23"/>
      <c r="D86" s="23"/>
      <c r="E86" s="400" t="s">
        <v>408</v>
      </c>
      <c r="F86" s="352"/>
      <c r="G86" s="352"/>
      <c r="H86" s="352"/>
      <c r="I86" s="23"/>
      <c r="J86" s="23"/>
      <c r="K86" s="23"/>
      <c r="L86" s="21"/>
    </row>
    <row r="87" spans="2:12" s="1" customFormat="1" ht="12" customHeight="1">
      <c r="B87" s="22"/>
      <c r="C87" s="30" t="s">
        <v>409</v>
      </c>
      <c r="D87" s="23"/>
      <c r="E87" s="23"/>
      <c r="F87" s="23"/>
      <c r="G87" s="23"/>
      <c r="H87" s="23"/>
      <c r="I87" s="23"/>
      <c r="J87" s="23"/>
      <c r="K87" s="23"/>
      <c r="L87" s="21"/>
    </row>
    <row r="88" spans="1:31" s="2" customFormat="1" ht="16.5" customHeight="1">
      <c r="A88" s="35"/>
      <c r="B88" s="36"/>
      <c r="C88" s="37"/>
      <c r="D88" s="37"/>
      <c r="E88" s="404" t="s">
        <v>410</v>
      </c>
      <c r="F88" s="402"/>
      <c r="G88" s="402"/>
      <c r="H88" s="402"/>
      <c r="I88" s="37"/>
      <c r="J88" s="37"/>
      <c r="K88" s="37"/>
      <c r="L88" s="115"/>
      <c r="S88" s="35"/>
      <c r="T88" s="35"/>
      <c r="U88" s="35"/>
      <c r="V88" s="35"/>
      <c r="W88" s="35"/>
      <c r="X88" s="35"/>
      <c r="Y88" s="35"/>
      <c r="Z88" s="35"/>
      <c r="AA88" s="35"/>
      <c r="AB88" s="35"/>
      <c r="AC88" s="35"/>
      <c r="AD88" s="35"/>
      <c r="AE88" s="35"/>
    </row>
    <row r="89" spans="1:31" s="2" customFormat="1" ht="12" customHeight="1">
      <c r="A89" s="35"/>
      <c r="B89" s="36"/>
      <c r="C89" s="30" t="s">
        <v>411</v>
      </c>
      <c r="D89" s="37"/>
      <c r="E89" s="37"/>
      <c r="F89" s="37"/>
      <c r="G89" s="37"/>
      <c r="H89" s="37"/>
      <c r="I89" s="37"/>
      <c r="J89" s="37"/>
      <c r="K89" s="37"/>
      <c r="L89" s="115"/>
      <c r="S89" s="35"/>
      <c r="T89" s="35"/>
      <c r="U89" s="35"/>
      <c r="V89" s="35"/>
      <c r="W89" s="35"/>
      <c r="X89" s="35"/>
      <c r="Y89" s="35"/>
      <c r="Z89" s="35"/>
      <c r="AA89" s="35"/>
      <c r="AB89" s="35"/>
      <c r="AC89" s="35"/>
      <c r="AD89" s="35"/>
      <c r="AE89" s="35"/>
    </row>
    <row r="90" spans="1:31" s="2" customFormat="1" ht="16.5" customHeight="1">
      <c r="A90" s="35"/>
      <c r="B90" s="36"/>
      <c r="C90" s="37"/>
      <c r="D90" s="37"/>
      <c r="E90" s="374" t="str">
        <f>E13</f>
        <v>D.1.1-2.6 - Úpravy stěn a stropů</v>
      </c>
      <c r="F90" s="402"/>
      <c r="G90" s="402"/>
      <c r="H90" s="402"/>
      <c r="I90" s="37"/>
      <c r="J90" s="37"/>
      <c r="K90" s="37"/>
      <c r="L90" s="115"/>
      <c r="S90" s="35"/>
      <c r="T90" s="35"/>
      <c r="U90" s="35"/>
      <c r="V90" s="35"/>
      <c r="W90" s="35"/>
      <c r="X90" s="35"/>
      <c r="Y90" s="35"/>
      <c r="Z90" s="35"/>
      <c r="AA90" s="35"/>
      <c r="AB90" s="35"/>
      <c r="AC90" s="35"/>
      <c r="AD90" s="35"/>
      <c r="AE90" s="35"/>
    </row>
    <row r="91" spans="1:31" s="2" customFormat="1" ht="6.9" customHeight="1">
      <c r="A91" s="35"/>
      <c r="B91" s="36"/>
      <c r="C91" s="37"/>
      <c r="D91" s="37"/>
      <c r="E91" s="37"/>
      <c r="F91" s="37"/>
      <c r="G91" s="37"/>
      <c r="H91" s="37"/>
      <c r="I91" s="37"/>
      <c r="J91" s="37"/>
      <c r="K91" s="37"/>
      <c r="L91" s="115"/>
      <c r="S91" s="35"/>
      <c r="T91" s="35"/>
      <c r="U91" s="35"/>
      <c r="V91" s="35"/>
      <c r="W91" s="35"/>
      <c r="X91" s="35"/>
      <c r="Y91" s="35"/>
      <c r="Z91" s="35"/>
      <c r="AA91" s="35"/>
      <c r="AB91" s="35"/>
      <c r="AC91" s="35"/>
      <c r="AD91" s="35"/>
      <c r="AE91" s="35"/>
    </row>
    <row r="92" spans="1:31" s="2" customFormat="1" ht="12" customHeight="1">
      <c r="A92" s="35"/>
      <c r="B92" s="36"/>
      <c r="C92" s="30" t="s">
        <v>21</v>
      </c>
      <c r="D92" s="37"/>
      <c r="E92" s="37"/>
      <c r="F92" s="28" t="str">
        <f>F16</f>
        <v xml:space="preserve"> </v>
      </c>
      <c r="G92" s="37"/>
      <c r="H92" s="37"/>
      <c r="I92" s="30" t="s">
        <v>23</v>
      </c>
      <c r="J92" s="60">
        <f>IF(J16="","",J16)</f>
        <v>0</v>
      </c>
      <c r="K92" s="37"/>
      <c r="L92" s="115"/>
      <c r="S92" s="35"/>
      <c r="T92" s="35"/>
      <c r="U92" s="35"/>
      <c r="V92" s="35"/>
      <c r="W92" s="35"/>
      <c r="X92" s="35"/>
      <c r="Y92" s="35"/>
      <c r="Z92" s="35"/>
      <c r="AA92" s="35"/>
      <c r="AB92" s="35"/>
      <c r="AC92" s="35"/>
      <c r="AD92" s="35"/>
      <c r="AE92" s="35"/>
    </row>
    <row r="93" spans="1:31" s="2" customFormat="1" ht="6.9" customHeight="1">
      <c r="A93" s="35"/>
      <c r="B93" s="36"/>
      <c r="C93" s="37"/>
      <c r="D93" s="37"/>
      <c r="E93" s="37"/>
      <c r="F93" s="37"/>
      <c r="G93" s="37"/>
      <c r="H93" s="37"/>
      <c r="I93" s="37"/>
      <c r="J93" s="37"/>
      <c r="K93" s="37"/>
      <c r="L93" s="115"/>
      <c r="S93" s="35"/>
      <c r="T93" s="35"/>
      <c r="U93" s="35"/>
      <c r="V93" s="35"/>
      <c r="W93" s="35"/>
      <c r="X93" s="35"/>
      <c r="Y93" s="35"/>
      <c r="Z93" s="35"/>
      <c r="AA93" s="35"/>
      <c r="AB93" s="35"/>
      <c r="AC93" s="35"/>
      <c r="AD93" s="35"/>
      <c r="AE93" s="35"/>
    </row>
    <row r="94" spans="1:31" s="2" customFormat="1" ht="25.65" customHeight="1">
      <c r="A94" s="35"/>
      <c r="B94" s="36"/>
      <c r="C94" s="30" t="s">
        <v>24</v>
      </c>
      <c r="D94" s="37"/>
      <c r="E94" s="37"/>
      <c r="F94" s="28" t="str">
        <f>E19</f>
        <v>Slezská univerzita v Opavě</v>
      </c>
      <c r="G94" s="37"/>
      <c r="H94" s="37"/>
      <c r="I94" s="30" t="s">
        <v>32</v>
      </c>
      <c r="J94" s="33" t="str">
        <f>E25</f>
        <v>Ateliér Velehradský, s. r. o.</v>
      </c>
      <c r="K94" s="37"/>
      <c r="L94" s="115"/>
      <c r="S94" s="35"/>
      <c r="T94" s="35"/>
      <c r="U94" s="35"/>
      <c r="V94" s="35"/>
      <c r="W94" s="35"/>
      <c r="X94" s="35"/>
      <c r="Y94" s="35"/>
      <c r="Z94" s="35"/>
      <c r="AA94" s="35"/>
      <c r="AB94" s="35"/>
      <c r="AC94" s="35"/>
      <c r="AD94" s="35"/>
      <c r="AE94" s="35"/>
    </row>
    <row r="95" spans="1:31" s="2" customFormat="1" ht="15.15" customHeight="1">
      <c r="A95" s="35"/>
      <c r="B95" s="36"/>
      <c r="C95" s="30" t="s">
        <v>30</v>
      </c>
      <c r="D95" s="37"/>
      <c r="E95" s="37"/>
      <c r="F95" s="28" t="str">
        <f>IF(E22="","",E22)</f>
        <v>Vyplň údaj</v>
      </c>
      <c r="G95" s="37"/>
      <c r="H95" s="37"/>
      <c r="I95" s="30" t="s">
        <v>37</v>
      </c>
      <c r="J95" s="33" t="str">
        <f>E28</f>
        <v xml:space="preserve"> </v>
      </c>
      <c r="K95" s="37"/>
      <c r="L95" s="115"/>
      <c r="S95" s="35"/>
      <c r="T95" s="35"/>
      <c r="U95" s="35"/>
      <c r="V95" s="35"/>
      <c r="W95" s="35"/>
      <c r="X95" s="35"/>
      <c r="Y95" s="35"/>
      <c r="Z95" s="35"/>
      <c r="AA95" s="35"/>
      <c r="AB95" s="35"/>
      <c r="AC95" s="35"/>
      <c r="AD95" s="35"/>
      <c r="AE95" s="35"/>
    </row>
    <row r="96" spans="1:31" s="2" customFormat="1" ht="10.35" customHeight="1">
      <c r="A96" s="35"/>
      <c r="B96" s="36"/>
      <c r="C96" s="37"/>
      <c r="D96" s="37"/>
      <c r="E96" s="37"/>
      <c r="F96" s="37"/>
      <c r="G96" s="37"/>
      <c r="H96" s="37"/>
      <c r="I96" s="37"/>
      <c r="J96" s="37"/>
      <c r="K96" s="37"/>
      <c r="L96" s="115"/>
      <c r="S96" s="35"/>
      <c r="T96" s="35"/>
      <c r="U96" s="35"/>
      <c r="V96" s="35"/>
      <c r="W96" s="35"/>
      <c r="X96" s="35"/>
      <c r="Y96" s="35"/>
      <c r="Z96" s="35"/>
      <c r="AA96" s="35"/>
      <c r="AB96" s="35"/>
      <c r="AC96" s="35"/>
      <c r="AD96" s="35"/>
      <c r="AE96" s="35"/>
    </row>
    <row r="97" spans="1:31" s="11" customFormat="1" ht="29.25" customHeight="1">
      <c r="A97" s="153"/>
      <c r="B97" s="154"/>
      <c r="C97" s="155" t="s">
        <v>231</v>
      </c>
      <c r="D97" s="156" t="s">
        <v>59</v>
      </c>
      <c r="E97" s="156" t="s">
        <v>55</v>
      </c>
      <c r="F97" s="156" t="s">
        <v>56</v>
      </c>
      <c r="G97" s="156" t="s">
        <v>232</v>
      </c>
      <c r="H97" s="156" t="s">
        <v>233</v>
      </c>
      <c r="I97" s="156" t="s">
        <v>234</v>
      </c>
      <c r="J97" s="156" t="s">
        <v>223</v>
      </c>
      <c r="K97" s="157" t="s">
        <v>235</v>
      </c>
      <c r="L97" s="158"/>
      <c r="M97" s="69" t="s">
        <v>19</v>
      </c>
      <c r="N97" s="70" t="s">
        <v>44</v>
      </c>
      <c r="O97" s="70" t="s">
        <v>236</v>
      </c>
      <c r="P97" s="70" t="s">
        <v>237</v>
      </c>
      <c r="Q97" s="70" t="s">
        <v>238</v>
      </c>
      <c r="R97" s="70" t="s">
        <v>239</v>
      </c>
      <c r="S97" s="70" t="s">
        <v>240</v>
      </c>
      <c r="T97" s="71" t="s">
        <v>241</v>
      </c>
      <c r="U97" s="153"/>
      <c r="V97" s="153"/>
      <c r="W97" s="153"/>
      <c r="X97" s="153"/>
      <c r="Y97" s="153"/>
      <c r="Z97" s="153"/>
      <c r="AA97" s="153"/>
      <c r="AB97" s="153"/>
      <c r="AC97" s="153"/>
      <c r="AD97" s="153"/>
      <c r="AE97" s="153"/>
    </row>
    <row r="98" spans="1:63" s="2" customFormat="1" ht="22.8" customHeight="1">
      <c r="A98" s="35"/>
      <c r="B98" s="36"/>
      <c r="C98" s="76" t="s">
        <v>242</v>
      </c>
      <c r="D98" s="37"/>
      <c r="E98" s="37"/>
      <c r="F98" s="37"/>
      <c r="G98" s="37"/>
      <c r="H98" s="37"/>
      <c r="I98" s="37"/>
      <c r="J98" s="159">
        <f>BK98</f>
        <v>0</v>
      </c>
      <c r="K98" s="37"/>
      <c r="L98" s="40"/>
      <c r="M98" s="72"/>
      <c r="N98" s="160"/>
      <c r="O98" s="73"/>
      <c r="P98" s="161">
        <f>P99+P142</f>
        <v>0</v>
      </c>
      <c r="Q98" s="73"/>
      <c r="R98" s="161">
        <f>R99+R142</f>
        <v>132.56495429999998</v>
      </c>
      <c r="S98" s="73"/>
      <c r="T98" s="162">
        <f>T99+T142</f>
        <v>0</v>
      </c>
      <c r="U98" s="35"/>
      <c r="V98" s="35"/>
      <c r="W98" s="35"/>
      <c r="X98" s="35"/>
      <c r="Y98" s="35"/>
      <c r="Z98" s="35"/>
      <c r="AA98" s="35"/>
      <c r="AB98" s="35"/>
      <c r="AC98" s="35"/>
      <c r="AD98" s="35"/>
      <c r="AE98" s="35"/>
      <c r="AT98" s="18" t="s">
        <v>73</v>
      </c>
      <c r="AU98" s="18" t="s">
        <v>224</v>
      </c>
      <c r="BK98" s="163">
        <f>BK99+BK142</f>
        <v>0</v>
      </c>
    </row>
    <row r="99" spans="2:63" s="12" customFormat="1" ht="25.95" customHeight="1">
      <c r="B99" s="164"/>
      <c r="C99" s="165"/>
      <c r="D99" s="166" t="s">
        <v>73</v>
      </c>
      <c r="E99" s="167" t="s">
        <v>243</v>
      </c>
      <c r="F99" s="167" t="s">
        <v>244</v>
      </c>
      <c r="G99" s="165"/>
      <c r="H99" s="165"/>
      <c r="I99" s="168"/>
      <c r="J99" s="169">
        <f>BK99</f>
        <v>0</v>
      </c>
      <c r="K99" s="165"/>
      <c r="L99" s="170"/>
      <c r="M99" s="171"/>
      <c r="N99" s="172"/>
      <c r="O99" s="172"/>
      <c r="P99" s="173">
        <f>P100+P136+P139</f>
        <v>0</v>
      </c>
      <c r="Q99" s="172"/>
      <c r="R99" s="173">
        <f>R100+R136+R139</f>
        <v>130.1232805</v>
      </c>
      <c r="S99" s="172"/>
      <c r="T99" s="174">
        <f>T100+T136+T139</f>
        <v>0</v>
      </c>
      <c r="AR99" s="175" t="s">
        <v>82</v>
      </c>
      <c r="AT99" s="176" t="s">
        <v>73</v>
      </c>
      <c r="AU99" s="176" t="s">
        <v>74</v>
      </c>
      <c r="AY99" s="175" t="s">
        <v>245</v>
      </c>
      <c r="BK99" s="177">
        <f>BK100+BK136+BK139</f>
        <v>0</v>
      </c>
    </row>
    <row r="100" spans="2:63" s="12" customFormat="1" ht="22.8" customHeight="1">
      <c r="B100" s="164"/>
      <c r="C100" s="165"/>
      <c r="D100" s="166" t="s">
        <v>73</v>
      </c>
      <c r="E100" s="178" t="s">
        <v>278</v>
      </c>
      <c r="F100" s="178" t="s">
        <v>918</v>
      </c>
      <c r="G100" s="165"/>
      <c r="H100" s="165"/>
      <c r="I100" s="168"/>
      <c r="J100" s="179">
        <f>BK100</f>
        <v>0</v>
      </c>
      <c r="K100" s="165"/>
      <c r="L100" s="170"/>
      <c r="M100" s="171"/>
      <c r="N100" s="172"/>
      <c r="O100" s="172"/>
      <c r="P100" s="173">
        <f>SUM(P101:P135)</f>
        <v>0</v>
      </c>
      <c r="Q100" s="172"/>
      <c r="R100" s="173">
        <f>SUM(R101:R135)</f>
        <v>129.2732805</v>
      </c>
      <c r="S100" s="172"/>
      <c r="T100" s="174">
        <f>SUM(T101:T135)</f>
        <v>0</v>
      </c>
      <c r="AR100" s="175" t="s">
        <v>82</v>
      </c>
      <c r="AT100" s="176" t="s">
        <v>73</v>
      </c>
      <c r="AU100" s="176" t="s">
        <v>82</v>
      </c>
      <c r="AY100" s="175" t="s">
        <v>245</v>
      </c>
      <c r="BK100" s="177">
        <f>SUM(BK101:BK135)</f>
        <v>0</v>
      </c>
    </row>
    <row r="101" spans="1:65" s="2" customFormat="1" ht="24.15" customHeight="1">
      <c r="A101" s="35"/>
      <c r="B101" s="36"/>
      <c r="C101" s="180" t="s">
        <v>82</v>
      </c>
      <c r="D101" s="180" t="s">
        <v>247</v>
      </c>
      <c r="E101" s="181" t="s">
        <v>1118</v>
      </c>
      <c r="F101" s="182" t="s">
        <v>1119</v>
      </c>
      <c r="G101" s="183" t="s">
        <v>260</v>
      </c>
      <c r="H101" s="184">
        <v>393.01</v>
      </c>
      <c r="I101" s="185"/>
      <c r="J101" s="186">
        <f>ROUND(I101*H101,2)</f>
        <v>0</v>
      </c>
      <c r="K101" s="182" t="s">
        <v>261</v>
      </c>
      <c r="L101" s="40"/>
      <c r="M101" s="187" t="s">
        <v>19</v>
      </c>
      <c r="N101" s="188" t="s">
        <v>45</v>
      </c>
      <c r="O101" s="65"/>
      <c r="P101" s="189">
        <f>O101*H101</f>
        <v>0</v>
      </c>
      <c r="Q101" s="189">
        <v>0.0014</v>
      </c>
      <c r="R101" s="189">
        <f>Q101*H101</f>
        <v>0.550214</v>
      </c>
      <c r="S101" s="189">
        <v>0</v>
      </c>
      <c r="T101" s="190">
        <f>S101*H101</f>
        <v>0</v>
      </c>
      <c r="U101" s="35"/>
      <c r="V101" s="35"/>
      <c r="W101" s="35"/>
      <c r="X101" s="35"/>
      <c r="Y101" s="35"/>
      <c r="Z101" s="35"/>
      <c r="AA101" s="35"/>
      <c r="AB101" s="35"/>
      <c r="AC101" s="35"/>
      <c r="AD101" s="35"/>
      <c r="AE101" s="35"/>
      <c r="AR101" s="191" t="s">
        <v>131</v>
      </c>
      <c r="AT101" s="191" t="s">
        <v>247</v>
      </c>
      <c r="AU101" s="191" t="s">
        <v>84</v>
      </c>
      <c r="AY101" s="18" t="s">
        <v>245</v>
      </c>
      <c r="BE101" s="192">
        <f>IF(N101="základní",J101,0)</f>
        <v>0</v>
      </c>
      <c r="BF101" s="192">
        <f>IF(N101="snížená",J101,0)</f>
        <v>0</v>
      </c>
      <c r="BG101" s="192">
        <f>IF(N101="zákl. přenesená",J101,0)</f>
        <v>0</v>
      </c>
      <c r="BH101" s="192">
        <f>IF(N101="sníž. přenesená",J101,0)</f>
        <v>0</v>
      </c>
      <c r="BI101" s="192">
        <f>IF(N101="nulová",J101,0)</f>
        <v>0</v>
      </c>
      <c r="BJ101" s="18" t="s">
        <v>82</v>
      </c>
      <c r="BK101" s="192">
        <f>ROUND(I101*H101,2)</f>
        <v>0</v>
      </c>
      <c r="BL101" s="18" t="s">
        <v>131</v>
      </c>
      <c r="BM101" s="191" t="s">
        <v>1120</v>
      </c>
    </row>
    <row r="102" spans="1:47" s="2" customFormat="1" ht="10.2">
      <c r="A102" s="35"/>
      <c r="B102" s="36"/>
      <c r="C102" s="37"/>
      <c r="D102" s="193" t="s">
        <v>263</v>
      </c>
      <c r="E102" s="37"/>
      <c r="F102" s="194" t="s">
        <v>1121</v>
      </c>
      <c r="G102" s="37"/>
      <c r="H102" s="37"/>
      <c r="I102" s="195"/>
      <c r="J102" s="37"/>
      <c r="K102" s="37"/>
      <c r="L102" s="40"/>
      <c r="M102" s="196"/>
      <c r="N102" s="197"/>
      <c r="O102" s="65"/>
      <c r="P102" s="65"/>
      <c r="Q102" s="65"/>
      <c r="R102" s="65"/>
      <c r="S102" s="65"/>
      <c r="T102" s="66"/>
      <c r="U102" s="35"/>
      <c r="V102" s="35"/>
      <c r="W102" s="35"/>
      <c r="X102" s="35"/>
      <c r="Y102" s="35"/>
      <c r="Z102" s="35"/>
      <c r="AA102" s="35"/>
      <c r="AB102" s="35"/>
      <c r="AC102" s="35"/>
      <c r="AD102" s="35"/>
      <c r="AE102" s="35"/>
      <c r="AT102" s="18" t="s">
        <v>263</v>
      </c>
      <c r="AU102" s="18" t="s">
        <v>84</v>
      </c>
    </row>
    <row r="103" spans="2:51" s="13" customFormat="1" ht="10.2">
      <c r="B103" s="198"/>
      <c r="C103" s="199"/>
      <c r="D103" s="200" t="s">
        <v>265</v>
      </c>
      <c r="E103" s="201" t="s">
        <v>19</v>
      </c>
      <c r="F103" s="202" t="s">
        <v>1122</v>
      </c>
      <c r="G103" s="199"/>
      <c r="H103" s="201" t="s">
        <v>19</v>
      </c>
      <c r="I103" s="203"/>
      <c r="J103" s="199"/>
      <c r="K103" s="199"/>
      <c r="L103" s="204"/>
      <c r="M103" s="205"/>
      <c r="N103" s="206"/>
      <c r="O103" s="206"/>
      <c r="P103" s="206"/>
      <c r="Q103" s="206"/>
      <c r="R103" s="206"/>
      <c r="S103" s="206"/>
      <c r="T103" s="207"/>
      <c r="AT103" s="208" t="s">
        <v>265</v>
      </c>
      <c r="AU103" s="208" t="s">
        <v>84</v>
      </c>
      <c r="AV103" s="13" t="s">
        <v>82</v>
      </c>
      <c r="AW103" s="13" t="s">
        <v>36</v>
      </c>
      <c r="AX103" s="13" t="s">
        <v>74</v>
      </c>
      <c r="AY103" s="208" t="s">
        <v>245</v>
      </c>
    </row>
    <row r="104" spans="2:51" s="13" customFormat="1" ht="10.2">
      <c r="B104" s="198"/>
      <c r="C104" s="199"/>
      <c r="D104" s="200" t="s">
        <v>265</v>
      </c>
      <c r="E104" s="201" t="s">
        <v>19</v>
      </c>
      <c r="F104" s="202" t="s">
        <v>582</v>
      </c>
      <c r="G104" s="199"/>
      <c r="H104" s="201" t="s">
        <v>19</v>
      </c>
      <c r="I104" s="203"/>
      <c r="J104" s="199"/>
      <c r="K104" s="199"/>
      <c r="L104" s="204"/>
      <c r="M104" s="205"/>
      <c r="N104" s="206"/>
      <c r="O104" s="206"/>
      <c r="P104" s="206"/>
      <c r="Q104" s="206"/>
      <c r="R104" s="206"/>
      <c r="S104" s="206"/>
      <c r="T104" s="207"/>
      <c r="AT104" s="208" t="s">
        <v>265</v>
      </c>
      <c r="AU104" s="208" t="s">
        <v>84</v>
      </c>
      <c r="AV104" s="13" t="s">
        <v>82</v>
      </c>
      <c r="AW104" s="13" t="s">
        <v>36</v>
      </c>
      <c r="AX104" s="13" t="s">
        <v>74</v>
      </c>
      <c r="AY104" s="208" t="s">
        <v>245</v>
      </c>
    </row>
    <row r="105" spans="2:51" s="14" customFormat="1" ht="10.2">
      <c r="B105" s="209"/>
      <c r="C105" s="210"/>
      <c r="D105" s="200" t="s">
        <v>265</v>
      </c>
      <c r="E105" s="211" t="s">
        <v>19</v>
      </c>
      <c r="F105" s="212" t="s">
        <v>595</v>
      </c>
      <c r="G105" s="210"/>
      <c r="H105" s="213">
        <v>315.84</v>
      </c>
      <c r="I105" s="214"/>
      <c r="J105" s="210"/>
      <c r="K105" s="210"/>
      <c r="L105" s="215"/>
      <c r="M105" s="216"/>
      <c r="N105" s="217"/>
      <c r="O105" s="217"/>
      <c r="P105" s="217"/>
      <c r="Q105" s="217"/>
      <c r="R105" s="217"/>
      <c r="S105" s="217"/>
      <c r="T105" s="218"/>
      <c r="AT105" s="219" t="s">
        <v>265</v>
      </c>
      <c r="AU105" s="219" t="s">
        <v>84</v>
      </c>
      <c r="AV105" s="14" t="s">
        <v>84</v>
      </c>
      <c r="AW105" s="14" t="s">
        <v>36</v>
      </c>
      <c r="AX105" s="14" t="s">
        <v>74</v>
      </c>
      <c r="AY105" s="219" t="s">
        <v>245</v>
      </c>
    </row>
    <row r="106" spans="2:51" s="13" customFormat="1" ht="10.2">
      <c r="B106" s="198"/>
      <c r="C106" s="199"/>
      <c r="D106" s="200" t="s">
        <v>265</v>
      </c>
      <c r="E106" s="201" t="s">
        <v>19</v>
      </c>
      <c r="F106" s="202" t="s">
        <v>584</v>
      </c>
      <c r="G106" s="199"/>
      <c r="H106" s="201" t="s">
        <v>19</v>
      </c>
      <c r="I106" s="203"/>
      <c r="J106" s="199"/>
      <c r="K106" s="199"/>
      <c r="L106" s="204"/>
      <c r="M106" s="205"/>
      <c r="N106" s="206"/>
      <c r="O106" s="206"/>
      <c r="P106" s="206"/>
      <c r="Q106" s="206"/>
      <c r="R106" s="206"/>
      <c r="S106" s="206"/>
      <c r="T106" s="207"/>
      <c r="AT106" s="208" t="s">
        <v>265</v>
      </c>
      <c r="AU106" s="208" t="s">
        <v>84</v>
      </c>
      <c r="AV106" s="13" t="s">
        <v>82</v>
      </c>
      <c r="AW106" s="13" t="s">
        <v>36</v>
      </c>
      <c r="AX106" s="13" t="s">
        <v>74</v>
      </c>
      <c r="AY106" s="208" t="s">
        <v>245</v>
      </c>
    </row>
    <row r="107" spans="2:51" s="14" customFormat="1" ht="10.2">
      <c r="B107" s="209"/>
      <c r="C107" s="210"/>
      <c r="D107" s="200" t="s">
        <v>265</v>
      </c>
      <c r="E107" s="211" t="s">
        <v>19</v>
      </c>
      <c r="F107" s="212" t="s">
        <v>1123</v>
      </c>
      <c r="G107" s="210"/>
      <c r="H107" s="213">
        <v>77.17</v>
      </c>
      <c r="I107" s="214"/>
      <c r="J107" s="210"/>
      <c r="K107" s="210"/>
      <c r="L107" s="215"/>
      <c r="M107" s="216"/>
      <c r="N107" s="217"/>
      <c r="O107" s="217"/>
      <c r="P107" s="217"/>
      <c r="Q107" s="217"/>
      <c r="R107" s="217"/>
      <c r="S107" s="217"/>
      <c r="T107" s="218"/>
      <c r="AT107" s="219" t="s">
        <v>265</v>
      </c>
      <c r="AU107" s="219" t="s">
        <v>84</v>
      </c>
      <c r="AV107" s="14" t="s">
        <v>84</v>
      </c>
      <c r="AW107" s="14" t="s">
        <v>36</v>
      </c>
      <c r="AX107" s="14" t="s">
        <v>74</v>
      </c>
      <c r="AY107" s="219" t="s">
        <v>245</v>
      </c>
    </row>
    <row r="108" spans="2:51" s="15" customFormat="1" ht="10.2">
      <c r="B108" s="220"/>
      <c r="C108" s="221"/>
      <c r="D108" s="200" t="s">
        <v>265</v>
      </c>
      <c r="E108" s="222" t="s">
        <v>1096</v>
      </c>
      <c r="F108" s="223" t="s">
        <v>271</v>
      </c>
      <c r="G108" s="221"/>
      <c r="H108" s="224">
        <v>393.01</v>
      </c>
      <c r="I108" s="225"/>
      <c r="J108" s="221"/>
      <c r="K108" s="221"/>
      <c r="L108" s="226"/>
      <c r="M108" s="227"/>
      <c r="N108" s="228"/>
      <c r="O108" s="228"/>
      <c r="P108" s="228"/>
      <c r="Q108" s="228"/>
      <c r="R108" s="228"/>
      <c r="S108" s="228"/>
      <c r="T108" s="229"/>
      <c r="AT108" s="230" t="s">
        <v>265</v>
      </c>
      <c r="AU108" s="230" t="s">
        <v>84</v>
      </c>
      <c r="AV108" s="15" t="s">
        <v>131</v>
      </c>
      <c r="AW108" s="15" t="s">
        <v>36</v>
      </c>
      <c r="AX108" s="15" t="s">
        <v>82</v>
      </c>
      <c r="AY108" s="230" t="s">
        <v>245</v>
      </c>
    </row>
    <row r="109" spans="1:65" s="2" customFormat="1" ht="21.75" customHeight="1">
      <c r="A109" s="35"/>
      <c r="B109" s="36"/>
      <c r="C109" s="180" t="s">
        <v>84</v>
      </c>
      <c r="D109" s="180" t="s">
        <v>247</v>
      </c>
      <c r="E109" s="181" t="s">
        <v>1124</v>
      </c>
      <c r="F109" s="182" t="s">
        <v>1125</v>
      </c>
      <c r="G109" s="183" t="s">
        <v>260</v>
      </c>
      <c r="H109" s="184">
        <v>5002.78</v>
      </c>
      <c r="I109" s="185"/>
      <c r="J109" s="186">
        <f>ROUND(I109*H109,2)</f>
        <v>0</v>
      </c>
      <c r="K109" s="182" t="s">
        <v>261</v>
      </c>
      <c r="L109" s="40"/>
      <c r="M109" s="187" t="s">
        <v>19</v>
      </c>
      <c r="N109" s="188" t="s">
        <v>45</v>
      </c>
      <c r="O109" s="65"/>
      <c r="P109" s="189">
        <f>O109*H109</f>
        <v>0</v>
      </c>
      <c r="Q109" s="189">
        <v>0.00735</v>
      </c>
      <c r="R109" s="189">
        <f>Q109*H109</f>
        <v>36.770433</v>
      </c>
      <c r="S109" s="189">
        <v>0</v>
      </c>
      <c r="T109" s="190">
        <f>S109*H109</f>
        <v>0</v>
      </c>
      <c r="U109" s="35"/>
      <c r="V109" s="35"/>
      <c r="W109" s="35"/>
      <c r="X109" s="35"/>
      <c r="Y109" s="35"/>
      <c r="Z109" s="35"/>
      <c r="AA109" s="35"/>
      <c r="AB109" s="35"/>
      <c r="AC109" s="35"/>
      <c r="AD109" s="35"/>
      <c r="AE109" s="35"/>
      <c r="AR109" s="191" t="s">
        <v>131</v>
      </c>
      <c r="AT109" s="191" t="s">
        <v>247</v>
      </c>
      <c r="AU109" s="191" t="s">
        <v>84</v>
      </c>
      <c r="AY109" s="18" t="s">
        <v>245</v>
      </c>
      <c r="BE109" s="192">
        <f>IF(N109="základní",J109,0)</f>
        <v>0</v>
      </c>
      <c r="BF109" s="192">
        <f>IF(N109="snížená",J109,0)</f>
        <v>0</v>
      </c>
      <c r="BG109" s="192">
        <f>IF(N109="zákl. přenesená",J109,0)</f>
        <v>0</v>
      </c>
      <c r="BH109" s="192">
        <f>IF(N109="sníž. přenesená",J109,0)</f>
        <v>0</v>
      </c>
      <c r="BI109" s="192">
        <f>IF(N109="nulová",J109,0)</f>
        <v>0</v>
      </c>
      <c r="BJ109" s="18" t="s">
        <v>82</v>
      </c>
      <c r="BK109" s="192">
        <f>ROUND(I109*H109,2)</f>
        <v>0</v>
      </c>
      <c r="BL109" s="18" t="s">
        <v>131</v>
      </c>
      <c r="BM109" s="191" t="s">
        <v>1126</v>
      </c>
    </row>
    <row r="110" spans="1:47" s="2" customFormat="1" ht="10.2">
      <c r="A110" s="35"/>
      <c r="B110" s="36"/>
      <c r="C110" s="37"/>
      <c r="D110" s="193" t="s">
        <v>263</v>
      </c>
      <c r="E110" s="37"/>
      <c r="F110" s="194" t="s">
        <v>1127</v>
      </c>
      <c r="G110" s="37"/>
      <c r="H110" s="37"/>
      <c r="I110" s="195"/>
      <c r="J110" s="37"/>
      <c r="K110" s="37"/>
      <c r="L110" s="40"/>
      <c r="M110" s="196"/>
      <c r="N110" s="197"/>
      <c r="O110" s="65"/>
      <c r="P110" s="65"/>
      <c r="Q110" s="65"/>
      <c r="R110" s="65"/>
      <c r="S110" s="65"/>
      <c r="T110" s="66"/>
      <c r="U110" s="35"/>
      <c r="V110" s="35"/>
      <c r="W110" s="35"/>
      <c r="X110" s="35"/>
      <c r="Y110" s="35"/>
      <c r="Z110" s="35"/>
      <c r="AA110" s="35"/>
      <c r="AB110" s="35"/>
      <c r="AC110" s="35"/>
      <c r="AD110" s="35"/>
      <c r="AE110" s="35"/>
      <c r="AT110" s="18" t="s">
        <v>263</v>
      </c>
      <c r="AU110" s="18" t="s">
        <v>84</v>
      </c>
    </row>
    <row r="111" spans="2:51" s="13" customFormat="1" ht="10.2">
      <c r="B111" s="198"/>
      <c r="C111" s="199"/>
      <c r="D111" s="200" t="s">
        <v>265</v>
      </c>
      <c r="E111" s="201" t="s">
        <v>19</v>
      </c>
      <c r="F111" s="202" t="s">
        <v>1122</v>
      </c>
      <c r="G111" s="199"/>
      <c r="H111" s="201" t="s">
        <v>19</v>
      </c>
      <c r="I111" s="203"/>
      <c r="J111" s="199"/>
      <c r="K111" s="199"/>
      <c r="L111" s="204"/>
      <c r="M111" s="205"/>
      <c r="N111" s="206"/>
      <c r="O111" s="206"/>
      <c r="P111" s="206"/>
      <c r="Q111" s="206"/>
      <c r="R111" s="206"/>
      <c r="S111" s="206"/>
      <c r="T111" s="207"/>
      <c r="AT111" s="208" t="s">
        <v>265</v>
      </c>
      <c r="AU111" s="208" t="s">
        <v>84</v>
      </c>
      <c r="AV111" s="13" t="s">
        <v>82</v>
      </c>
      <c r="AW111" s="13" t="s">
        <v>36</v>
      </c>
      <c r="AX111" s="13" t="s">
        <v>74</v>
      </c>
      <c r="AY111" s="208" t="s">
        <v>245</v>
      </c>
    </row>
    <row r="112" spans="2:51" s="13" customFormat="1" ht="10.2">
      <c r="B112" s="198"/>
      <c r="C112" s="199"/>
      <c r="D112" s="200" t="s">
        <v>265</v>
      </c>
      <c r="E112" s="201" t="s">
        <v>19</v>
      </c>
      <c r="F112" s="202" t="s">
        <v>589</v>
      </c>
      <c r="G112" s="199"/>
      <c r="H112" s="201" t="s">
        <v>19</v>
      </c>
      <c r="I112" s="203"/>
      <c r="J112" s="199"/>
      <c r="K112" s="199"/>
      <c r="L112" s="204"/>
      <c r="M112" s="205"/>
      <c r="N112" s="206"/>
      <c r="O112" s="206"/>
      <c r="P112" s="206"/>
      <c r="Q112" s="206"/>
      <c r="R112" s="206"/>
      <c r="S112" s="206"/>
      <c r="T112" s="207"/>
      <c r="AT112" s="208" t="s">
        <v>265</v>
      </c>
      <c r="AU112" s="208" t="s">
        <v>84</v>
      </c>
      <c r="AV112" s="13" t="s">
        <v>82</v>
      </c>
      <c r="AW112" s="13" t="s">
        <v>36</v>
      </c>
      <c r="AX112" s="13" t="s">
        <v>74</v>
      </c>
      <c r="AY112" s="208" t="s">
        <v>245</v>
      </c>
    </row>
    <row r="113" spans="2:51" s="14" customFormat="1" ht="10.2">
      <c r="B113" s="209"/>
      <c r="C113" s="210"/>
      <c r="D113" s="200" t="s">
        <v>265</v>
      </c>
      <c r="E113" s="211" t="s">
        <v>19</v>
      </c>
      <c r="F113" s="212" t="s">
        <v>1128</v>
      </c>
      <c r="G113" s="210"/>
      <c r="H113" s="213">
        <v>59.4</v>
      </c>
      <c r="I113" s="214"/>
      <c r="J113" s="210"/>
      <c r="K113" s="210"/>
      <c r="L113" s="215"/>
      <c r="M113" s="216"/>
      <c r="N113" s="217"/>
      <c r="O113" s="217"/>
      <c r="P113" s="217"/>
      <c r="Q113" s="217"/>
      <c r="R113" s="217"/>
      <c r="S113" s="217"/>
      <c r="T113" s="218"/>
      <c r="AT113" s="219" t="s">
        <v>265</v>
      </c>
      <c r="AU113" s="219" t="s">
        <v>84</v>
      </c>
      <c r="AV113" s="14" t="s">
        <v>84</v>
      </c>
      <c r="AW113" s="14" t="s">
        <v>36</v>
      </c>
      <c r="AX113" s="14" t="s">
        <v>74</v>
      </c>
      <c r="AY113" s="219" t="s">
        <v>245</v>
      </c>
    </row>
    <row r="114" spans="2:51" s="13" customFormat="1" ht="10.2">
      <c r="B114" s="198"/>
      <c r="C114" s="199"/>
      <c r="D114" s="200" t="s">
        <v>265</v>
      </c>
      <c r="E114" s="201" t="s">
        <v>19</v>
      </c>
      <c r="F114" s="202" t="s">
        <v>1129</v>
      </c>
      <c r="G114" s="199"/>
      <c r="H114" s="201" t="s">
        <v>19</v>
      </c>
      <c r="I114" s="203"/>
      <c r="J114" s="199"/>
      <c r="K114" s="199"/>
      <c r="L114" s="204"/>
      <c r="M114" s="205"/>
      <c r="N114" s="206"/>
      <c r="O114" s="206"/>
      <c r="P114" s="206"/>
      <c r="Q114" s="206"/>
      <c r="R114" s="206"/>
      <c r="S114" s="206"/>
      <c r="T114" s="207"/>
      <c r="AT114" s="208" t="s">
        <v>265</v>
      </c>
      <c r="AU114" s="208" t="s">
        <v>84</v>
      </c>
      <c r="AV114" s="13" t="s">
        <v>82</v>
      </c>
      <c r="AW114" s="13" t="s">
        <v>36</v>
      </c>
      <c r="AX114" s="13" t="s">
        <v>74</v>
      </c>
      <c r="AY114" s="208" t="s">
        <v>245</v>
      </c>
    </row>
    <row r="115" spans="2:51" s="14" customFormat="1" ht="10.2">
      <c r="B115" s="209"/>
      <c r="C115" s="210"/>
      <c r="D115" s="200" t="s">
        <v>265</v>
      </c>
      <c r="E115" s="211" t="s">
        <v>19</v>
      </c>
      <c r="F115" s="212" t="s">
        <v>1130</v>
      </c>
      <c r="G115" s="210"/>
      <c r="H115" s="213">
        <v>215.58</v>
      </c>
      <c r="I115" s="214"/>
      <c r="J115" s="210"/>
      <c r="K115" s="210"/>
      <c r="L115" s="215"/>
      <c r="M115" s="216"/>
      <c r="N115" s="217"/>
      <c r="O115" s="217"/>
      <c r="P115" s="217"/>
      <c r="Q115" s="217"/>
      <c r="R115" s="217"/>
      <c r="S115" s="217"/>
      <c r="T115" s="218"/>
      <c r="AT115" s="219" t="s">
        <v>265</v>
      </c>
      <c r="AU115" s="219" t="s">
        <v>84</v>
      </c>
      <c r="AV115" s="14" t="s">
        <v>84</v>
      </c>
      <c r="AW115" s="14" t="s">
        <v>36</v>
      </c>
      <c r="AX115" s="14" t="s">
        <v>74</v>
      </c>
      <c r="AY115" s="219" t="s">
        <v>245</v>
      </c>
    </row>
    <row r="116" spans="2:51" s="13" customFormat="1" ht="10.2">
      <c r="B116" s="198"/>
      <c r="C116" s="199"/>
      <c r="D116" s="200" t="s">
        <v>265</v>
      </c>
      <c r="E116" s="201" t="s">
        <v>19</v>
      </c>
      <c r="F116" s="202" t="s">
        <v>1131</v>
      </c>
      <c r="G116" s="199"/>
      <c r="H116" s="201" t="s">
        <v>19</v>
      </c>
      <c r="I116" s="203"/>
      <c r="J116" s="199"/>
      <c r="K116" s="199"/>
      <c r="L116" s="204"/>
      <c r="M116" s="205"/>
      <c r="N116" s="206"/>
      <c r="O116" s="206"/>
      <c r="P116" s="206"/>
      <c r="Q116" s="206"/>
      <c r="R116" s="206"/>
      <c r="S116" s="206"/>
      <c r="T116" s="207"/>
      <c r="AT116" s="208" t="s">
        <v>265</v>
      </c>
      <c r="AU116" s="208" t="s">
        <v>84</v>
      </c>
      <c r="AV116" s="13" t="s">
        <v>82</v>
      </c>
      <c r="AW116" s="13" t="s">
        <v>36</v>
      </c>
      <c r="AX116" s="13" t="s">
        <v>74</v>
      </c>
      <c r="AY116" s="208" t="s">
        <v>245</v>
      </c>
    </row>
    <row r="117" spans="2:51" s="14" customFormat="1" ht="10.2">
      <c r="B117" s="209"/>
      <c r="C117" s="210"/>
      <c r="D117" s="200" t="s">
        <v>265</v>
      </c>
      <c r="E117" s="211" t="s">
        <v>19</v>
      </c>
      <c r="F117" s="212" t="s">
        <v>1132</v>
      </c>
      <c r="G117" s="210"/>
      <c r="H117" s="213">
        <v>4727.8</v>
      </c>
      <c r="I117" s="214"/>
      <c r="J117" s="210"/>
      <c r="K117" s="210"/>
      <c r="L117" s="215"/>
      <c r="M117" s="216"/>
      <c r="N117" s="217"/>
      <c r="O117" s="217"/>
      <c r="P117" s="217"/>
      <c r="Q117" s="217"/>
      <c r="R117" s="217"/>
      <c r="S117" s="217"/>
      <c r="T117" s="218"/>
      <c r="AT117" s="219" t="s">
        <v>265</v>
      </c>
      <c r="AU117" s="219" t="s">
        <v>84</v>
      </c>
      <c r="AV117" s="14" t="s">
        <v>84</v>
      </c>
      <c r="AW117" s="14" t="s">
        <v>36</v>
      </c>
      <c r="AX117" s="14" t="s">
        <v>74</v>
      </c>
      <c r="AY117" s="219" t="s">
        <v>245</v>
      </c>
    </row>
    <row r="118" spans="2:51" s="15" customFormat="1" ht="10.2">
      <c r="B118" s="220"/>
      <c r="C118" s="221"/>
      <c r="D118" s="200" t="s">
        <v>265</v>
      </c>
      <c r="E118" s="222" t="s">
        <v>1098</v>
      </c>
      <c r="F118" s="223" t="s">
        <v>271</v>
      </c>
      <c r="G118" s="221"/>
      <c r="H118" s="224">
        <v>5002.78</v>
      </c>
      <c r="I118" s="225"/>
      <c r="J118" s="221"/>
      <c r="K118" s="221"/>
      <c r="L118" s="226"/>
      <c r="M118" s="227"/>
      <c r="N118" s="228"/>
      <c r="O118" s="228"/>
      <c r="P118" s="228"/>
      <c r="Q118" s="228"/>
      <c r="R118" s="228"/>
      <c r="S118" s="228"/>
      <c r="T118" s="229"/>
      <c r="AT118" s="230" t="s">
        <v>265</v>
      </c>
      <c r="AU118" s="230" t="s">
        <v>84</v>
      </c>
      <c r="AV118" s="15" t="s">
        <v>131</v>
      </c>
      <c r="AW118" s="15" t="s">
        <v>36</v>
      </c>
      <c r="AX118" s="15" t="s">
        <v>82</v>
      </c>
      <c r="AY118" s="230" t="s">
        <v>245</v>
      </c>
    </row>
    <row r="119" spans="1:65" s="2" customFormat="1" ht="24.15" customHeight="1">
      <c r="A119" s="35"/>
      <c r="B119" s="36"/>
      <c r="C119" s="180" t="s">
        <v>94</v>
      </c>
      <c r="D119" s="180" t="s">
        <v>247</v>
      </c>
      <c r="E119" s="181" t="s">
        <v>1133</v>
      </c>
      <c r="F119" s="182" t="s">
        <v>1134</v>
      </c>
      <c r="G119" s="183" t="s">
        <v>260</v>
      </c>
      <c r="H119" s="184">
        <v>5395.79</v>
      </c>
      <c r="I119" s="185"/>
      <c r="J119" s="186">
        <f>ROUND(I119*H119,2)</f>
        <v>0</v>
      </c>
      <c r="K119" s="182" t="s">
        <v>261</v>
      </c>
      <c r="L119" s="40"/>
      <c r="M119" s="187" t="s">
        <v>19</v>
      </c>
      <c r="N119" s="188" t="s">
        <v>45</v>
      </c>
      <c r="O119" s="65"/>
      <c r="P119" s="189">
        <f>O119*H119</f>
        <v>0</v>
      </c>
      <c r="Q119" s="189">
        <v>0.01365</v>
      </c>
      <c r="R119" s="189">
        <f>Q119*H119</f>
        <v>73.6525335</v>
      </c>
      <c r="S119" s="189">
        <v>0</v>
      </c>
      <c r="T119" s="190">
        <f>S119*H119</f>
        <v>0</v>
      </c>
      <c r="U119" s="35"/>
      <c r="V119" s="35"/>
      <c r="W119" s="35"/>
      <c r="X119" s="35"/>
      <c r="Y119" s="35"/>
      <c r="Z119" s="35"/>
      <c r="AA119" s="35"/>
      <c r="AB119" s="35"/>
      <c r="AC119" s="35"/>
      <c r="AD119" s="35"/>
      <c r="AE119" s="35"/>
      <c r="AR119" s="191" t="s">
        <v>131</v>
      </c>
      <c r="AT119" s="191" t="s">
        <v>247</v>
      </c>
      <c r="AU119" s="191" t="s">
        <v>84</v>
      </c>
      <c r="AY119" s="18" t="s">
        <v>245</v>
      </c>
      <c r="BE119" s="192">
        <f>IF(N119="základní",J119,0)</f>
        <v>0</v>
      </c>
      <c r="BF119" s="192">
        <f>IF(N119="snížená",J119,0)</f>
        <v>0</v>
      </c>
      <c r="BG119" s="192">
        <f>IF(N119="zákl. přenesená",J119,0)</f>
        <v>0</v>
      </c>
      <c r="BH119" s="192">
        <f>IF(N119="sníž. přenesená",J119,0)</f>
        <v>0</v>
      </c>
      <c r="BI119" s="192">
        <f>IF(N119="nulová",J119,0)</f>
        <v>0</v>
      </c>
      <c r="BJ119" s="18" t="s">
        <v>82</v>
      </c>
      <c r="BK119" s="192">
        <f>ROUND(I119*H119,2)</f>
        <v>0</v>
      </c>
      <c r="BL119" s="18" t="s">
        <v>131</v>
      </c>
      <c r="BM119" s="191" t="s">
        <v>1135</v>
      </c>
    </row>
    <row r="120" spans="1:47" s="2" customFormat="1" ht="10.2">
      <c r="A120" s="35"/>
      <c r="B120" s="36"/>
      <c r="C120" s="37"/>
      <c r="D120" s="193" t="s">
        <v>263</v>
      </c>
      <c r="E120" s="37"/>
      <c r="F120" s="194" t="s">
        <v>1136</v>
      </c>
      <c r="G120" s="37"/>
      <c r="H120" s="37"/>
      <c r="I120" s="195"/>
      <c r="J120" s="37"/>
      <c r="K120" s="37"/>
      <c r="L120" s="40"/>
      <c r="M120" s="196"/>
      <c r="N120" s="197"/>
      <c r="O120" s="65"/>
      <c r="P120" s="65"/>
      <c r="Q120" s="65"/>
      <c r="R120" s="65"/>
      <c r="S120" s="65"/>
      <c r="T120" s="66"/>
      <c r="U120" s="35"/>
      <c r="V120" s="35"/>
      <c r="W120" s="35"/>
      <c r="X120" s="35"/>
      <c r="Y120" s="35"/>
      <c r="Z120" s="35"/>
      <c r="AA120" s="35"/>
      <c r="AB120" s="35"/>
      <c r="AC120" s="35"/>
      <c r="AD120" s="35"/>
      <c r="AE120" s="35"/>
      <c r="AT120" s="18" t="s">
        <v>263</v>
      </c>
      <c r="AU120" s="18" t="s">
        <v>84</v>
      </c>
    </row>
    <row r="121" spans="2:51" s="13" customFormat="1" ht="10.2">
      <c r="B121" s="198"/>
      <c r="C121" s="199"/>
      <c r="D121" s="200" t="s">
        <v>265</v>
      </c>
      <c r="E121" s="201" t="s">
        <v>19</v>
      </c>
      <c r="F121" s="202" t="s">
        <v>1137</v>
      </c>
      <c r="G121" s="199"/>
      <c r="H121" s="201" t="s">
        <v>19</v>
      </c>
      <c r="I121" s="203"/>
      <c r="J121" s="199"/>
      <c r="K121" s="199"/>
      <c r="L121" s="204"/>
      <c r="M121" s="205"/>
      <c r="N121" s="206"/>
      <c r="O121" s="206"/>
      <c r="P121" s="206"/>
      <c r="Q121" s="206"/>
      <c r="R121" s="206"/>
      <c r="S121" s="206"/>
      <c r="T121" s="207"/>
      <c r="AT121" s="208" t="s">
        <v>265</v>
      </c>
      <c r="AU121" s="208" t="s">
        <v>84</v>
      </c>
      <c r="AV121" s="13" t="s">
        <v>82</v>
      </c>
      <c r="AW121" s="13" t="s">
        <v>36</v>
      </c>
      <c r="AX121" s="13" t="s">
        <v>74</v>
      </c>
      <c r="AY121" s="208" t="s">
        <v>245</v>
      </c>
    </row>
    <row r="122" spans="2:51" s="14" customFormat="1" ht="10.2">
      <c r="B122" s="209"/>
      <c r="C122" s="210"/>
      <c r="D122" s="200" t="s">
        <v>265</v>
      </c>
      <c r="E122" s="211" t="s">
        <v>19</v>
      </c>
      <c r="F122" s="212" t="s">
        <v>1098</v>
      </c>
      <c r="G122" s="210"/>
      <c r="H122" s="213">
        <v>5002.78</v>
      </c>
      <c r="I122" s="214"/>
      <c r="J122" s="210"/>
      <c r="K122" s="210"/>
      <c r="L122" s="215"/>
      <c r="M122" s="216"/>
      <c r="N122" s="217"/>
      <c r="O122" s="217"/>
      <c r="P122" s="217"/>
      <c r="Q122" s="217"/>
      <c r="R122" s="217"/>
      <c r="S122" s="217"/>
      <c r="T122" s="218"/>
      <c r="AT122" s="219" t="s">
        <v>265</v>
      </c>
      <c r="AU122" s="219" t="s">
        <v>84</v>
      </c>
      <c r="AV122" s="14" t="s">
        <v>84</v>
      </c>
      <c r="AW122" s="14" t="s">
        <v>36</v>
      </c>
      <c r="AX122" s="14" t="s">
        <v>74</v>
      </c>
      <c r="AY122" s="219" t="s">
        <v>245</v>
      </c>
    </row>
    <row r="123" spans="2:51" s="14" customFormat="1" ht="10.2">
      <c r="B123" s="209"/>
      <c r="C123" s="210"/>
      <c r="D123" s="200" t="s">
        <v>265</v>
      </c>
      <c r="E123" s="211" t="s">
        <v>19</v>
      </c>
      <c r="F123" s="212" t="s">
        <v>1096</v>
      </c>
      <c r="G123" s="210"/>
      <c r="H123" s="213">
        <v>393.01</v>
      </c>
      <c r="I123" s="214"/>
      <c r="J123" s="210"/>
      <c r="K123" s="210"/>
      <c r="L123" s="215"/>
      <c r="M123" s="216"/>
      <c r="N123" s="217"/>
      <c r="O123" s="217"/>
      <c r="P123" s="217"/>
      <c r="Q123" s="217"/>
      <c r="R123" s="217"/>
      <c r="S123" s="217"/>
      <c r="T123" s="218"/>
      <c r="AT123" s="219" t="s">
        <v>265</v>
      </c>
      <c r="AU123" s="219" t="s">
        <v>84</v>
      </c>
      <c r="AV123" s="14" t="s">
        <v>84</v>
      </c>
      <c r="AW123" s="14" t="s">
        <v>36</v>
      </c>
      <c r="AX123" s="14" t="s">
        <v>74</v>
      </c>
      <c r="AY123" s="219" t="s">
        <v>245</v>
      </c>
    </row>
    <row r="124" spans="2:51" s="15" customFormat="1" ht="10.2">
      <c r="B124" s="220"/>
      <c r="C124" s="221"/>
      <c r="D124" s="200" t="s">
        <v>265</v>
      </c>
      <c r="E124" s="222" t="s">
        <v>19</v>
      </c>
      <c r="F124" s="223" t="s">
        <v>271</v>
      </c>
      <c r="G124" s="221"/>
      <c r="H124" s="224">
        <v>5395.79</v>
      </c>
      <c r="I124" s="225"/>
      <c r="J124" s="221"/>
      <c r="K124" s="221"/>
      <c r="L124" s="226"/>
      <c r="M124" s="227"/>
      <c r="N124" s="228"/>
      <c r="O124" s="228"/>
      <c r="P124" s="228"/>
      <c r="Q124" s="228"/>
      <c r="R124" s="228"/>
      <c r="S124" s="228"/>
      <c r="T124" s="229"/>
      <c r="AT124" s="230" t="s">
        <v>265</v>
      </c>
      <c r="AU124" s="230" t="s">
        <v>84</v>
      </c>
      <c r="AV124" s="15" t="s">
        <v>131</v>
      </c>
      <c r="AW124" s="15" t="s">
        <v>36</v>
      </c>
      <c r="AX124" s="15" t="s">
        <v>82</v>
      </c>
      <c r="AY124" s="230" t="s">
        <v>245</v>
      </c>
    </row>
    <row r="125" spans="1:65" s="2" customFormat="1" ht="16.5" customHeight="1">
      <c r="A125" s="35"/>
      <c r="B125" s="36"/>
      <c r="C125" s="180" t="s">
        <v>131</v>
      </c>
      <c r="D125" s="180" t="s">
        <v>247</v>
      </c>
      <c r="E125" s="181" t="s">
        <v>1138</v>
      </c>
      <c r="F125" s="182" t="s">
        <v>1139</v>
      </c>
      <c r="G125" s="183" t="s">
        <v>260</v>
      </c>
      <c r="H125" s="184">
        <v>5228.6</v>
      </c>
      <c r="I125" s="185"/>
      <c r="J125" s="186">
        <f>ROUND(I125*H125,2)</f>
        <v>0</v>
      </c>
      <c r="K125" s="182" t="s">
        <v>19</v>
      </c>
      <c r="L125" s="40"/>
      <c r="M125" s="187" t="s">
        <v>19</v>
      </c>
      <c r="N125" s="188" t="s">
        <v>45</v>
      </c>
      <c r="O125" s="65"/>
      <c r="P125" s="189">
        <f>O125*H125</f>
        <v>0</v>
      </c>
      <c r="Q125" s="189">
        <v>0.0035</v>
      </c>
      <c r="R125" s="189">
        <f>Q125*H125</f>
        <v>18.3001</v>
      </c>
      <c r="S125" s="189">
        <v>0</v>
      </c>
      <c r="T125" s="190">
        <f>S125*H125</f>
        <v>0</v>
      </c>
      <c r="U125" s="35"/>
      <c r="V125" s="35"/>
      <c r="W125" s="35"/>
      <c r="X125" s="35"/>
      <c r="Y125" s="35"/>
      <c r="Z125" s="35"/>
      <c r="AA125" s="35"/>
      <c r="AB125" s="35"/>
      <c r="AC125" s="35"/>
      <c r="AD125" s="35"/>
      <c r="AE125" s="35"/>
      <c r="AR125" s="191" t="s">
        <v>131</v>
      </c>
      <c r="AT125" s="191" t="s">
        <v>247</v>
      </c>
      <c r="AU125" s="191" t="s">
        <v>84</v>
      </c>
      <c r="AY125" s="18" t="s">
        <v>245</v>
      </c>
      <c r="BE125" s="192">
        <f>IF(N125="základní",J125,0)</f>
        <v>0</v>
      </c>
      <c r="BF125" s="192">
        <f>IF(N125="snížená",J125,0)</f>
        <v>0</v>
      </c>
      <c r="BG125" s="192">
        <f>IF(N125="zákl. přenesená",J125,0)</f>
        <v>0</v>
      </c>
      <c r="BH125" s="192">
        <f>IF(N125="sníž. přenesená",J125,0)</f>
        <v>0</v>
      </c>
      <c r="BI125" s="192">
        <f>IF(N125="nulová",J125,0)</f>
        <v>0</v>
      </c>
      <c r="BJ125" s="18" t="s">
        <v>82</v>
      </c>
      <c r="BK125" s="192">
        <f>ROUND(I125*H125,2)</f>
        <v>0</v>
      </c>
      <c r="BL125" s="18" t="s">
        <v>131</v>
      </c>
      <c r="BM125" s="191" t="s">
        <v>1140</v>
      </c>
    </row>
    <row r="126" spans="2:51" s="13" customFormat="1" ht="10.2">
      <c r="B126" s="198"/>
      <c r="C126" s="199"/>
      <c r="D126" s="200" t="s">
        <v>265</v>
      </c>
      <c r="E126" s="201" t="s">
        <v>19</v>
      </c>
      <c r="F126" s="202" t="s">
        <v>1141</v>
      </c>
      <c r="G126" s="199"/>
      <c r="H126" s="201" t="s">
        <v>19</v>
      </c>
      <c r="I126" s="203"/>
      <c r="J126" s="199"/>
      <c r="K126" s="199"/>
      <c r="L126" s="204"/>
      <c r="M126" s="205"/>
      <c r="N126" s="206"/>
      <c r="O126" s="206"/>
      <c r="P126" s="206"/>
      <c r="Q126" s="206"/>
      <c r="R126" s="206"/>
      <c r="S126" s="206"/>
      <c r="T126" s="207"/>
      <c r="AT126" s="208" t="s">
        <v>265</v>
      </c>
      <c r="AU126" s="208" t="s">
        <v>84</v>
      </c>
      <c r="AV126" s="13" t="s">
        <v>82</v>
      </c>
      <c r="AW126" s="13" t="s">
        <v>36</v>
      </c>
      <c r="AX126" s="13" t="s">
        <v>74</v>
      </c>
      <c r="AY126" s="208" t="s">
        <v>245</v>
      </c>
    </row>
    <row r="127" spans="2:51" s="13" customFormat="1" ht="10.2">
      <c r="B127" s="198"/>
      <c r="C127" s="199"/>
      <c r="D127" s="200" t="s">
        <v>265</v>
      </c>
      <c r="E127" s="201" t="s">
        <v>19</v>
      </c>
      <c r="F127" s="202" t="s">
        <v>1129</v>
      </c>
      <c r="G127" s="199"/>
      <c r="H127" s="201" t="s">
        <v>19</v>
      </c>
      <c r="I127" s="203"/>
      <c r="J127" s="199"/>
      <c r="K127" s="199"/>
      <c r="L127" s="204"/>
      <c r="M127" s="205"/>
      <c r="N127" s="206"/>
      <c r="O127" s="206"/>
      <c r="P127" s="206"/>
      <c r="Q127" s="206"/>
      <c r="R127" s="206"/>
      <c r="S127" s="206"/>
      <c r="T127" s="207"/>
      <c r="AT127" s="208" t="s">
        <v>265</v>
      </c>
      <c r="AU127" s="208" t="s">
        <v>84</v>
      </c>
      <c r="AV127" s="13" t="s">
        <v>82</v>
      </c>
      <c r="AW127" s="13" t="s">
        <v>36</v>
      </c>
      <c r="AX127" s="13" t="s">
        <v>74</v>
      </c>
      <c r="AY127" s="208" t="s">
        <v>245</v>
      </c>
    </row>
    <row r="128" spans="2:51" s="14" customFormat="1" ht="10.2">
      <c r="B128" s="209"/>
      <c r="C128" s="210"/>
      <c r="D128" s="200" t="s">
        <v>265</v>
      </c>
      <c r="E128" s="211" t="s">
        <v>19</v>
      </c>
      <c r="F128" s="212" t="s">
        <v>1142</v>
      </c>
      <c r="G128" s="210"/>
      <c r="H128" s="213">
        <v>107.79</v>
      </c>
      <c r="I128" s="214"/>
      <c r="J128" s="210"/>
      <c r="K128" s="210"/>
      <c r="L128" s="215"/>
      <c r="M128" s="216"/>
      <c r="N128" s="217"/>
      <c r="O128" s="217"/>
      <c r="P128" s="217"/>
      <c r="Q128" s="217"/>
      <c r="R128" s="217"/>
      <c r="S128" s="217"/>
      <c r="T128" s="218"/>
      <c r="AT128" s="219" t="s">
        <v>265</v>
      </c>
      <c r="AU128" s="219" t="s">
        <v>84</v>
      </c>
      <c r="AV128" s="14" t="s">
        <v>84</v>
      </c>
      <c r="AW128" s="14" t="s">
        <v>36</v>
      </c>
      <c r="AX128" s="14" t="s">
        <v>74</v>
      </c>
      <c r="AY128" s="219" t="s">
        <v>245</v>
      </c>
    </row>
    <row r="129" spans="2:51" s="13" customFormat="1" ht="10.2">
      <c r="B129" s="198"/>
      <c r="C129" s="199"/>
      <c r="D129" s="200" t="s">
        <v>265</v>
      </c>
      <c r="E129" s="201" t="s">
        <v>19</v>
      </c>
      <c r="F129" s="202" t="s">
        <v>1131</v>
      </c>
      <c r="G129" s="199"/>
      <c r="H129" s="201" t="s">
        <v>19</v>
      </c>
      <c r="I129" s="203"/>
      <c r="J129" s="199"/>
      <c r="K129" s="199"/>
      <c r="L129" s="204"/>
      <c r="M129" s="205"/>
      <c r="N129" s="206"/>
      <c r="O129" s="206"/>
      <c r="P129" s="206"/>
      <c r="Q129" s="206"/>
      <c r="R129" s="206"/>
      <c r="S129" s="206"/>
      <c r="T129" s="207"/>
      <c r="AT129" s="208" t="s">
        <v>265</v>
      </c>
      <c r="AU129" s="208" t="s">
        <v>84</v>
      </c>
      <c r="AV129" s="13" t="s">
        <v>82</v>
      </c>
      <c r="AW129" s="13" t="s">
        <v>36</v>
      </c>
      <c r="AX129" s="13" t="s">
        <v>74</v>
      </c>
      <c r="AY129" s="208" t="s">
        <v>245</v>
      </c>
    </row>
    <row r="130" spans="2:51" s="14" customFormat="1" ht="10.2">
      <c r="B130" s="209"/>
      <c r="C130" s="210"/>
      <c r="D130" s="200" t="s">
        <v>265</v>
      </c>
      <c r="E130" s="211" t="s">
        <v>19</v>
      </c>
      <c r="F130" s="212" t="s">
        <v>1132</v>
      </c>
      <c r="G130" s="210"/>
      <c r="H130" s="213">
        <v>4727.8</v>
      </c>
      <c r="I130" s="214"/>
      <c r="J130" s="210"/>
      <c r="K130" s="210"/>
      <c r="L130" s="215"/>
      <c r="M130" s="216"/>
      <c r="N130" s="217"/>
      <c r="O130" s="217"/>
      <c r="P130" s="217"/>
      <c r="Q130" s="217"/>
      <c r="R130" s="217"/>
      <c r="S130" s="217"/>
      <c r="T130" s="218"/>
      <c r="AT130" s="219" t="s">
        <v>265</v>
      </c>
      <c r="AU130" s="219" t="s">
        <v>84</v>
      </c>
      <c r="AV130" s="14" t="s">
        <v>84</v>
      </c>
      <c r="AW130" s="14" t="s">
        <v>36</v>
      </c>
      <c r="AX130" s="14" t="s">
        <v>74</v>
      </c>
      <c r="AY130" s="219" t="s">
        <v>245</v>
      </c>
    </row>
    <row r="131" spans="2:51" s="13" customFormat="1" ht="10.2">
      <c r="B131" s="198"/>
      <c r="C131" s="199"/>
      <c r="D131" s="200" t="s">
        <v>265</v>
      </c>
      <c r="E131" s="201" t="s">
        <v>19</v>
      </c>
      <c r="F131" s="202" t="s">
        <v>582</v>
      </c>
      <c r="G131" s="199"/>
      <c r="H131" s="201" t="s">
        <v>19</v>
      </c>
      <c r="I131" s="203"/>
      <c r="J131" s="199"/>
      <c r="K131" s="199"/>
      <c r="L131" s="204"/>
      <c r="M131" s="205"/>
      <c r="N131" s="206"/>
      <c r="O131" s="206"/>
      <c r="P131" s="206"/>
      <c r="Q131" s="206"/>
      <c r="R131" s="206"/>
      <c r="S131" s="206"/>
      <c r="T131" s="207"/>
      <c r="AT131" s="208" t="s">
        <v>265</v>
      </c>
      <c r="AU131" s="208" t="s">
        <v>84</v>
      </c>
      <c r="AV131" s="13" t="s">
        <v>82</v>
      </c>
      <c r="AW131" s="13" t="s">
        <v>36</v>
      </c>
      <c r="AX131" s="13" t="s">
        <v>74</v>
      </c>
      <c r="AY131" s="208" t="s">
        <v>245</v>
      </c>
    </row>
    <row r="132" spans="2:51" s="14" customFormat="1" ht="10.2">
      <c r="B132" s="209"/>
      <c r="C132" s="210"/>
      <c r="D132" s="200" t="s">
        <v>265</v>
      </c>
      <c r="E132" s="211" t="s">
        <v>19</v>
      </c>
      <c r="F132" s="212" t="s">
        <v>595</v>
      </c>
      <c r="G132" s="210"/>
      <c r="H132" s="213">
        <v>315.84</v>
      </c>
      <c r="I132" s="214"/>
      <c r="J132" s="210"/>
      <c r="K132" s="210"/>
      <c r="L132" s="215"/>
      <c r="M132" s="216"/>
      <c r="N132" s="217"/>
      <c r="O132" s="217"/>
      <c r="P132" s="217"/>
      <c r="Q132" s="217"/>
      <c r="R132" s="217"/>
      <c r="S132" s="217"/>
      <c r="T132" s="218"/>
      <c r="AT132" s="219" t="s">
        <v>265</v>
      </c>
      <c r="AU132" s="219" t="s">
        <v>84</v>
      </c>
      <c r="AV132" s="14" t="s">
        <v>84</v>
      </c>
      <c r="AW132" s="14" t="s">
        <v>36</v>
      </c>
      <c r="AX132" s="14" t="s">
        <v>74</v>
      </c>
      <c r="AY132" s="219" t="s">
        <v>245</v>
      </c>
    </row>
    <row r="133" spans="2:51" s="13" customFormat="1" ht="10.2">
      <c r="B133" s="198"/>
      <c r="C133" s="199"/>
      <c r="D133" s="200" t="s">
        <v>265</v>
      </c>
      <c r="E133" s="201" t="s">
        <v>19</v>
      </c>
      <c r="F133" s="202" t="s">
        <v>584</v>
      </c>
      <c r="G133" s="199"/>
      <c r="H133" s="201" t="s">
        <v>19</v>
      </c>
      <c r="I133" s="203"/>
      <c r="J133" s="199"/>
      <c r="K133" s="199"/>
      <c r="L133" s="204"/>
      <c r="M133" s="205"/>
      <c r="N133" s="206"/>
      <c r="O133" s="206"/>
      <c r="P133" s="206"/>
      <c r="Q133" s="206"/>
      <c r="R133" s="206"/>
      <c r="S133" s="206"/>
      <c r="T133" s="207"/>
      <c r="AT133" s="208" t="s">
        <v>265</v>
      </c>
      <c r="AU133" s="208" t="s">
        <v>84</v>
      </c>
      <c r="AV133" s="13" t="s">
        <v>82</v>
      </c>
      <c r="AW133" s="13" t="s">
        <v>36</v>
      </c>
      <c r="AX133" s="13" t="s">
        <v>74</v>
      </c>
      <c r="AY133" s="208" t="s">
        <v>245</v>
      </c>
    </row>
    <row r="134" spans="2:51" s="14" customFormat="1" ht="10.2">
      <c r="B134" s="209"/>
      <c r="C134" s="210"/>
      <c r="D134" s="200" t="s">
        <v>265</v>
      </c>
      <c r="E134" s="211" t="s">
        <v>19</v>
      </c>
      <c r="F134" s="212" t="s">
        <v>1123</v>
      </c>
      <c r="G134" s="210"/>
      <c r="H134" s="213">
        <v>77.17</v>
      </c>
      <c r="I134" s="214"/>
      <c r="J134" s="210"/>
      <c r="K134" s="210"/>
      <c r="L134" s="215"/>
      <c r="M134" s="216"/>
      <c r="N134" s="217"/>
      <c r="O134" s="217"/>
      <c r="P134" s="217"/>
      <c r="Q134" s="217"/>
      <c r="R134" s="217"/>
      <c r="S134" s="217"/>
      <c r="T134" s="218"/>
      <c r="AT134" s="219" t="s">
        <v>265</v>
      </c>
      <c r="AU134" s="219" t="s">
        <v>84</v>
      </c>
      <c r="AV134" s="14" t="s">
        <v>84</v>
      </c>
      <c r="AW134" s="14" t="s">
        <v>36</v>
      </c>
      <c r="AX134" s="14" t="s">
        <v>74</v>
      </c>
      <c r="AY134" s="219" t="s">
        <v>245</v>
      </c>
    </row>
    <row r="135" spans="2:51" s="15" customFormat="1" ht="10.2">
      <c r="B135" s="220"/>
      <c r="C135" s="221"/>
      <c r="D135" s="200" t="s">
        <v>265</v>
      </c>
      <c r="E135" s="222" t="s">
        <v>1110</v>
      </c>
      <c r="F135" s="223" t="s">
        <v>271</v>
      </c>
      <c r="G135" s="221"/>
      <c r="H135" s="224">
        <v>5228.6</v>
      </c>
      <c r="I135" s="225"/>
      <c r="J135" s="221"/>
      <c r="K135" s="221"/>
      <c r="L135" s="226"/>
      <c r="M135" s="227"/>
      <c r="N135" s="228"/>
      <c r="O135" s="228"/>
      <c r="P135" s="228"/>
      <c r="Q135" s="228"/>
      <c r="R135" s="228"/>
      <c r="S135" s="228"/>
      <c r="T135" s="229"/>
      <c r="AT135" s="230" t="s">
        <v>265</v>
      </c>
      <c r="AU135" s="230" t="s">
        <v>84</v>
      </c>
      <c r="AV135" s="15" t="s">
        <v>131</v>
      </c>
      <c r="AW135" s="15" t="s">
        <v>36</v>
      </c>
      <c r="AX135" s="15" t="s">
        <v>82</v>
      </c>
      <c r="AY135" s="230" t="s">
        <v>245</v>
      </c>
    </row>
    <row r="136" spans="2:63" s="12" customFormat="1" ht="22.8" customHeight="1">
      <c r="B136" s="164"/>
      <c r="C136" s="165"/>
      <c r="D136" s="166" t="s">
        <v>73</v>
      </c>
      <c r="E136" s="178" t="s">
        <v>305</v>
      </c>
      <c r="F136" s="178" t="s">
        <v>327</v>
      </c>
      <c r="G136" s="165"/>
      <c r="H136" s="165"/>
      <c r="I136" s="168"/>
      <c r="J136" s="179">
        <f>BK136</f>
        <v>0</v>
      </c>
      <c r="K136" s="165"/>
      <c r="L136" s="170"/>
      <c r="M136" s="171"/>
      <c r="N136" s="172"/>
      <c r="O136" s="172"/>
      <c r="P136" s="173">
        <f>SUM(P137:P138)</f>
        <v>0</v>
      </c>
      <c r="Q136" s="172"/>
      <c r="R136" s="173">
        <f>SUM(R137:R138)</f>
        <v>0.8499999999999999</v>
      </c>
      <c r="S136" s="172"/>
      <c r="T136" s="174">
        <f>SUM(T137:T138)</f>
        <v>0</v>
      </c>
      <c r="AR136" s="175" t="s">
        <v>82</v>
      </c>
      <c r="AT136" s="176" t="s">
        <v>73</v>
      </c>
      <c r="AU136" s="176" t="s">
        <v>82</v>
      </c>
      <c r="AY136" s="175" t="s">
        <v>245</v>
      </c>
      <c r="BK136" s="177">
        <f>SUM(BK137:BK138)</f>
        <v>0</v>
      </c>
    </row>
    <row r="137" spans="1:65" s="2" customFormat="1" ht="16.5" customHeight="1">
      <c r="A137" s="35"/>
      <c r="B137" s="36"/>
      <c r="C137" s="180" t="s">
        <v>272</v>
      </c>
      <c r="D137" s="180" t="s">
        <v>247</v>
      </c>
      <c r="E137" s="181" t="s">
        <v>1143</v>
      </c>
      <c r="F137" s="182" t="s">
        <v>1144</v>
      </c>
      <c r="G137" s="183" t="s">
        <v>260</v>
      </c>
      <c r="H137" s="184">
        <v>5000</v>
      </c>
      <c r="I137" s="185"/>
      <c r="J137" s="186">
        <f>ROUND(I137*H137,2)</f>
        <v>0</v>
      </c>
      <c r="K137" s="182" t="s">
        <v>19</v>
      </c>
      <c r="L137" s="40"/>
      <c r="M137" s="187" t="s">
        <v>19</v>
      </c>
      <c r="N137" s="188" t="s">
        <v>45</v>
      </c>
      <c r="O137" s="65"/>
      <c r="P137" s="189">
        <f>O137*H137</f>
        <v>0</v>
      </c>
      <c r="Q137" s="189">
        <v>0.00013</v>
      </c>
      <c r="R137" s="189">
        <f>Q137*H137</f>
        <v>0.6499999999999999</v>
      </c>
      <c r="S137" s="189">
        <v>0</v>
      </c>
      <c r="T137" s="190">
        <f>S137*H137</f>
        <v>0</v>
      </c>
      <c r="U137" s="35"/>
      <c r="V137" s="35"/>
      <c r="W137" s="35"/>
      <c r="X137" s="35"/>
      <c r="Y137" s="35"/>
      <c r="Z137" s="35"/>
      <c r="AA137" s="35"/>
      <c r="AB137" s="35"/>
      <c r="AC137" s="35"/>
      <c r="AD137" s="35"/>
      <c r="AE137" s="35"/>
      <c r="AR137" s="191" t="s">
        <v>131</v>
      </c>
      <c r="AT137" s="191" t="s">
        <v>247</v>
      </c>
      <c r="AU137" s="191" t="s">
        <v>84</v>
      </c>
      <c r="AY137" s="18" t="s">
        <v>245</v>
      </c>
      <c r="BE137" s="192">
        <f>IF(N137="základní",J137,0)</f>
        <v>0</v>
      </c>
      <c r="BF137" s="192">
        <f>IF(N137="snížená",J137,0)</f>
        <v>0</v>
      </c>
      <c r="BG137" s="192">
        <f>IF(N137="zákl. přenesená",J137,0)</f>
        <v>0</v>
      </c>
      <c r="BH137" s="192">
        <f>IF(N137="sníž. přenesená",J137,0)</f>
        <v>0</v>
      </c>
      <c r="BI137" s="192">
        <f>IF(N137="nulová",J137,0)</f>
        <v>0</v>
      </c>
      <c r="BJ137" s="18" t="s">
        <v>82</v>
      </c>
      <c r="BK137" s="192">
        <f>ROUND(I137*H137,2)</f>
        <v>0</v>
      </c>
      <c r="BL137" s="18" t="s">
        <v>131</v>
      </c>
      <c r="BM137" s="191" t="s">
        <v>1145</v>
      </c>
    </row>
    <row r="138" spans="1:65" s="2" customFormat="1" ht="16.5" customHeight="1">
      <c r="A138" s="35"/>
      <c r="B138" s="36"/>
      <c r="C138" s="180" t="s">
        <v>278</v>
      </c>
      <c r="D138" s="180" t="s">
        <v>247</v>
      </c>
      <c r="E138" s="181" t="s">
        <v>1146</v>
      </c>
      <c r="F138" s="182" t="s">
        <v>1147</v>
      </c>
      <c r="G138" s="183" t="s">
        <v>260</v>
      </c>
      <c r="H138" s="184">
        <v>5000</v>
      </c>
      <c r="I138" s="185"/>
      <c r="J138" s="186">
        <f>ROUND(I138*H138,2)</f>
        <v>0</v>
      </c>
      <c r="K138" s="182" t="s">
        <v>19</v>
      </c>
      <c r="L138" s="40"/>
      <c r="M138" s="187" t="s">
        <v>19</v>
      </c>
      <c r="N138" s="188" t="s">
        <v>45</v>
      </c>
      <c r="O138" s="65"/>
      <c r="P138" s="189">
        <f>O138*H138</f>
        <v>0</v>
      </c>
      <c r="Q138" s="189">
        <v>4E-05</v>
      </c>
      <c r="R138" s="189">
        <f>Q138*H138</f>
        <v>0.2</v>
      </c>
      <c r="S138" s="189">
        <v>0</v>
      </c>
      <c r="T138" s="190">
        <f>S138*H138</f>
        <v>0</v>
      </c>
      <c r="U138" s="35"/>
      <c r="V138" s="35"/>
      <c r="W138" s="35"/>
      <c r="X138" s="35"/>
      <c r="Y138" s="35"/>
      <c r="Z138" s="35"/>
      <c r="AA138" s="35"/>
      <c r="AB138" s="35"/>
      <c r="AC138" s="35"/>
      <c r="AD138" s="35"/>
      <c r="AE138" s="35"/>
      <c r="AR138" s="191" t="s">
        <v>131</v>
      </c>
      <c r="AT138" s="191" t="s">
        <v>247</v>
      </c>
      <c r="AU138" s="191" t="s">
        <v>84</v>
      </c>
      <c r="AY138" s="18" t="s">
        <v>245</v>
      </c>
      <c r="BE138" s="192">
        <f>IF(N138="základní",J138,0)</f>
        <v>0</v>
      </c>
      <c r="BF138" s="192">
        <f>IF(N138="snížená",J138,0)</f>
        <v>0</v>
      </c>
      <c r="BG138" s="192">
        <f>IF(N138="zákl. přenesená",J138,0)</f>
        <v>0</v>
      </c>
      <c r="BH138" s="192">
        <f>IF(N138="sníž. přenesená",J138,0)</f>
        <v>0</v>
      </c>
      <c r="BI138" s="192">
        <f>IF(N138="nulová",J138,0)</f>
        <v>0</v>
      </c>
      <c r="BJ138" s="18" t="s">
        <v>82</v>
      </c>
      <c r="BK138" s="192">
        <f>ROUND(I138*H138,2)</f>
        <v>0</v>
      </c>
      <c r="BL138" s="18" t="s">
        <v>131</v>
      </c>
      <c r="BM138" s="191" t="s">
        <v>1148</v>
      </c>
    </row>
    <row r="139" spans="2:63" s="12" customFormat="1" ht="22.8" customHeight="1">
      <c r="B139" s="164"/>
      <c r="C139" s="165"/>
      <c r="D139" s="166" t="s">
        <v>73</v>
      </c>
      <c r="E139" s="178" t="s">
        <v>540</v>
      </c>
      <c r="F139" s="178" t="s">
        <v>541</v>
      </c>
      <c r="G139" s="165"/>
      <c r="H139" s="165"/>
      <c r="I139" s="168"/>
      <c r="J139" s="179">
        <f>BK139</f>
        <v>0</v>
      </c>
      <c r="K139" s="165"/>
      <c r="L139" s="170"/>
      <c r="M139" s="171"/>
      <c r="N139" s="172"/>
      <c r="O139" s="172"/>
      <c r="P139" s="173">
        <f>SUM(P140:P141)</f>
        <v>0</v>
      </c>
      <c r="Q139" s="172"/>
      <c r="R139" s="173">
        <f>SUM(R140:R141)</f>
        <v>0</v>
      </c>
      <c r="S139" s="172"/>
      <c r="T139" s="174">
        <f>SUM(T140:T141)</f>
        <v>0</v>
      </c>
      <c r="AR139" s="175" t="s">
        <v>82</v>
      </c>
      <c r="AT139" s="176" t="s">
        <v>73</v>
      </c>
      <c r="AU139" s="176" t="s">
        <v>82</v>
      </c>
      <c r="AY139" s="175" t="s">
        <v>245</v>
      </c>
      <c r="BK139" s="177">
        <f>SUM(BK140:BK141)</f>
        <v>0</v>
      </c>
    </row>
    <row r="140" spans="1:65" s="2" customFormat="1" ht="37.8" customHeight="1">
      <c r="A140" s="35"/>
      <c r="B140" s="36"/>
      <c r="C140" s="180" t="s">
        <v>285</v>
      </c>
      <c r="D140" s="180" t="s">
        <v>247</v>
      </c>
      <c r="E140" s="181" t="s">
        <v>542</v>
      </c>
      <c r="F140" s="182" t="s">
        <v>543</v>
      </c>
      <c r="G140" s="183" t="s">
        <v>323</v>
      </c>
      <c r="H140" s="184">
        <v>130.123</v>
      </c>
      <c r="I140" s="185"/>
      <c r="J140" s="186">
        <f>ROUND(I140*H140,2)</f>
        <v>0</v>
      </c>
      <c r="K140" s="182" t="s">
        <v>261</v>
      </c>
      <c r="L140" s="40"/>
      <c r="M140" s="187" t="s">
        <v>19</v>
      </c>
      <c r="N140" s="188" t="s">
        <v>45</v>
      </c>
      <c r="O140" s="65"/>
      <c r="P140" s="189">
        <f>O140*H140</f>
        <v>0</v>
      </c>
      <c r="Q140" s="189">
        <v>0</v>
      </c>
      <c r="R140" s="189">
        <f>Q140*H140</f>
        <v>0</v>
      </c>
      <c r="S140" s="189">
        <v>0</v>
      </c>
      <c r="T140" s="190">
        <f>S140*H140</f>
        <v>0</v>
      </c>
      <c r="U140" s="35"/>
      <c r="V140" s="35"/>
      <c r="W140" s="35"/>
      <c r="X140" s="35"/>
      <c r="Y140" s="35"/>
      <c r="Z140" s="35"/>
      <c r="AA140" s="35"/>
      <c r="AB140" s="35"/>
      <c r="AC140" s="35"/>
      <c r="AD140" s="35"/>
      <c r="AE140" s="35"/>
      <c r="AR140" s="191" t="s">
        <v>131</v>
      </c>
      <c r="AT140" s="191" t="s">
        <v>247</v>
      </c>
      <c r="AU140" s="191" t="s">
        <v>84</v>
      </c>
      <c r="AY140" s="18" t="s">
        <v>245</v>
      </c>
      <c r="BE140" s="192">
        <f>IF(N140="základní",J140,0)</f>
        <v>0</v>
      </c>
      <c r="BF140" s="192">
        <f>IF(N140="snížená",J140,0)</f>
        <v>0</v>
      </c>
      <c r="BG140" s="192">
        <f>IF(N140="zákl. přenesená",J140,0)</f>
        <v>0</v>
      </c>
      <c r="BH140" s="192">
        <f>IF(N140="sníž. přenesená",J140,0)</f>
        <v>0</v>
      </c>
      <c r="BI140" s="192">
        <f>IF(N140="nulová",J140,0)</f>
        <v>0</v>
      </c>
      <c r="BJ140" s="18" t="s">
        <v>82</v>
      </c>
      <c r="BK140" s="192">
        <f>ROUND(I140*H140,2)</f>
        <v>0</v>
      </c>
      <c r="BL140" s="18" t="s">
        <v>131</v>
      </c>
      <c r="BM140" s="191" t="s">
        <v>1149</v>
      </c>
    </row>
    <row r="141" spans="1:47" s="2" customFormat="1" ht="10.2">
      <c r="A141" s="35"/>
      <c r="B141" s="36"/>
      <c r="C141" s="37"/>
      <c r="D141" s="193" t="s">
        <v>263</v>
      </c>
      <c r="E141" s="37"/>
      <c r="F141" s="194" t="s">
        <v>545</v>
      </c>
      <c r="G141" s="37"/>
      <c r="H141" s="37"/>
      <c r="I141" s="195"/>
      <c r="J141" s="37"/>
      <c r="K141" s="37"/>
      <c r="L141" s="40"/>
      <c r="M141" s="196"/>
      <c r="N141" s="197"/>
      <c r="O141" s="65"/>
      <c r="P141" s="65"/>
      <c r="Q141" s="65"/>
      <c r="R141" s="65"/>
      <c r="S141" s="65"/>
      <c r="T141" s="66"/>
      <c r="U141" s="35"/>
      <c r="V141" s="35"/>
      <c r="W141" s="35"/>
      <c r="X141" s="35"/>
      <c r="Y141" s="35"/>
      <c r="Z141" s="35"/>
      <c r="AA141" s="35"/>
      <c r="AB141" s="35"/>
      <c r="AC141" s="35"/>
      <c r="AD141" s="35"/>
      <c r="AE141" s="35"/>
      <c r="AT141" s="18" t="s">
        <v>263</v>
      </c>
      <c r="AU141" s="18" t="s">
        <v>84</v>
      </c>
    </row>
    <row r="142" spans="2:63" s="12" customFormat="1" ht="25.95" customHeight="1">
      <c r="B142" s="164"/>
      <c r="C142" s="165"/>
      <c r="D142" s="166" t="s">
        <v>73</v>
      </c>
      <c r="E142" s="167" t="s">
        <v>546</v>
      </c>
      <c r="F142" s="167" t="s">
        <v>547</v>
      </c>
      <c r="G142" s="165"/>
      <c r="H142" s="165"/>
      <c r="I142" s="168"/>
      <c r="J142" s="169">
        <f>BK142</f>
        <v>0</v>
      </c>
      <c r="K142" s="165"/>
      <c r="L142" s="170"/>
      <c r="M142" s="171"/>
      <c r="N142" s="172"/>
      <c r="O142" s="172"/>
      <c r="P142" s="173">
        <f>P143+P195</f>
        <v>0</v>
      </c>
      <c r="Q142" s="172"/>
      <c r="R142" s="173">
        <f>R143+R195</f>
        <v>2.4416738</v>
      </c>
      <c r="S142" s="172"/>
      <c r="T142" s="174">
        <f>T143+T195</f>
        <v>0</v>
      </c>
      <c r="AR142" s="175" t="s">
        <v>84</v>
      </c>
      <c r="AT142" s="176" t="s">
        <v>73</v>
      </c>
      <c r="AU142" s="176" t="s">
        <v>74</v>
      </c>
      <c r="AY142" s="175" t="s">
        <v>245</v>
      </c>
      <c r="BK142" s="177">
        <f>BK143+BK195</f>
        <v>0</v>
      </c>
    </row>
    <row r="143" spans="2:63" s="12" customFormat="1" ht="22.8" customHeight="1">
      <c r="B143" s="164"/>
      <c r="C143" s="165"/>
      <c r="D143" s="166" t="s">
        <v>73</v>
      </c>
      <c r="E143" s="178" t="s">
        <v>776</v>
      </c>
      <c r="F143" s="178" t="s">
        <v>777</v>
      </c>
      <c r="G143" s="165"/>
      <c r="H143" s="165"/>
      <c r="I143" s="168"/>
      <c r="J143" s="179">
        <f>BK143</f>
        <v>0</v>
      </c>
      <c r="K143" s="165"/>
      <c r="L143" s="170"/>
      <c r="M143" s="171"/>
      <c r="N143" s="172"/>
      <c r="O143" s="172"/>
      <c r="P143" s="173">
        <f>SUM(P144:P194)</f>
        <v>0</v>
      </c>
      <c r="Q143" s="172"/>
      <c r="R143" s="173">
        <f>SUM(R144:R194)</f>
        <v>0</v>
      </c>
      <c r="S143" s="172"/>
      <c r="T143" s="174">
        <f>SUM(T144:T194)</f>
        <v>0</v>
      </c>
      <c r="AR143" s="175" t="s">
        <v>84</v>
      </c>
      <c r="AT143" s="176" t="s">
        <v>73</v>
      </c>
      <c r="AU143" s="176" t="s">
        <v>82</v>
      </c>
      <c r="AY143" s="175" t="s">
        <v>245</v>
      </c>
      <c r="BK143" s="177">
        <f>SUM(BK144:BK194)</f>
        <v>0</v>
      </c>
    </row>
    <row r="144" spans="1:65" s="2" customFormat="1" ht="16.5" customHeight="1">
      <c r="A144" s="35"/>
      <c r="B144" s="36"/>
      <c r="C144" s="180" t="s">
        <v>297</v>
      </c>
      <c r="D144" s="180" t="s">
        <v>247</v>
      </c>
      <c r="E144" s="181" t="s">
        <v>1150</v>
      </c>
      <c r="F144" s="182" t="s">
        <v>1151</v>
      </c>
      <c r="G144" s="183" t="s">
        <v>260</v>
      </c>
      <c r="H144" s="184">
        <v>260.98</v>
      </c>
      <c r="I144" s="185"/>
      <c r="J144" s="186">
        <f>ROUND(I144*H144,2)</f>
        <v>0</v>
      </c>
      <c r="K144" s="182" t="s">
        <v>19</v>
      </c>
      <c r="L144" s="40"/>
      <c r="M144" s="187" t="s">
        <v>19</v>
      </c>
      <c r="N144" s="188" t="s">
        <v>45</v>
      </c>
      <c r="O144" s="65"/>
      <c r="P144" s="189">
        <f>O144*H144</f>
        <v>0</v>
      </c>
      <c r="Q144" s="189">
        <v>0</v>
      </c>
      <c r="R144" s="189">
        <f>Q144*H144</f>
        <v>0</v>
      </c>
      <c r="S144" s="189">
        <v>0</v>
      </c>
      <c r="T144" s="190">
        <f>S144*H144</f>
        <v>0</v>
      </c>
      <c r="U144" s="35"/>
      <c r="V144" s="35"/>
      <c r="W144" s="35"/>
      <c r="X144" s="35"/>
      <c r="Y144" s="35"/>
      <c r="Z144" s="35"/>
      <c r="AA144" s="35"/>
      <c r="AB144" s="35"/>
      <c r="AC144" s="35"/>
      <c r="AD144" s="35"/>
      <c r="AE144" s="35"/>
      <c r="AR144" s="191" t="s">
        <v>355</v>
      </c>
      <c r="AT144" s="191" t="s">
        <v>247</v>
      </c>
      <c r="AU144" s="191" t="s">
        <v>84</v>
      </c>
      <c r="AY144" s="18" t="s">
        <v>245</v>
      </c>
      <c r="BE144" s="192">
        <f>IF(N144="základní",J144,0)</f>
        <v>0</v>
      </c>
      <c r="BF144" s="192">
        <f>IF(N144="snížená",J144,0)</f>
        <v>0</v>
      </c>
      <c r="BG144" s="192">
        <f>IF(N144="zákl. přenesená",J144,0)</f>
        <v>0</v>
      </c>
      <c r="BH144" s="192">
        <f>IF(N144="sníž. přenesená",J144,0)</f>
        <v>0</v>
      </c>
      <c r="BI144" s="192">
        <f>IF(N144="nulová",J144,0)</f>
        <v>0</v>
      </c>
      <c r="BJ144" s="18" t="s">
        <v>82</v>
      </c>
      <c r="BK144" s="192">
        <f>ROUND(I144*H144,2)</f>
        <v>0</v>
      </c>
      <c r="BL144" s="18" t="s">
        <v>355</v>
      </c>
      <c r="BM144" s="191" t="s">
        <v>1152</v>
      </c>
    </row>
    <row r="145" spans="1:47" s="2" customFormat="1" ht="28.8">
      <c r="A145" s="35"/>
      <c r="B145" s="36"/>
      <c r="C145" s="37"/>
      <c r="D145" s="200" t="s">
        <v>470</v>
      </c>
      <c r="E145" s="37"/>
      <c r="F145" s="236" t="s">
        <v>1153</v>
      </c>
      <c r="G145" s="37"/>
      <c r="H145" s="37"/>
      <c r="I145" s="195"/>
      <c r="J145" s="37"/>
      <c r="K145" s="37"/>
      <c r="L145" s="40"/>
      <c r="M145" s="196"/>
      <c r="N145" s="197"/>
      <c r="O145" s="65"/>
      <c r="P145" s="65"/>
      <c r="Q145" s="65"/>
      <c r="R145" s="65"/>
      <c r="S145" s="65"/>
      <c r="T145" s="66"/>
      <c r="U145" s="35"/>
      <c r="V145" s="35"/>
      <c r="W145" s="35"/>
      <c r="X145" s="35"/>
      <c r="Y145" s="35"/>
      <c r="Z145" s="35"/>
      <c r="AA145" s="35"/>
      <c r="AB145" s="35"/>
      <c r="AC145" s="35"/>
      <c r="AD145" s="35"/>
      <c r="AE145" s="35"/>
      <c r="AT145" s="18" t="s">
        <v>470</v>
      </c>
      <c r="AU145" s="18" t="s">
        <v>84</v>
      </c>
    </row>
    <row r="146" spans="2:51" s="13" customFormat="1" ht="10.2">
      <c r="B146" s="198"/>
      <c r="C146" s="199"/>
      <c r="D146" s="200" t="s">
        <v>265</v>
      </c>
      <c r="E146" s="201" t="s">
        <v>19</v>
      </c>
      <c r="F146" s="202" t="s">
        <v>1154</v>
      </c>
      <c r="G146" s="199"/>
      <c r="H146" s="201" t="s">
        <v>19</v>
      </c>
      <c r="I146" s="203"/>
      <c r="J146" s="199"/>
      <c r="K146" s="199"/>
      <c r="L146" s="204"/>
      <c r="M146" s="205"/>
      <c r="N146" s="206"/>
      <c r="O146" s="206"/>
      <c r="P146" s="206"/>
      <c r="Q146" s="206"/>
      <c r="R146" s="206"/>
      <c r="S146" s="206"/>
      <c r="T146" s="207"/>
      <c r="AT146" s="208" t="s">
        <v>265</v>
      </c>
      <c r="AU146" s="208" t="s">
        <v>84</v>
      </c>
      <c r="AV146" s="13" t="s">
        <v>82</v>
      </c>
      <c r="AW146" s="13" t="s">
        <v>36</v>
      </c>
      <c r="AX146" s="13" t="s">
        <v>74</v>
      </c>
      <c r="AY146" s="208" t="s">
        <v>245</v>
      </c>
    </row>
    <row r="147" spans="2:51" s="13" customFormat="1" ht="10.2">
      <c r="B147" s="198"/>
      <c r="C147" s="199"/>
      <c r="D147" s="200" t="s">
        <v>265</v>
      </c>
      <c r="E147" s="201" t="s">
        <v>19</v>
      </c>
      <c r="F147" s="202" t="s">
        <v>1155</v>
      </c>
      <c r="G147" s="199"/>
      <c r="H147" s="201" t="s">
        <v>19</v>
      </c>
      <c r="I147" s="203"/>
      <c r="J147" s="199"/>
      <c r="K147" s="199"/>
      <c r="L147" s="204"/>
      <c r="M147" s="205"/>
      <c r="N147" s="206"/>
      <c r="O147" s="206"/>
      <c r="P147" s="206"/>
      <c r="Q147" s="206"/>
      <c r="R147" s="206"/>
      <c r="S147" s="206"/>
      <c r="T147" s="207"/>
      <c r="AT147" s="208" t="s">
        <v>265</v>
      </c>
      <c r="AU147" s="208" t="s">
        <v>84</v>
      </c>
      <c r="AV147" s="13" t="s">
        <v>82</v>
      </c>
      <c r="AW147" s="13" t="s">
        <v>36</v>
      </c>
      <c r="AX147" s="13" t="s">
        <v>74</v>
      </c>
      <c r="AY147" s="208" t="s">
        <v>245</v>
      </c>
    </row>
    <row r="148" spans="2:51" s="14" customFormat="1" ht="10.2">
      <c r="B148" s="209"/>
      <c r="C148" s="210"/>
      <c r="D148" s="200" t="s">
        <v>265</v>
      </c>
      <c r="E148" s="211" t="s">
        <v>19</v>
      </c>
      <c r="F148" s="212" t="s">
        <v>1101</v>
      </c>
      <c r="G148" s="210"/>
      <c r="H148" s="213">
        <v>260.98</v>
      </c>
      <c r="I148" s="214"/>
      <c r="J148" s="210"/>
      <c r="K148" s="210"/>
      <c r="L148" s="215"/>
      <c r="M148" s="216"/>
      <c r="N148" s="217"/>
      <c r="O148" s="217"/>
      <c r="P148" s="217"/>
      <c r="Q148" s="217"/>
      <c r="R148" s="217"/>
      <c r="S148" s="217"/>
      <c r="T148" s="218"/>
      <c r="AT148" s="219" t="s">
        <v>265</v>
      </c>
      <c r="AU148" s="219" t="s">
        <v>84</v>
      </c>
      <c r="AV148" s="14" t="s">
        <v>84</v>
      </c>
      <c r="AW148" s="14" t="s">
        <v>36</v>
      </c>
      <c r="AX148" s="14" t="s">
        <v>74</v>
      </c>
      <c r="AY148" s="219" t="s">
        <v>245</v>
      </c>
    </row>
    <row r="149" spans="2:51" s="15" customFormat="1" ht="10.2">
      <c r="B149" s="220"/>
      <c r="C149" s="221"/>
      <c r="D149" s="200" t="s">
        <v>265</v>
      </c>
      <c r="E149" s="222" t="s">
        <v>1100</v>
      </c>
      <c r="F149" s="223" t="s">
        <v>271</v>
      </c>
      <c r="G149" s="221"/>
      <c r="H149" s="224">
        <v>260.98</v>
      </c>
      <c r="I149" s="225"/>
      <c r="J149" s="221"/>
      <c r="K149" s="221"/>
      <c r="L149" s="226"/>
      <c r="M149" s="227"/>
      <c r="N149" s="228"/>
      <c r="O149" s="228"/>
      <c r="P149" s="228"/>
      <c r="Q149" s="228"/>
      <c r="R149" s="228"/>
      <c r="S149" s="228"/>
      <c r="T149" s="229"/>
      <c r="AT149" s="230" t="s">
        <v>265</v>
      </c>
      <c r="AU149" s="230" t="s">
        <v>84</v>
      </c>
      <c r="AV149" s="15" t="s">
        <v>131</v>
      </c>
      <c r="AW149" s="15" t="s">
        <v>36</v>
      </c>
      <c r="AX149" s="15" t="s">
        <v>82</v>
      </c>
      <c r="AY149" s="230" t="s">
        <v>245</v>
      </c>
    </row>
    <row r="150" spans="1:65" s="2" customFormat="1" ht="16.5" customHeight="1">
      <c r="A150" s="35"/>
      <c r="B150" s="36"/>
      <c r="C150" s="180" t="s">
        <v>305</v>
      </c>
      <c r="D150" s="180" t="s">
        <v>247</v>
      </c>
      <c r="E150" s="181" t="s">
        <v>1156</v>
      </c>
      <c r="F150" s="182" t="s">
        <v>1157</v>
      </c>
      <c r="G150" s="183" t="s">
        <v>260</v>
      </c>
      <c r="H150" s="184">
        <v>40.93</v>
      </c>
      <c r="I150" s="185"/>
      <c r="J150" s="186">
        <f>ROUND(I150*H150,2)</f>
        <v>0</v>
      </c>
      <c r="K150" s="182" t="s">
        <v>19</v>
      </c>
      <c r="L150" s="40"/>
      <c r="M150" s="187" t="s">
        <v>19</v>
      </c>
      <c r="N150" s="188" t="s">
        <v>45</v>
      </c>
      <c r="O150" s="65"/>
      <c r="P150" s="189">
        <f>O150*H150</f>
        <v>0</v>
      </c>
      <c r="Q150" s="189">
        <v>0</v>
      </c>
      <c r="R150" s="189">
        <f>Q150*H150</f>
        <v>0</v>
      </c>
      <c r="S150" s="189">
        <v>0</v>
      </c>
      <c r="T150" s="190">
        <f>S150*H150</f>
        <v>0</v>
      </c>
      <c r="U150" s="35"/>
      <c r="V150" s="35"/>
      <c r="W150" s="35"/>
      <c r="X150" s="35"/>
      <c r="Y150" s="35"/>
      <c r="Z150" s="35"/>
      <c r="AA150" s="35"/>
      <c r="AB150" s="35"/>
      <c r="AC150" s="35"/>
      <c r="AD150" s="35"/>
      <c r="AE150" s="35"/>
      <c r="AR150" s="191" t="s">
        <v>355</v>
      </c>
      <c r="AT150" s="191" t="s">
        <v>247</v>
      </c>
      <c r="AU150" s="191" t="s">
        <v>84</v>
      </c>
      <c r="AY150" s="18" t="s">
        <v>245</v>
      </c>
      <c r="BE150" s="192">
        <f>IF(N150="základní",J150,0)</f>
        <v>0</v>
      </c>
      <c r="BF150" s="192">
        <f>IF(N150="snížená",J150,0)</f>
        <v>0</v>
      </c>
      <c r="BG150" s="192">
        <f>IF(N150="zákl. přenesená",J150,0)</f>
        <v>0</v>
      </c>
      <c r="BH150" s="192">
        <f>IF(N150="sníž. přenesená",J150,0)</f>
        <v>0</v>
      </c>
      <c r="BI150" s="192">
        <f>IF(N150="nulová",J150,0)</f>
        <v>0</v>
      </c>
      <c r="BJ150" s="18" t="s">
        <v>82</v>
      </c>
      <c r="BK150" s="192">
        <f>ROUND(I150*H150,2)</f>
        <v>0</v>
      </c>
      <c r="BL150" s="18" t="s">
        <v>355</v>
      </c>
      <c r="BM150" s="191" t="s">
        <v>1158</v>
      </c>
    </row>
    <row r="151" spans="1:47" s="2" customFormat="1" ht="28.8">
      <c r="A151" s="35"/>
      <c r="B151" s="36"/>
      <c r="C151" s="37"/>
      <c r="D151" s="200" t="s">
        <v>470</v>
      </c>
      <c r="E151" s="37"/>
      <c r="F151" s="236" t="s">
        <v>1153</v>
      </c>
      <c r="G151" s="37"/>
      <c r="H151" s="37"/>
      <c r="I151" s="195"/>
      <c r="J151" s="37"/>
      <c r="K151" s="37"/>
      <c r="L151" s="40"/>
      <c r="M151" s="196"/>
      <c r="N151" s="197"/>
      <c r="O151" s="65"/>
      <c r="P151" s="65"/>
      <c r="Q151" s="65"/>
      <c r="R151" s="65"/>
      <c r="S151" s="65"/>
      <c r="T151" s="66"/>
      <c r="U151" s="35"/>
      <c r="V151" s="35"/>
      <c r="W151" s="35"/>
      <c r="X151" s="35"/>
      <c r="Y151" s="35"/>
      <c r="Z151" s="35"/>
      <c r="AA151" s="35"/>
      <c r="AB151" s="35"/>
      <c r="AC151" s="35"/>
      <c r="AD151" s="35"/>
      <c r="AE151" s="35"/>
      <c r="AT151" s="18" t="s">
        <v>470</v>
      </c>
      <c r="AU151" s="18" t="s">
        <v>84</v>
      </c>
    </row>
    <row r="152" spans="2:51" s="13" customFormat="1" ht="10.2">
      <c r="B152" s="198"/>
      <c r="C152" s="199"/>
      <c r="D152" s="200" t="s">
        <v>265</v>
      </c>
      <c r="E152" s="201" t="s">
        <v>19</v>
      </c>
      <c r="F152" s="202" t="s">
        <v>1154</v>
      </c>
      <c r="G152" s="199"/>
      <c r="H152" s="201" t="s">
        <v>19</v>
      </c>
      <c r="I152" s="203"/>
      <c r="J152" s="199"/>
      <c r="K152" s="199"/>
      <c r="L152" s="204"/>
      <c r="M152" s="205"/>
      <c r="N152" s="206"/>
      <c r="O152" s="206"/>
      <c r="P152" s="206"/>
      <c r="Q152" s="206"/>
      <c r="R152" s="206"/>
      <c r="S152" s="206"/>
      <c r="T152" s="207"/>
      <c r="AT152" s="208" t="s">
        <v>265</v>
      </c>
      <c r="AU152" s="208" t="s">
        <v>84</v>
      </c>
      <c r="AV152" s="13" t="s">
        <v>82</v>
      </c>
      <c r="AW152" s="13" t="s">
        <v>36</v>
      </c>
      <c r="AX152" s="13" t="s">
        <v>74</v>
      </c>
      <c r="AY152" s="208" t="s">
        <v>245</v>
      </c>
    </row>
    <row r="153" spans="2:51" s="13" customFormat="1" ht="10.2">
      <c r="B153" s="198"/>
      <c r="C153" s="199"/>
      <c r="D153" s="200" t="s">
        <v>265</v>
      </c>
      <c r="E153" s="201" t="s">
        <v>19</v>
      </c>
      <c r="F153" s="202" t="s">
        <v>1159</v>
      </c>
      <c r="G153" s="199"/>
      <c r="H153" s="201" t="s">
        <v>19</v>
      </c>
      <c r="I153" s="203"/>
      <c r="J153" s="199"/>
      <c r="K153" s="199"/>
      <c r="L153" s="204"/>
      <c r="M153" s="205"/>
      <c r="N153" s="206"/>
      <c r="O153" s="206"/>
      <c r="P153" s="206"/>
      <c r="Q153" s="206"/>
      <c r="R153" s="206"/>
      <c r="S153" s="206"/>
      <c r="T153" s="207"/>
      <c r="AT153" s="208" t="s">
        <v>265</v>
      </c>
      <c r="AU153" s="208" t="s">
        <v>84</v>
      </c>
      <c r="AV153" s="13" t="s">
        <v>82</v>
      </c>
      <c r="AW153" s="13" t="s">
        <v>36</v>
      </c>
      <c r="AX153" s="13" t="s">
        <v>74</v>
      </c>
      <c r="AY153" s="208" t="s">
        <v>245</v>
      </c>
    </row>
    <row r="154" spans="2:51" s="14" customFormat="1" ht="10.2">
      <c r="B154" s="209"/>
      <c r="C154" s="210"/>
      <c r="D154" s="200" t="s">
        <v>265</v>
      </c>
      <c r="E154" s="211" t="s">
        <v>19</v>
      </c>
      <c r="F154" s="212" t="s">
        <v>1103</v>
      </c>
      <c r="G154" s="210"/>
      <c r="H154" s="213">
        <v>40.93</v>
      </c>
      <c r="I154" s="214"/>
      <c r="J154" s="210"/>
      <c r="K154" s="210"/>
      <c r="L154" s="215"/>
      <c r="M154" s="216"/>
      <c r="N154" s="217"/>
      <c r="O154" s="217"/>
      <c r="P154" s="217"/>
      <c r="Q154" s="217"/>
      <c r="R154" s="217"/>
      <c r="S154" s="217"/>
      <c r="T154" s="218"/>
      <c r="AT154" s="219" t="s">
        <v>265</v>
      </c>
      <c r="AU154" s="219" t="s">
        <v>84</v>
      </c>
      <c r="AV154" s="14" t="s">
        <v>84</v>
      </c>
      <c r="AW154" s="14" t="s">
        <v>36</v>
      </c>
      <c r="AX154" s="14" t="s">
        <v>74</v>
      </c>
      <c r="AY154" s="219" t="s">
        <v>245</v>
      </c>
    </row>
    <row r="155" spans="2:51" s="15" customFormat="1" ht="10.2">
      <c r="B155" s="220"/>
      <c r="C155" s="221"/>
      <c r="D155" s="200" t="s">
        <v>265</v>
      </c>
      <c r="E155" s="222" t="s">
        <v>1102</v>
      </c>
      <c r="F155" s="223" t="s">
        <v>271</v>
      </c>
      <c r="G155" s="221"/>
      <c r="H155" s="224">
        <v>40.93</v>
      </c>
      <c r="I155" s="225"/>
      <c r="J155" s="221"/>
      <c r="K155" s="221"/>
      <c r="L155" s="226"/>
      <c r="M155" s="227"/>
      <c r="N155" s="228"/>
      <c r="O155" s="228"/>
      <c r="P155" s="228"/>
      <c r="Q155" s="228"/>
      <c r="R155" s="228"/>
      <c r="S155" s="228"/>
      <c r="T155" s="229"/>
      <c r="AT155" s="230" t="s">
        <v>265</v>
      </c>
      <c r="AU155" s="230" t="s">
        <v>84</v>
      </c>
      <c r="AV155" s="15" t="s">
        <v>131</v>
      </c>
      <c r="AW155" s="15" t="s">
        <v>36</v>
      </c>
      <c r="AX155" s="15" t="s">
        <v>82</v>
      </c>
      <c r="AY155" s="230" t="s">
        <v>245</v>
      </c>
    </row>
    <row r="156" spans="1:65" s="2" customFormat="1" ht="16.5" customHeight="1">
      <c r="A156" s="35"/>
      <c r="B156" s="36"/>
      <c r="C156" s="180" t="s">
        <v>315</v>
      </c>
      <c r="D156" s="180" t="s">
        <v>247</v>
      </c>
      <c r="E156" s="181" t="s">
        <v>1160</v>
      </c>
      <c r="F156" s="182" t="s">
        <v>1161</v>
      </c>
      <c r="G156" s="183" t="s">
        <v>260</v>
      </c>
      <c r="H156" s="184">
        <v>63.8</v>
      </c>
      <c r="I156" s="185"/>
      <c r="J156" s="186">
        <f>ROUND(I156*H156,2)</f>
        <v>0</v>
      </c>
      <c r="K156" s="182" t="s">
        <v>19</v>
      </c>
      <c r="L156" s="40"/>
      <c r="M156" s="187" t="s">
        <v>19</v>
      </c>
      <c r="N156" s="188" t="s">
        <v>45</v>
      </c>
      <c r="O156" s="65"/>
      <c r="P156" s="189">
        <f>O156*H156</f>
        <v>0</v>
      </c>
      <c r="Q156" s="189">
        <v>0</v>
      </c>
      <c r="R156" s="189">
        <f>Q156*H156</f>
        <v>0</v>
      </c>
      <c r="S156" s="189">
        <v>0</v>
      </c>
      <c r="T156" s="190">
        <f>S156*H156</f>
        <v>0</v>
      </c>
      <c r="U156" s="35"/>
      <c r="V156" s="35"/>
      <c r="W156" s="35"/>
      <c r="X156" s="35"/>
      <c r="Y156" s="35"/>
      <c r="Z156" s="35"/>
      <c r="AA156" s="35"/>
      <c r="AB156" s="35"/>
      <c r="AC156" s="35"/>
      <c r="AD156" s="35"/>
      <c r="AE156" s="35"/>
      <c r="AR156" s="191" t="s">
        <v>355</v>
      </c>
      <c r="AT156" s="191" t="s">
        <v>247</v>
      </c>
      <c r="AU156" s="191" t="s">
        <v>84</v>
      </c>
      <c r="AY156" s="18" t="s">
        <v>245</v>
      </c>
      <c r="BE156" s="192">
        <f>IF(N156="základní",J156,0)</f>
        <v>0</v>
      </c>
      <c r="BF156" s="192">
        <f>IF(N156="snížená",J156,0)</f>
        <v>0</v>
      </c>
      <c r="BG156" s="192">
        <f>IF(N156="zákl. přenesená",J156,0)</f>
        <v>0</v>
      </c>
      <c r="BH156" s="192">
        <f>IF(N156="sníž. přenesená",J156,0)</f>
        <v>0</v>
      </c>
      <c r="BI156" s="192">
        <f>IF(N156="nulová",J156,0)</f>
        <v>0</v>
      </c>
      <c r="BJ156" s="18" t="s">
        <v>82</v>
      </c>
      <c r="BK156" s="192">
        <f>ROUND(I156*H156,2)</f>
        <v>0</v>
      </c>
      <c r="BL156" s="18" t="s">
        <v>355</v>
      </c>
      <c r="BM156" s="191" t="s">
        <v>1162</v>
      </c>
    </row>
    <row r="157" spans="1:47" s="2" customFormat="1" ht="28.8">
      <c r="A157" s="35"/>
      <c r="B157" s="36"/>
      <c r="C157" s="37"/>
      <c r="D157" s="200" t="s">
        <v>470</v>
      </c>
      <c r="E157" s="37"/>
      <c r="F157" s="236" t="s">
        <v>1153</v>
      </c>
      <c r="G157" s="37"/>
      <c r="H157" s="37"/>
      <c r="I157" s="195"/>
      <c r="J157" s="37"/>
      <c r="K157" s="37"/>
      <c r="L157" s="40"/>
      <c r="M157" s="196"/>
      <c r="N157" s="197"/>
      <c r="O157" s="65"/>
      <c r="P157" s="65"/>
      <c r="Q157" s="65"/>
      <c r="R157" s="65"/>
      <c r="S157" s="65"/>
      <c r="T157" s="66"/>
      <c r="U157" s="35"/>
      <c r="V157" s="35"/>
      <c r="W157" s="35"/>
      <c r="X157" s="35"/>
      <c r="Y157" s="35"/>
      <c r="Z157" s="35"/>
      <c r="AA157" s="35"/>
      <c r="AB157" s="35"/>
      <c r="AC157" s="35"/>
      <c r="AD157" s="35"/>
      <c r="AE157" s="35"/>
      <c r="AT157" s="18" t="s">
        <v>470</v>
      </c>
      <c r="AU157" s="18" t="s">
        <v>84</v>
      </c>
    </row>
    <row r="158" spans="2:51" s="13" customFormat="1" ht="10.2">
      <c r="B158" s="198"/>
      <c r="C158" s="199"/>
      <c r="D158" s="200" t="s">
        <v>265</v>
      </c>
      <c r="E158" s="201" t="s">
        <v>19</v>
      </c>
      <c r="F158" s="202" t="s">
        <v>1154</v>
      </c>
      <c r="G158" s="199"/>
      <c r="H158" s="201" t="s">
        <v>19</v>
      </c>
      <c r="I158" s="203"/>
      <c r="J158" s="199"/>
      <c r="K158" s="199"/>
      <c r="L158" s="204"/>
      <c r="M158" s="205"/>
      <c r="N158" s="206"/>
      <c r="O158" s="206"/>
      <c r="P158" s="206"/>
      <c r="Q158" s="206"/>
      <c r="R158" s="206"/>
      <c r="S158" s="206"/>
      <c r="T158" s="207"/>
      <c r="AT158" s="208" t="s">
        <v>265</v>
      </c>
      <c r="AU158" s="208" t="s">
        <v>84</v>
      </c>
      <c r="AV158" s="13" t="s">
        <v>82</v>
      </c>
      <c r="AW158" s="13" t="s">
        <v>36</v>
      </c>
      <c r="AX158" s="13" t="s">
        <v>74</v>
      </c>
      <c r="AY158" s="208" t="s">
        <v>245</v>
      </c>
    </row>
    <row r="159" spans="2:51" s="13" customFormat="1" ht="10.2">
      <c r="B159" s="198"/>
      <c r="C159" s="199"/>
      <c r="D159" s="200" t="s">
        <v>265</v>
      </c>
      <c r="E159" s="201" t="s">
        <v>19</v>
      </c>
      <c r="F159" s="202" t="s">
        <v>1163</v>
      </c>
      <c r="G159" s="199"/>
      <c r="H159" s="201" t="s">
        <v>19</v>
      </c>
      <c r="I159" s="203"/>
      <c r="J159" s="199"/>
      <c r="K159" s="199"/>
      <c r="L159" s="204"/>
      <c r="M159" s="205"/>
      <c r="N159" s="206"/>
      <c r="O159" s="206"/>
      <c r="P159" s="206"/>
      <c r="Q159" s="206"/>
      <c r="R159" s="206"/>
      <c r="S159" s="206"/>
      <c r="T159" s="207"/>
      <c r="AT159" s="208" t="s">
        <v>265</v>
      </c>
      <c r="AU159" s="208" t="s">
        <v>84</v>
      </c>
      <c r="AV159" s="13" t="s">
        <v>82</v>
      </c>
      <c r="AW159" s="13" t="s">
        <v>36</v>
      </c>
      <c r="AX159" s="13" t="s">
        <v>74</v>
      </c>
      <c r="AY159" s="208" t="s">
        <v>245</v>
      </c>
    </row>
    <row r="160" spans="2:51" s="14" customFormat="1" ht="10.2">
      <c r="B160" s="209"/>
      <c r="C160" s="210"/>
      <c r="D160" s="200" t="s">
        <v>265</v>
      </c>
      <c r="E160" s="211" t="s">
        <v>19</v>
      </c>
      <c r="F160" s="212" t="s">
        <v>1105</v>
      </c>
      <c r="G160" s="210"/>
      <c r="H160" s="213">
        <v>63.8</v>
      </c>
      <c r="I160" s="214"/>
      <c r="J160" s="210"/>
      <c r="K160" s="210"/>
      <c r="L160" s="215"/>
      <c r="M160" s="216"/>
      <c r="N160" s="217"/>
      <c r="O160" s="217"/>
      <c r="P160" s="217"/>
      <c r="Q160" s="217"/>
      <c r="R160" s="217"/>
      <c r="S160" s="217"/>
      <c r="T160" s="218"/>
      <c r="AT160" s="219" t="s">
        <v>265</v>
      </c>
      <c r="AU160" s="219" t="s">
        <v>84</v>
      </c>
      <c r="AV160" s="14" t="s">
        <v>84</v>
      </c>
      <c r="AW160" s="14" t="s">
        <v>36</v>
      </c>
      <c r="AX160" s="14" t="s">
        <v>74</v>
      </c>
      <c r="AY160" s="219" t="s">
        <v>245</v>
      </c>
    </row>
    <row r="161" spans="2:51" s="15" customFormat="1" ht="10.2">
      <c r="B161" s="220"/>
      <c r="C161" s="221"/>
      <c r="D161" s="200" t="s">
        <v>265</v>
      </c>
      <c r="E161" s="222" t="s">
        <v>1104</v>
      </c>
      <c r="F161" s="223" t="s">
        <v>271</v>
      </c>
      <c r="G161" s="221"/>
      <c r="H161" s="224">
        <v>63.8</v>
      </c>
      <c r="I161" s="225"/>
      <c r="J161" s="221"/>
      <c r="K161" s="221"/>
      <c r="L161" s="226"/>
      <c r="M161" s="227"/>
      <c r="N161" s="228"/>
      <c r="O161" s="228"/>
      <c r="P161" s="228"/>
      <c r="Q161" s="228"/>
      <c r="R161" s="228"/>
      <c r="S161" s="228"/>
      <c r="T161" s="229"/>
      <c r="AT161" s="230" t="s">
        <v>265</v>
      </c>
      <c r="AU161" s="230" t="s">
        <v>84</v>
      </c>
      <c r="AV161" s="15" t="s">
        <v>131</v>
      </c>
      <c r="AW161" s="15" t="s">
        <v>36</v>
      </c>
      <c r="AX161" s="15" t="s">
        <v>82</v>
      </c>
      <c r="AY161" s="230" t="s">
        <v>245</v>
      </c>
    </row>
    <row r="162" spans="1:65" s="2" customFormat="1" ht="16.5" customHeight="1">
      <c r="A162" s="35"/>
      <c r="B162" s="36"/>
      <c r="C162" s="180" t="s">
        <v>320</v>
      </c>
      <c r="D162" s="180" t="s">
        <v>247</v>
      </c>
      <c r="E162" s="181" t="s">
        <v>1164</v>
      </c>
      <c r="F162" s="182" t="s">
        <v>1165</v>
      </c>
      <c r="G162" s="183" t="s">
        <v>260</v>
      </c>
      <c r="H162" s="184">
        <v>221.49</v>
      </c>
      <c r="I162" s="185"/>
      <c r="J162" s="186">
        <f>ROUND(I162*H162,2)</f>
        <v>0</v>
      </c>
      <c r="K162" s="182" t="s">
        <v>19</v>
      </c>
      <c r="L162" s="40"/>
      <c r="M162" s="187" t="s">
        <v>19</v>
      </c>
      <c r="N162" s="188" t="s">
        <v>45</v>
      </c>
      <c r="O162" s="65"/>
      <c r="P162" s="189">
        <f>O162*H162</f>
        <v>0</v>
      </c>
      <c r="Q162" s="189">
        <v>0</v>
      </c>
      <c r="R162" s="189">
        <f>Q162*H162</f>
        <v>0</v>
      </c>
      <c r="S162" s="189">
        <v>0</v>
      </c>
      <c r="T162" s="190">
        <f>S162*H162</f>
        <v>0</v>
      </c>
      <c r="U162" s="35"/>
      <c r="V162" s="35"/>
      <c r="W162" s="35"/>
      <c r="X162" s="35"/>
      <c r="Y162" s="35"/>
      <c r="Z162" s="35"/>
      <c r="AA162" s="35"/>
      <c r="AB162" s="35"/>
      <c r="AC162" s="35"/>
      <c r="AD162" s="35"/>
      <c r="AE162" s="35"/>
      <c r="AR162" s="191" t="s">
        <v>355</v>
      </c>
      <c r="AT162" s="191" t="s">
        <v>247</v>
      </c>
      <c r="AU162" s="191" t="s">
        <v>84</v>
      </c>
      <c r="AY162" s="18" t="s">
        <v>245</v>
      </c>
      <c r="BE162" s="192">
        <f>IF(N162="základní",J162,0)</f>
        <v>0</v>
      </c>
      <c r="BF162" s="192">
        <f>IF(N162="snížená",J162,0)</f>
        <v>0</v>
      </c>
      <c r="BG162" s="192">
        <f>IF(N162="zákl. přenesená",J162,0)</f>
        <v>0</v>
      </c>
      <c r="BH162" s="192">
        <f>IF(N162="sníž. přenesená",J162,0)</f>
        <v>0</v>
      </c>
      <c r="BI162" s="192">
        <f>IF(N162="nulová",J162,0)</f>
        <v>0</v>
      </c>
      <c r="BJ162" s="18" t="s">
        <v>82</v>
      </c>
      <c r="BK162" s="192">
        <f>ROUND(I162*H162,2)</f>
        <v>0</v>
      </c>
      <c r="BL162" s="18" t="s">
        <v>355</v>
      </c>
      <c r="BM162" s="191" t="s">
        <v>1166</v>
      </c>
    </row>
    <row r="163" spans="1:47" s="2" customFormat="1" ht="28.8">
      <c r="A163" s="35"/>
      <c r="B163" s="36"/>
      <c r="C163" s="37"/>
      <c r="D163" s="200" t="s">
        <v>470</v>
      </c>
      <c r="E163" s="37"/>
      <c r="F163" s="236" t="s">
        <v>1167</v>
      </c>
      <c r="G163" s="37"/>
      <c r="H163" s="37"/>
      <c r="I163" s="195"/>
      <c r="J163" s="37"/>
      <c r="K163" s="37"/>
      <c r="L163" s="40"/>
      <c r="M163" s="196"/>
      <c r="N163" s="197"/>
      <c r="O163" s="65"/>
      <c r="P163" s="65"/>
      <c r="Q163" s="65"/>
      <c r="R163" s="65"/>
      <c r="S163" s="65"/>
      <c r="T163" s="66"/>
      <c r="U163" s="35"/>
      <c r="V163" s="35"/>
      <c r="W163" s="35"/>
      <c r="X163" s="35"/>
      <c r="Y163" s="35"/>
      <c r="Z163" s="35"/>
      <c r="AA163" s="35"/>
      <c r="AB163" s="35"/>
      <c r="AC163" s="35"/>
      <c r="AD163" s="35"/>
      <c r="AE163" s="35"/>
      <c r="AT163" s="18" t="s">
        <v>470</v>
      </c>
      <c r="AU163" s="18" t="s">
        <v>84</v>
      </c>
    </row>
    <row r="164" spans="2:51" s="13" customFormat="1" ht="10.2">
      <c r="B164" s="198"/>
      <c r="C164" s="199"/>
      <c r="D164" s="200" t="s">
        <v>265</v>
      </c>
      <c r="E164" s="201" t="s">
        <v>19</v>
      </c>
      <c r="F164" s="202" t="s">
        <v>1154</v>
      </c>
      <c r="G164" s="199"/>
      <c r="H164" s="201" t="s">
        <v>19</v>
      </c>
      <c r="I164" s="203"/>
      <c r="J164" s="199"/>
      <c r="K164" s="199"/>
      <c r="L164" s="204"/>
      <c r="M164" s="205"/>
      <c r="N164" s="206"/>
      <c r="O164" s="206"/>
      <c r="P164" s="206"/>
      <c r="Q164" s="206"/>
      <c r="R164" s="206"/>
      <c r="S164" s="206"/>
      <c r="T164" s="207"/>
      <c r="AT164" s="208" t="s">
        <v>265</v>
      </c>
      <c r="AU164" s="208" t="s">
        <v>84</v>
      </c>
      <c r="AV164" s="13" t="s">
        <v>82</v>
      </c>
      <c r="AW164" s="13" t="s">
        <v>36</v>
      </c>
      <c r="AX164" s="13" t="s">
        <v>74</v>
      </c>
      <c r="AY164" s="208" t="s">
        <v>245</v>
      </c>
    </row>
    <row r="165" spans="2:51" s="13" customFormat="1" ht="10.2">
      <c r="B165" s="198"/>
      <c r="C165" s="199"/>
      <c r="D165" s="200" t="s">
        <v>265</v>
      </c>
      <c r="E165" s="201" t="s">
        <v>19</v>
      </c>
      <c r="F165" s="202" t="s">
        <v>1168</v>
      </c>
      <c r="G165" s="199"/>
      <c r="H165" s="201" t="s">
        <v>19</v>
      </c>
      <c r="I165" s="203"/>
      <c r="J165" s="199"/>
      <c r="K165" s="199"/>
      <c r="L165" s="204"/>
      <c r="M165" s="205"/>
      <c r="N165" s="206"/>
      <c r="O165" s="206"/>
      <c r="P165" s="206"/>
      <c r="Q165" s="206"/>
      <c r="R165" s="206"/>
      <c r="S165" s="206"/>
      <c r="T165" s="207"/>
      <c r="AT165" s="208" t="s">
        <v>265</v>
      </c>
      <c r="AU165" s="208" t="s">
        <v>84</v>
      </c>
      <c r="AV165" s="13" t="s">
        <v>82</v>
      </c>
      <c r="AW165" s="13" t="s">
        <v>36</v>
      </c>
      <c r="AX165" s="13" t="s">
        <v>74</v>
      </c>
      <c r="AY165" s="208" t="s">
        <v>245</v>
      </c>
    </row>
    <row r="166" spans="2:51" s="14" customFormat="1" ht="10.2">
      <c r="B166" s="209"/>
      <c r="C166" s="210"/>
      <c r="D166" s="200" t="s">
        <v>265</v>
      </c>
      <c r="E166" s="211" t="s">
        <v>19</v>
      </c>
      <c r="F166" s="212" t="s">
        <v>1169</v>
      </c>
      <c r="G166" s="210"/>
      <c r="H166" s="213">
        <v>118.51</v>
      </c>
      <c r="I166" s="214"/>
      <c r="J166" s="210"/>
      <c r="K166" s="210"/>
      <c r="L166" s="215"/>
      <c r="M166" s="216"/>
      <c r="N166" s="217"/>
      <c r="O166" s="217"/>
      <c r="P166" s="217"/>
      <c r="Q166" s="217"/>
      <c r="R166" s="217"/>
      <c r="S166" s="217"/>
      <c r="T166" s="218"/>
      <c r="AT166" s="219" t="s">
        <v>265</v>
      </c>
      <c r="AU166" s="219" t="s">
        <v>84</v>
      </c>
      <c r="AV166" s="14" t="s">
        <v>84</v>
      </c>
      <c r="AW166" s="14" t="s">
        <v>36</v>
      </c>
      <c r="AX166" s="14" t="s">
        <v>74</v>
      </c>
      <c r="AY166" s="219" t="s">
        <v>245</v>
      </c>
    </row>
    <row r="167" spans="2:51" s="13" customFormat="1" ht="10.2">
      <c r="B167" s="198"/>
      <c r="C167" s="199"/>
      <c r="D167" s="200" t="s">
        <v>265</v>
      </c>
      <c r="E167" s="201" t="s">
        <v>19</v>
      </c>
      <c r="F167" s="202" t="s">
        <v>1170</v>
      </c>
      <c r="G167" s="199"/>
      <c r="H167" s="201" t="s">
        <v>19</v>
      </c>
      <c r="I167" s="203"/>
      <c r="J167" s="199"/>
      <c r="K167" s="199"/>
      <c r="L167" s="204"/>
      <c r="M167" s="205"/>
      <c r="N167" s="206"/>
      <c r="O167" s="206"/>
      <c r="P167" s="206"/>
      <c r="Q167" s="206"/>
      <c r="R167" s="206"/>
      <c r="S167" s="206"/>
      <c r="T167" s="207"/>
      <c r="AT167" s="208" t="s">
        <v>265</v>
      </c>
      <c r="AU167" s="208" t="s">
        <v>84</v>
      </c>
      <c r="AV167" s="13" t="s">
        <v>82</v>
      </c>
      <c r="AW167" s="13" t="s">
        <v>36</v>
      </c>
      <c r="AX167" s="13" t="s">
        <v>74</v>
      </c>
      <c r="AY167" s="208" t="s">
        <v>245</v>
      </c>
    </row>
    <row r="168" spans="2:51" s="14" customFormat="1" ht="10.2">
      <c r="B168" s="209"/>
      <c r="C168" s="210"/>
      <c r="D168" s="200" t="s">
        <v>265</v>
      </c>
      <c r="E168" s="211" t="s">
        <v>19</v>
      </c>
      <c r="F168" s="212" t="s">
        <v>1171</v>
      </c>
      <c r="G168" s="210"/>
      <c r="H168" s="213">
        <v>93.85</v>
      </c>
      <c r="I168" s="214"/>
      <c r="J168" s="210"/>
      <c r="K168" s="210"/>
      <c r="L168" s="215"/>
      <c r="M168" s="216"/>
      <c r="N168" s="217"/>
      <c r="O168" s="217"/>
      <c r="P168" s="217"/>
      <c r="Q168" s="217"/>
      <c r="R168" s="217"/>
      <c r="S168" s="217"/>
      <c r="T168" s="218"/>
      <c r="AT168" s="219" t="s">
        <v>265</v>
      </c>
      <c r="AU168" s="219" t="s">
        <v>84</v>
      </c>
      <c r="AV168" s="14" t="s">
        <v>84</v>
      </c>
      <c r="AW168" s="14" t="s">
        <v>36</v>
      </c>
      <c r="AX168" s="14" t="s">
        <v>74</v>
      </c>
      <c r="AY168" s="219" t="s">
        <v>245</v>
      </c>
    </row>
    <row r="169" spans="2:51" s="13" customFormat="1" ht="10.2">
      <c r="B169" s="198"/>
      <c r="C169" s="199"/>
      <c r="D169" s="200" t="s">
        <v>265</v>
      </c>
      <c r="E169" s="201" t="s">
        <v>19</v>
      </c>
      <c r="F169" s="202" t="s">
        <v>1172</v>
      </c>
      <c r="G169" s="199"/>
      <c r="H169" s="201" t="s">
        <v>19</v>
      </c>
      <c r="I169" s="203"/>
      <c r="J169" s="199"/>
      <c r="K169" s="199"/>
      <c r="L169" s="204"/>
      <c r="M169" s="205"/>
      <c r="N169" s="206"/>
      <c r="O169" s="206"/>
      <c r="P169" s="206"/>
      <c r="Q169" s="206"/>
      <c r="R169" s="206"/>
      <c r="S169" s="206"/>
      <c r="T169" s="207"/>
      <c r="AT169" s="208" t="s">
        <v>265</v>
      </c>
      <c r="AU169" s="208" t="s">
        <v>84</v>
      </c>
      <c r="AV169" s="13" t="s">
        <v>82</v>
      </c>
      <c r="AW169" s="13" t="s">
        <v>36</v>
      </c>
      <c r="AX169" s="13" t="s">
        <v>74</v>
      </c>
      <c r="AY169" s="208" t="s">
        <v>245</v>
      </c>
    </row>
    <row r="170" spans="2:51" s="14" customFormat="1" ht="10.2">
      <c r="B170" s="209"/>
      <c r="C170" s="210"/>
      <c r="D170" s="200" t="s">
        <v>265</v>
      </c>
      <c r="E170" s="211" t="s">
        <v>19</v>
      </c>
      <c r="F170" s="212" t="s">
        <v>1173</v>
      </c>
      <c r="G170" s="210"/>
      <c r="H170" s="213">
        <v>9.13</v>
      </c>
      <c r="I170" s="214"/>
      <c r="J170" s="210"/>
      <c r="K170" s="210"/>
      <c r="L170" s="215"/>
      <c r="M170" s="216"/>
      <c r="N170" s="217"/>
      <c r="O170" s="217"/>
      <c r="P170" s="217"/>
      <c r="Q170" s="217"/>
      <c r="R170" s="217"/>
      <c r="S170" s="217"/>
      <c r="T170" s="218"/>
      <c r="AT170" s="219" t="s">
        <v>265</v>
      </c>
      <c r="AU170" s="219" t="s">
        <v>84</v>
      </c>
      <c r="AV170" s="14" t="s">
        <v>84</v>
      </c>
      <c r="AW170" s="14" t="s">
        <v>36</v>
      </c>
      <c r="AX170" s="14" t="s">
        <v>74</v>
      </c>
      <c r="AY170" s="219" t="s">
        <v>245</v>
      </c>
    </row>
    <row r="171" spans="2:51" s="15" customFormat="1" ht="10.2">
      <c r="B171" s="220"/>
      <c r="C171" s="221"/>
      <c r="D171" s="200" t="s">
        <v>265</v>
      </c>
      <c r="E171" s="222" t="s">
        <v>19</v>
      </c>
      <c r="F171" s="223" t="s">
        <v>271</v>
      </c>
      <c r="G171" s="221"/>
      <c r="H171" s="224">
        <v>221.49</v>
      </c>
      <c r="I171" s="225"/>
      <c r="J171" s="221"/>
      <c r="K171" s="221"/>
      <c r="L171" s="226"/>
      <c r="M171" s="227"/>
      <c r="N171" s="228"/>
      <c r="O171" s="228"/>
      <c r="P171" s="228"/>
      <c r="Q171" s="228"/>
      <c r="R171" s="228"/>
      <c r="S171" s="228"/>
      <c r="T171" s="229"/>
      <c r="AT171" s="230" t="s">
        <v>265</v>
      </c>
      <c r="AU171" s="230" t="s">
        <v>84</v>
      </c>
      <c r="AV171" s="15" t="s">
        <v>131</v>
      </c>
      <c r="AW171" s="15" t="s">
        <v>36</v>
      </c>
      <c r="AX171" s="15" t="s">
        <v>82</v>
      </c>
      <c r="AY171" s="230" t="s">
        <v>245</v>
      </c>
    </row>
    <row r="172" spans="1:65" s="2" customFormat="1" ht="24.15" customHeight="1">
      <c r="A172" s="35"/>
      <c r="B172" s="36"/>
      <c r="C172" s="180" t="s">
        <v>328</v>
      </c>
      <c r="D172" s="180" t="s">
        <v>247</v>
      </c>
      <c r="E172" s="181" t="s">
        <v>1174</v>
      </c>
      <c r="F172" s="182" t="s">
        <v>1175</v>
      </c>
      <c r="G172" s="183" t="s">
        <v>260</v>
      </c>
      <c r="H172" s="184">
        <v>1064.71</v>
      </c>
      <c r="I172" s="185"/>
      <c r="J172" s="186">
        <f>ROUND(I172*H172,2)</f>
        <v>0</v>
      </c>
      <c r="K172" s="182" t="s">
        <v>19</v>
      </c>
      <c r="L172" s="40"/>
      <c r="M172" s="187" t="s">
        <v>19</v>
      </c>
      <c r="N172" s="188" t="s">
        <v>45</v>
      </c>
      <c r="O172" s="65"/>
      <c r="P172" s="189">
        <f>O172*H172</f>
        <v>0</v>
      </c>
      <c r="Q172" s="189">
        <v>0</v>
      </c>
      <c r="R172" s="189">
        <f>Q172*H172</f>
        <v>0</v>
      </c>
      <c r="S172" s="189">
        <v>0</v>
      </c>
      <c r="T172" s="190">
        <f>S172*H172</f>
        <v>0</v>
      </c>
      <c r="U172" s="35"/>
      <c r="V172" s="35"/>
      <c r="W172" s="35"/>
      <c r="X172" s="35"/>
      <c r="Y172" s="35"/>
      <c r="Z172" s="35"/>
      <c r="AA172" s="35"/>
      <c r="AB172" s="35"/>
      <c r="AC172" s="35"/>
      <c r="AD172" s="35"/>
      <c r="AE172" s="35"/>
      <c r="AR172" s="191" t="s">
        <v>355</v>
      </c>
      <c r="AT172" s="191" t="s">
        <v>247</v>
      </c>
      <c r="AU172" s="191" t="s">
        <v>84</v>
      </c>
      <c r="AY172" s="18" t="s">
        <v>245</v>
      </c>
      <c r="BE172" s="192">
        <f>IF(N172="základní",J172,0)</f>
        <v>0</v>
      </c>
      <c r="BF172" s="192">
        <f>IF(N172="snížená",J172,0)</f>
        <v>0</v>
      </c>
      <c r="BG172" s="192">
        <f>IF(N172="zákl. přenesená",J172,0)</f>
        <v>0</v>
      </c>
      <c r="BH172" s="192">
        <f>IF(N172="sníž. přenesená",J172,0)</f>
        <v>0</v>
      </c>
      <c r="BI172" s="192">
        <f>IF(N172="nulová",J172,0)</f>
        <v>0</v>
      </c>
      <c r="BJ172" s="18" t="s">
        <v>82</v>
      </c>
      <c r="BK172" s="192">
        <f>ROUND(I172*H172,2)</f>
        <v>0</v>
      </c>
      <c r="BL172" s="18" t="s">
        <v>355</v>
      </c>
      <c r="BM172" s="191" t="s">
        <v>1176</v>
      </c>
    </row>
    <row r="173" spans="1:47" s="2" customFormat="1" ht="28.8">
      <c r="A173" s="35"/>
      <c r="B173" s="36"/>
      <c r="C173" s="37"/>
      <c r="D173" s="200" t="s">
        <v>470</v>
      </c>
      <c r="E173" s="37"/>
      <c r="F173" s="236" t="s">
        <v>1167</v>
      </c>
      <c r="G173" s="37"/>
      <c r="H173" s="37"/>
      <c r="I173" s="195"/>
      <c r="J173" s="37"/>
      <c r="K173" s="37"/>
      <c r="L173" s="40"/>
      <c r="M173" s="196"/>
      <c r="N173" s="197"/>
      <c r="O173" s="65"/>
      <c r="P173" s="65"/>
      <c r="Q173" s="65"/>
      <c r="R173" s="65"/>
      <c r="S173" s="65"/>
      <c r="T173" s="66"/>
      <c r="U173" s="35"/>
      <c r="V173" s="35"/>
      <c r="W173" s="35"/>
      <c r="X173" s="35"/>
      <c r="Y173" s="35"/>
      <c r="Z173" s="35"/>
      <c r="AA173" s="35"/>
      <c r="AB173" s="35"/>
      <c r="AC173" s="35"/>
      <c r="AD173" s="35"/>
      <c r="AE173" s="35"/>
      <c r="AT173" s="18" t="s">
        <v>470</v>
      </c>
      <c r="AU173" s="18" t="s">
        <v>84</v>
      </c>
    </row>
    <row r="174" spans="2:51" s="13" customFormat="1" ht="10.2">
      <c r="B174" s="198"/>
      <c r="C174" s="199"/>
      <c r="D174" s="200" t="s">
        <v>265</v>
      </c>
      <c r="E174" s="201" t="s">
        <v>19</v>
      </c>
      <c r="F174" s="202" t="s">
        <v>1154</v>
      </c>
      <c r="G174" s="199"/>
      <c r="H174" s="201" t="s">
        <v>19</v>
      </c>
      <c r="I174" s="203"/>
      <c r="J174" s="199"/>
      <c r="K174" s="199"/>
      <c r="L174" s="204"/>
      <c r="M174" s="205"/>
      <c r="N174" s="206"/>
      <c r="O174" s="206"/>
      <c r="P174" s="206"/>
      <c r="Q174" s="206"/>
      <c r="R174" s="206"/>
      <c r="S174" s="206"/>
      <c r="T174" s="207"/>
      <c r="AT174" s="208" t="s">
        <v>265</v>
      </c>
      <c r="AU174" s="208" t="s">
        <v>84</v>
      </c>
      <c r="AV174" s="13" t="s">
        <v>82</v>
      </c>
      <c r="AW174" s="13" t="s">
        <v>36</v>
      </c>
      <c r="AX174" s="13" t="s">
        <v>74</v>
      </c>
      <c r="AY174" s="208" t="s">
        <v>245</v>
      </c>
    </row>
    <row r="175" spans="2:51" s="13" customFormat="1" ht="10.2">
      <c r="B175" s="198"/>
      <c r="C175" s="199"/>
      <c r="D175" s="200" t="s">
        <v>265</v>
      </c>
      <c r="E175" s="201" t="s">
        <v>19</v>
      </c>
      <c r="F175" s="202" t="s">
        <v>1177</v>
      </c>
      <c r="G175" s="199"/>
      <c r="H175" s="201" t="s">
        <v>19</v>
      </c>
      <c r="I175" s="203"/>
      <c r="J175" s="199"/>
      <c r="K175" s="199"/>
      <c r="L175" s="204"/>
      <c r="M175" s="205"/>
      <c r="N175" s="206"/>
      <c r="O175" s="206"/>
      <c r="P175" s="206"/>
      <c r="Q175" s="206"/>
      <c r="R175" s="206"/>
      <c r="S175" s="206"/>
      <c r="T175" s="207"/>
      <c r="AT175" s="208" t="s">
        <v>265</v>
      </c>
      <c r="AU175" s="208" t="s">
        <v>84</v>
      </c>
      <c r="AV175" s="13" t="s">
        <v>82</v>
      </c>
      <c r="AW175" s="13" t="s">
        <v>36</v>
      </c>
      <c r="AX175" s="13" t="s">
        <v>74</v>
      </c>
      <c r="AY175" s="208" t="s">
        <v>245</v>
      </c>
    </row>
    <row r="176" spans="2:51" s="14" customFormat="1" ht="10.2">
      <c r="B176" s="209"/>
      <c r="C176" s="210"/>
      <c r="D176" s="200" t="s">
        <v>265</v>
      </c>
      <c r="E176" s="211" t="s">
        <v>19</v>
      </c>
      <c r="F176" s="212" t="s">
        <v>1178</v>
      </c>
      <c r="G176" s="210"/>
      <c r="H176" s="213">
        <v>1064.71</v>
      </c>
      <c r="I176" s="214"/>
      <c r="J176" s="210"/>
      <c r="K176" s="210"/>
      <c r="L176" s="215"/>
      <c r="M176" s="216"/>
      <c r="N176" s="217"/>
      <c r="O176" s="217"/>
      <c r="P176" s="217"/>
      <c r="Q176" s="217"/>
      <c r="R176" s="217"/>
      <c r="S176" s="217"/>
      <c r="T176" s="218"/>
      <c r="AT176" s="219" t="s">
        <v>265</v>
      </c>
      <c r="AU176" s="219" t="s">
        <v>84</v>
      </c>
      <c r="AV176" s="14" t="s">
        <v>84</v>
      </c>
      <c r="AW176" s="14" t="s">
        <v>36</v>
      </c>
      <c r="AX176" s="14" t="s">
        <v>74</v>
      </c>
      <c r="AY176" s="219" t="s">
        <v>245</v>
      </c>
    </row>
    <row r="177" spans="2:51" s="15" customFormat="1" ht="10.2">
      <c r="B177" s="220"/>
      <c r="C177" s="221"/>
      <c r="D177" s="200" t="s">
        <v>265</v>
      </c>
      <c r="E177" s="222" t="s">
        <v>19</v>
      </c>
      <c r="F177" s="223" t="s">
        <v>271</v>
      </c>
      <c r="G177" s="221"/>
      <c r="H177" s="224">
        <v>1064.71</v>
      </c>
      <c r="I177" s="225"/>
      <c r="J177" s="221"/>
      <c r="K177" s="221"/>
      <c r="L177" s="226"/>
      <c r="M177" s="227"/>
      <c r="N177" s="228"/>
      <c r="O177" s="228"/>
      <c r="P177" s="228"/>
      <c r="Q177" s="228"/>
      <c r="R177" s="228"/>
      <c r="S177" s="228"/>
      <c r="T177" s="229"/>
      <c r="AT177" s="230" t="s">
        <v>265</v>
      </c>
      <c r="AU177" s="230" t="s">
        <v>84</v>
      </c>
      <c r="AV177" s="15" t="s">
        <v>131</v>
      </c>
      <c r="AW177" s="15" t="s">
        <v>36</v>
      </c>
      <c r="AX177" s="15" t="s">
        <v>82</v>
      </c>
      <c r="AY177" s="230" t="s">
        <v>245</v>
      </c>
    </row>
    <row r="178" spans="1:65" s="2" customFormat="1" ht="16.5" customHeight="1">
      <c r="A178" s="35"/>
      <c r="B178" s="36"/>
      <c r="C178" s="180" t="s">
        <v>336</v>
      </c>
      <c r="D178" s="180" t="s">
        <v>247</v>
      </c>
      <c r="E178" s="181" t="s">
        <v>1179</v>
      </c>
      <c r="F178" s="182" t="s">
        <v>1180</v>
      </c>
      <c r="G178" s="183" t="s">
        <v>260</v>
      </c>
      <c r="H178" s="184">
        <v>163.71</v>
      </c>
      <c r="I178" s="185"/>
      <c r="J178" s="186">
        <f>ROUND(I178*H178,2)</f>
        <v>0</v>
      </c>
      <c r="K178" s="182" t="s">
        <v>19</v>
      </c>
      <c r="L178" s="40"/>
      <c r="M178" s="187" t="s">
        <v>19</v>
      </c>
      <c r="N178" s="188" t="s">
        <v>45</v>
      </c>
      <c r="O178" s="65"/>
      <c r="P178" s="189">
        <f>O178*H178</f>
        <v>0</v>
      </c>
      <c r="Q178" s="189">
        <v>0</v>
      </c>
      <c r="R178" s="189">
        <f>Q178*H178</f>
        <v>0</v>
      </c>
      <c r="S178" s="189">
        <v>0</v>
      </c>
      <c r="T178" s="190">
        <f>S178*H178</f>
        <v>0</v>
      </c>
      <c r="U178" s="35"/>
      <c r="V178" s="35"/>
      <c r="W178" s="35"/>
      <c r="X178" s="35"/>
      <c r="Y178" s="35"/>
      <c r="Z178" s="35"/>
      <c r="AA178" s="35"/>
      <c r="AB178" s="35"/>
      <c r="AC178" s="35"/>
      <c r="AD178" s="35"/>
      <c r="AE178" s="35"/>
      <c r="AR178" s="191" t="s">
        <v>355</v>
      </c>
      <c r="AT178" s="191" t="s">
        <v>247</v>
      </c>
      <c r="AU178" s="191" t="s">
        <v>84</v>
      </c>
      <c r="AY178" s="18" t="s">
        <v>245</v>
      </c>
      <c r="BE178" s="192">
        <f>IF(N178="základní",J178,0)</f>
        <v>0</v>
      </c>
      <c r="BF178" s="192">
        <f>IF(N178="snížená",J178,0)</f>
        <v>0</v>
      </c>
      <c r="BG178" s="192">
        <f>IF(N178="zákl. přenesená",J178,0)</f>
        <v>0</v>
      </c>
      <c r="BH178" s="192">
        <f>IF(N178="sníž. přenesená",J178,0)</f>
        <v>0</v>
      </c>
      <c r="BI178" s="192">
        <f>IF(N178="nulová",J178,0)</f>
        <v>0</v>
      </c>
      <c r="BJ178" s="18" t="s">
        <v>82</v>
      </c>
      <c r="BK178" s="192">
        <f>ROUND(I178*H178,2)</f>
        <v>0</v>
      </c>
      <c r="BL178" s="18" t="s">
        <v>355</v>
      </c>
      <c r="BM178" s="191" t="s">
        <v>1181</v>
      </c>
    </row>
    <row r="179" spans="1:47" s="2" customFormat="1" ht="28.8">
      <c r="A179" s="35"/>
      <c r="B179" s="36"/>
      <c r="C179" s="37"/>
      <c r="D179" s="200" t="s">
        <v>470</v>
      </c>
      <c r="E179" s="37"/>
      <c r="F179" s="236" t="s">
        <v>1167</v>
      </c>
      <c r="G179" s="37"/>
      <c r="H179" s="37"/>
      <c r="I179" s="195"/>
      <c r="J179" s="37"/>
      <c r="K179" s="37"/>
      <c r="L179" s="40"/>
      <c r="M179" s="196"/>
      <c r="N179" s="197"/>
      <c r="O179" s="65"/>
      <c r="P179" s="65"/>
      <c r="Q179" s="65"/>
      <c r="R179" s="65"/>
      <c r="S179" s="65"/>
      <c r="T179" s="66"/>
      <c r="U179" s="35"/>
      <c r="V179" s="35"/>
      <c r="W179" s="35"/>
      <c r="X179" s="35"/>
      <c r="Y179" s="35"/>
      <c r="Z179" s="35"/>
      <c r="AA179" s="35"/>
      <c r="AB179" s="35"/>
      <c r="AC179" s="35"/>
      <c r="AD179" s="35"/>
      <c r="AE179" s="35"/>
      <c r="AT179" s="18" t="s">
        <v>470</v>
      </c>
      <c r="AU179" s="18" t="s">
        <v>84</v>
      </c>
    </row>
    <row r="180" spans="2:51" s="13" customFormat="1" ht="10.2">
      <c r="B180" s="198"/>
      <c r="C180" s="199"/>
      <c r="D180" s="200" t="s">
        <v>265</v>
      </c>
      <c r="E180" s="201" t="s">
        <v>19</v>
      </c>
      <c r="F180" s="202" t="s">
        <v>1154</v>
      </c>
      <c r="G180" s="199"/>
      <c r="H180" s="201" t="s">
        <v>19</v>
      </c>
      <c r="I180" s="203"/>
      <c r="J180" s="199"/>
      <c r="K180" s="199"/>
      <c r="L180" s="204"/>
      <c r="M180" s="205"/>
      <c r="N180" s="206"/>
      <c r="O180" s="206"/>
      <c r="P180" s="206"/>
      <c r="Q180" s="206"/>
      <c r="R180" s="206"/>
      <c r="S180" s="206"/>
      <c r="T180" s="207"/>
      <c r="AT180" s="208" t="s">
        <v>265</v>
      </c>
      <c r="AU180" s="208" t="s">
        <v>84</v>
      </c>
      <c r="AV180" s="13" t="s">
        <v>82</v>
      </c>
      <c r="AW180" s="13" t="s">
        <v>36</v>
      </c>
      <c r="AX180" s="13" t="s">
        <v>74</v>
      </c>
      <c r="AY180" s="208" t="s">
        <v>245</v>
      </c>
    </row>
    <row r="181" spans="2:51" s="13" customFormat="1" ht="10.2">
      <c r="B181" s="198"/>
      <c r="C181" s="199"/>
      <c r="D181" s="200" t="s">
        <v>265</v>
      </c>
      <c r="E181" s="201" t="s">
        <v>19</v>
      </c>
      <c r="F181" s="202" t="s">
        <v>1182</v>
      </c>
      <c r="G181" s="199"/>
      <c r="H181" s="201" t="s">
        <v>19</v>
      </c>
      <c r="I181" s="203"/>
      <c r="J181" s="199"/>
      <c r="K181" s="199"/>
      <c r="L181" s="204"/>
      <c r="M181" s="205"/>
      <c r="N181" s="206"/>
      <c r="O181" s="206"/>
      <c r="P181" s="206"/>
      <c r="Q181" s="206"/>
      <c r="R181" s="206"/>
      <c r="S181" s="206"/>
      <c r="T181" s="207"/>
      <c r="AT181" s="208" t="s">
        <v>265</v>
      </c>
      <c r="AU181" s="208" t="s">
        <v>84</v>
      </c>
      <c r="AV181" s="13" t="s">
        <v>82</v>
      </c>
      <c r="AW181" s="13" t="s">
        <v>36</v>
      </c>
      <c r="AX181" s="13" t="s">
        <v>74</v>
      </c>
      <c r="AY181" s="208" t="s">
        <v>245</v>
      </c>
    </row>
    <row r="182" spans="2:51" s="14" customFormat="1" ht="10.2">
      <c r="B182" s="209"/>
      <c r="C182" s="210"/>
      <c r="D182" s="200" t="s">
        <v>265</v>
      </c>
      <c r="E182" s="211" t="s">
        <v>19</v>
      </c>
      <c r="F182" s="212" t="s">
        <v>1107</v>
      </c>
      <c r="G182" s="210"/>
      <c r="H182" s="213">
        <v>163.71</v>
      </c>
      <c r="I182" s="214"/>
      <c r="J182" s="210"/>
      <c r="K182" s="210"/>
      <c r="L182" s="215"/>
      <c r="M182" s="216"/>
      <c r="N182" s="217"/>
      <c r="O182" s="217"/>
      <c r="P182" s="217"/>
      <c r="Q182" s="217"/>
      <c r="R182" s="217"/>
      <c r="S182" s="217"/>
      <c r="T182" s="218"/>
      <c r="AT182" s="219" t="s">
        <v>265</v>
      </c>
      <c r="AU182" s="219" t="s">
        <v>84</v>
      </c>
      <c r="AV182" s="14" t="s">
        <v>84</v>
      </c>
      <c r="AW182" s="14" t="s">
        <v>36</v>
      </c>
      <c r="AX182" s="14" t="s">
        <v>74</v>
      </c>
      <c r="AY182" s="219" t="s">
        <v>245</v>
      </c>
    </row>
    <row r="183" spans="2:51" s="15" customFormat="1" ht="10.2">
      <c r="B183" s="220"/>
      <c r="C183" s="221"/>
      <c r="D183" s="200" t="s">
        <v>265</v>
      </c>
      <c r="E183" s="222" t="s">
        <v>1106</v>
      </c>
      <c r="F183" s="223" t="s">
        <v>271</v>
      </c>
      <c r="G183" s="221"/>
      <c r="H183" s="224">
        <v>163.71</v>
      </c>
      <c r="I183" s="225"/>
      <c r="J183" s="221"/>
      <c r="K183" s="221"/>
      <c r="L183" s="226"/>
      <c r="M183" s="227"/>
      <c r="N183" s="228"/>
      <c r="O183" s="228"/>
      <c r="P183" s="228"/>
      <c r="Q183" s="228"/>
      <c r="R183" s="228"/>
      <c r="S183" s="228"/>
      <c r="T183" s="229"/>
      <c r="AT183" s="230" t="s">
        <v>265</v>
      </c>
      <c r="AU183" s="230" t="s">
        <v>84</v>
      </c>
      <c r="AV183" s="15" t="s">
        <v>131</v>
      </c>
      <c r="AW183" s="15" t="s">
        <v>36</v>
      </c>
      <c r="AX183" s="15" t="s">
        <v>82</v>
      </c>
      <c r="AY183" s="230" t="s">
        <v>245</v>
      </c>
    </row>
    <row r="184" spans="1:65" s="2" customFormat="1" ht="16.5" customHeight="1">
      <c r="A184" s="35"/>
      <c r="B184" s="36"/>
      <c r="C184" s="180" t="s">
        <v>343</v>
      </c>
      <c r="D184" s="180" t="s">
        <v>247</v>
      </c>
      <c r="E184" s="181" t="s">
        <v>1183</v>
      </c>
      <c r="F184" s="182" t="s">
        <v>1184</v>
      </c>
      <c r="G184" s="183" t="s">
        <v>260</v>
      </c>
      <c r="H184" s="184">
        <v>156.68</v>
      </c>
      <c r="I184" s="185"/>
      <c r="J184" s="186">
        <f>ROUND(I184*H184,2)</f>
        <v>0</v>
      </c>
      <c r="K184" s="182" t="s">
        <v>19</v>
      </c>
      <c r="L184" s="40"/>
      <c r="M184" s="187" t="s">
        <v>19</v>
      </c>
      <c r="N184" s="188" t="s">
        <v>45</v>
      </c>
      <c r="O184" s="65"/>
      <c r="P184" s="189">
        <f>O184*H184</f>
        <v>0</v>
      </c>
      <c r="Q184" s="189">
        <v>0</v>
      </c>
      <c r="R184" s="189">
        <f>Q184*H184</f>
        <v>0</v>
      </c>
      <c r="S184" s="189">
        <v>0</v>
      </c>
      <c r="T184" s="190">
        <f>S184*H184</f>
        <v>0</v>
      </c>
      <c r="U184" s="35"/>
      <c r="V184" s="35"/>
      <c r="W184" s="35"/>
      <c r="X184" s="35"/>
      <c r="Y184" s="35"/>
      <c r="Z184" s="35"/>
      <c r="AA184" s="35"/>
      <c r="AB184" s="35"/>
      <c r="AC184" s="35"/>
      <c r="AD184" s="35"/>
      <c r="AE184" s="35"/>
      <c r="AR184" s="191" t="s">
        <v>355</v>
      </c>
      <c r="AT184" s="191" t="s">
        <v>247</v>
      </c>
      <c r="AU184" s="191" t="s">
        <v>84</v>
      </c>
      <c r="AY184" s="18" t="s">
        <v>245</v>
      </c>
      <c r="BE184" s="192">
        <f>IF(N184="základní",J184,0)</f>
        <v>0</v>
      </c>
      <c r="BF184" s="192">
        <f>IF(N184="snížená",J184,0)</f>
        <v>0</v>
      </c>
      <c r="BG184" s="192">
        <f>IF(N184="zákl. přenesená",J184,0)</f>
        <v>0</v>
      </c>
      <c r="BH184" s="192">
        <f>IF(N184="sníž. přenesená",J184,0)</f>
        <v>0</v>
      </c>
      <c r="BI184" s="192">
        <f>IF(N184="nulová",J184,0)</f>
        <v>0</v>
      </c>
      <c r="BJ184" s="18" t="s">
        <v>82</v>
      </c>
      <c r="BK184" s="192">
        <f>ROUND(I184*H184,2)</f>
        <v>0</v>
      </c>
      <c r="BL184" s="18" t="s">
        <v>355</v>
      </c>
      <c r="BM184" s="191" t="s">
        <v>1185</v>
      </c>
    </row>
    <row r="185" spans="1:47" s="2" customFormat="1" ht="28.8">
      <c r="A185" s="35"/>
      <c r="B185" s="36"/>
      <c r="C185" s="37"/>
      <c r="D185" s="200" t="s">
        <v>470</v>
      </c>
      <c r="E185" s="37"/>
      <c r="F185" s="236" t="s">
        <v>1167</v>
      </c>
      <c r="G185" s="37"/>
      <c r="H185" s="37"/>
      <c r="I185" s="195"/>
      <c r="J185" s="37"/>
      <c r="K185" s="37"/>
      <c r="L185" s="40"/>
      <c r="M185" s="196"/>
      <c r="N185" s="197"/>
      <c r="O185" s="65"/>
      <c r="P185" s="65"/>
      <c r="Q185" s="65"/>
      <c r="R185" s="65"/>
      <c r="S185" s="65"/>
      <c r="T185" s="66"/>
      <c r="U185" s="35"/>
      <c r="V185" s="35"/>
      <c r="W185" s="35"/>
      <c r="X185" s="35"/>
      <c r="Y185" s="35"/>
      <c r="Z185" s="35"/>
      <c r="AA185" s="35"/>
      <c r="AB185" s="35"/>
      <c r="AC185" s="35"/>
      <c r="AD185" s="35"/>
      <c r="AE185" s="35"/>
      <c r="AT185" s="18" t="s">
        <v>470</v>
      </c>
      <c r="AU185" s="18" t="s">
        <v>84</v>
      </c>
    </row>
    <row r="186" spans="2:51" s="13" customFormat="1" ht="10.2">
      <c r="B186" s="198"/>
      <c r="C186" s="199"/>
      <c r="D186" s="200" t="s">
        <v>265</v>
      </c>
      <c r="E186" s="201" t="s">
        <v>19</v>
      </c>
      <c r="F186" s="202" t="s">
        <v>1154</v>
      </c>
      <c r="G186" s="199"/>
      <c r="H186" s="201" t="s">
        <v>19</v>
      </c>
      <c r="I186" s="203"/>
      <c r="J186" s="199"/>
      <c r="K186" s="199"/>
      <c r="L186" s="204"/>
      <c r="M186" s="205"/>
      <c r="N186" s="206"/>
      <c r="O186" s="206"/>
      <c r="P186" s="206"/>
      <c r="Q186" s="206"/>
      <c r="R186" s="206"/>
      <c r="S186" s="206"/>
      <c r="T186" s="207"/>
      <c r="AT186" s="208" t="s">
        <v>265</v>
      </c>
      <c r="AU186" s="208" t="s">
        <v>84</v>
      </c>
      <c r="AV186" s="13" t="s">
        <v>82</v>
      </c>
      <c r="AW186" s="13" t="s">
        <v>36</v>
      </c>
      <c r="AX186" s="13" t="s">
        <v>74</v>
      </c>
      <c r="AY186" s="208" t="s">
        <v>245</v>
      </c>
    </row>
    <row r="187" spans="2:51" s="13" customFormat="1" ht="10.2">
      <c r="B187" s="198"/>
      <c r="C187" s="199"/>
      <c r="D187" s="200" t="s">
        <v>265</v>
      </c>
      <c r="E187" s="201" t="s">
        <v>19</v>
      </c>
      <c r="F187" s="202" t="s">
        <v>1186</v>
      </c>
      <c r="G187" s="199"/>
      <c r="H187" s="201" t="s">
        <v>19</v>
      </c>
      <c r="I187" s="203"/>
      <c r="J187" s="199"/>
      <c r="K187" s="199"/>
      <c r="L187" s="204"/>
      <c r="M187" s="205"/>
      <c r="N187" s="206"/>
      <c r="O187" s="206"/>
      <c r="P187" s="206"/>
      <c r="Q187" s="206"/>
      <c r="R187" s="206"/>
      <c r="S187" s="206"/>
      <c r="T187" s="207"/>
      <c r="AT187" s="208" t="s">
        <v>265</v>
      </c>
      <c r="AU187" s="208" t="s">
        <v>84</v>
      </c>
      <c r="AV187" s="13" t="s">
        <v>82</v>
      </c>
      <c r="AW187" s="13" t="s">
        <v>36</v>
      </c>
      <c r="AX187" s="13" t="s">
        <v>74</v>
      </c>
      <c r="AY187" s="208" t="s">
        <v>245</v>
      </c>
    </row>
    <row r="188" spans="2:51" s="14" customFormat="1" ht="10.2">
      <c r="B188" s="209"/>
      <c r="C188" s="210"/>
      <c r="D188" s="200" t="s">
        <v>265</v>
      </c>
      <c r="E188" s="211" t="s">
        <v>19</v>
      </c>
      <c r="F188" s="212" t="s">
        <v>1187</v>
      </c>
      <c r="G188" s="210"/>
      <c r="H188" s="213">
        <v>156.68</v>
      </c>
      <c r="I188" s="214"/>
      <c r="J188" s="210"/>
      <c r="K188" s="210"/>
      <c r="L188" s="215"/>
      <c r="M188" s="216"/>
      <c r="N188" s="217"/>
      <c r="O188" s="217"/>
      <c r="P188" s="217"/>
      <c r="Q188" s="217"/>
      <c r="R188" s="217"/>
      <c r="S188" s="217"/>
      <c r="T188" s="218"/>
      <c r="AT188" s="219" t="s">
        <v>265</v>
      </c>
      <c r="AU188" s="219" t="s">
        <v>84</v>
      </c>
      <c r="AV188" s="14" t="s">
        <v>84</v>
      </c>
      <c r="AW188" s="14" t="s">
        <v>36</v>
      </c>
      <c r="AX188" s="14" t="s">
        <v>74</v>
      </c>
      <c r="AY188" s="219" t="s">
        <v>245</v>
      </c>
    </row>
    <row r="189" spans="2:51" s="15" customFormat="1" ht="10.2">
      <c r="B189" s="220"/>
      <c r="C189" s="221"/>
      <c r="D189" s="200" t="s">
        <v>265</v>
      </c>
      <c r="E189" s="222" t="s">
        <v>19</v>
      </c>
      <c r="F189" s="223" t="s">
        <v>271</v>
      </c>
      <c r="G189" s="221"/>
      <c r="H189" s="224">
        <v>156.68</v>
      </c>
      <c r="I189" s="225"/>
      <c r="J189" s="221"/>
      <c r="K189" s="221"/>
      <c r="L189" s="226"/>
      <c r="M189" s="227"/>
      <c r="N189" s="228"/>
      <c r="O189" s="228"/>
      <c r="P189" s="228"/>
      <c r="Q189" s="228"/>
      <c r="R189" s="228"/>
      <c r="S189" s="228"/>
      <c r="T189" s="229"/>
      <c r="AT189" s="230" t="s">
        <v>265</v>
      </c>
      <c r="AU189" s="230" t="s">
        <v>84</v>
      </c>
      <c r="AV189" s="15" t="s">
        <v>131</v>
      </c>
      <c r="AW189" s="15" t="s">
        <v>36</v>
      </c>
      <c r="AX189" s="15" t="s">
        <v>82</v>
      </c>
      <c r="AY189" s="230" t="s">
        <v>245</v>
      </c>
    </row>
    <row r="190" spans="1:65" s="2" customFormat="1" ht="16.5" customHeight="1">
      <c r="A190" s="35"/>
      <c r="B190" s="36"/>
      <c r="C190" s="180" t="s">
        <v>8</v>
      </c>
      <c r="D190" s="180" t="s">
        <v>247</v>
      </c>
      <c r="E190" s="181" t="s">
        <v>1188</v>
      </c>
      <c r="F190" s="182" t="s">
        <v>1189</v>
      </c>
      <c r="G190" s="183" t="s">
        <v>260</v>
      </c>
      <c r="H190" s="184">
        <v>2149.2</v>
      </c>
      <c r="I190" s="185"/>
      <c r="J190" s="186">
        <f>ROUND(I190*H190,2)</f>
        <v>0</v>
      </c>
      <c r="K190" s="182" t="s">
        <v>19</v>
      </c>
      <c r="L190" s="40"/>
      <c r="M190" s="187" t="s">
        <v>19</v>
      </c>
      <c r="N190" s="188" t="s">
        <v>45</v>
      </c>
      <c r="O190" s="65"/>
      <c r="P190" s="189">
        <f>O190*H190</f>
        <v>0</v>
      </c>
      <c r="Q190" s="189">
        <v>0</v>
      </c>
      <c r="R190" s="189">
        <f>Q190*H190</f>
        <v>0</v>
      </c>
      <c r="S190" s="189">
        <v>0</v>
      </c>
      <c r="T190" s="190">
        <f>S190*H190</f>
        <v>0</v>
      </c>
      <c r="U190" s="35"/>
      <c r="V190" s="35"/>
      <c r="W190" s="35"/>
      <c r="X190" s="35"/>
      <c r="Y190" s="35"/>
      <c r="Z190" s="35"/>
      <c r="AA190" s="35"/>
      <c r="AB190" s="35"/>
      <c r="AC190" s="35"/>
      <c r="AD190" s="35"/>
      <c r="AE190" s="35"/>
      <c r="AR190" s="191" t="s">
        <v>355</v>
      </c>
      <c r="AT190" s="191" t="s">
        <v>247</v>
      </c>
      <c r="AU190" s="191" t="s">
        <v>84</v>
      </c>
      <c r="AY190" s="18" t="s">
        <v>245</v>
      </c>
      <c r="BE190" s="192">
        <f>IF(N190="základní",J190,0)</f>
        <v>0</v>
      </c>
      <c r="BF190" s="192">
        <f>IF(N190="snížená",J190,0)</f>
        <v>0</v>
      </c>
      <c r="BG190" s="192">
        <f>IF(N190="zákl. přenesená",J190,0)</f>
        <v>0</v>
      </c>
      <c r="BH190" s="192">
        <f>IF(N190="sníž. přenesená",J190,0)</f>
        <v>0</v>
      </c>
      <c r="BI190" s="192">
        <f>IF(N190="nulová",J190,0)</f>
        <v>0</v>
      </c>
      <c r="BJ190" s="18" t="s">
        <v>82</v>
      </c>
      <c r="BK190" s="192">
        <f>ROUND(I190*H190,2)</f>
        <v>0</v>
      </c>
      <c r="BL190" s="18" t="s">
        <v>355</v>
      </c>
      <c r="BM190" s="191" t="s">
        <v>1190</v>
      </c>
    </row>
    <row r="191" spans="1:47" s="2" customFormat="1" ht="19.2">
      <c r="A191" s="35"/>
      <c r="B191" s="36"/>
      <c r="C191" s="37"/>
      <c r="D191" s="200" t="s">
        <v>470</v>
      </c>
      <c r="E191" s="37"/>
      <c r="F191" s="236" t="s">
        <v>471</v>
      </c>
      <c r="G191" s="37"/>
      <c r="H191" s="37"/>
      <c r="I191" s="195"/>
      <c r="J191" s="37"/>
      <c r="K191" s="37"/>
      <c r="L191" s="40"/>
      <c r="M191" s="196"/>
      <c r="N191" s="197"/>
      <c r="O191" s="65"/>
      <c r="P191" s="65"/>
      <c r="Q191" s="65"/>
      <c r="R191" s="65"/>
      <c r="S191" s="65"/>
      <c r="T191" s="66"/>
      <c r="U191" s="35"/>
      <c r="V191" s="35"/>
      <c r="W191" s="35"/>
      <c r="X191" s="35"/>
      <c r="Y191" s="35"/>
      <c r="Z191" s="35"/>
      <c r="AA191" s="35"/>
      <c r="AB191" s="35"/>
      <c r="AC191" s="35"/>
      <c r="AD191" s="35"/>
      <c r="AE191" s="35"/>
      <c r="AT191" s="18" t="s">
        <v>470</v>
      </c>
      <c r="AU191" s="18" t="s">
        <v>84</v>
      </c>
    </row>
    <row r="192" spans="2:51" s="13" customFormat="1" ht="10.2">
      <c r="B192" s="198"/>
      <c r="C192" s="199"/>
      <c r="D192" s="200" t="s">
        <v>265</v>
      </c>
      <c r="E192" s="201" t="s">
        <v>19</v>
      </c>
      <c r="F192" s="202" t="s">
        <v>1154</v>
      </c>
      <c r="G192" s="199"/>
      <c r="H192" s="201" t="s">
        <v>19</v>
      </c>
      <c r="I192" s="203"/>
      <c r="J192" s="199"/>
      <c r="K192" s="199"/>
      <c r="L192" s="204"/>
      <c r="M192" s="205"/>
      <c r="N192" s="206"/>
      <c r="O192" s="206"/>
      <c r="P192" s="206"/>
      <c r="Q192" s="206"/>
      <c r="R192" s="206"/>
      <c r="S192" s="206"/>
      <c r="T192" s="207"/>
      <c r="AT192" s="208" t="s">
        <v>265</v>
      </c>
      <c r="AU192" s="208" t="s">
        <v>84</v>
      </c>
      <c r="AV192" s="13" t="s">
        <v>82</v>
      </c>
      <c r="AW192" s="13" t="s">
        <v>36</v>
      </c>
      <c r="AX192" s="13" t="s">
        <v>74</v>
      </c>
      <c r="AY192" s="208" t="s">
        <v>245</v>
      </c>
    </row>
    <row r="193" spans="2:51" s="14" customFormat="1" ht="10.2">
      <c r="B193" s="209"/>
      <c r="C193" s="210"/>
      <c r="D193" s="200" t="s">
        <v>265</v>
      </c>
      <c r="E193" s="211" t="s">
        <v>19</v>
      </c>
      <c r="F193" s="212" t="s">
        <v>1191</v>
      </c>
      <c r="G193" s="210"/>
      <c r="H193" s="213">
        <v>2149.2</v>
      </c>
      <c r="I193" s="214"/>
      <c r="J193" s="210"/>
      <c r="K193" s="210"/>
      <c r="L193" s="215"/>
      <c r="M193" s="216"/>
      <c r="N193" s="217"/>
      <c r="O193" s="217"/>
      <c r="P193" s="217"/>
      <c r="Q193" s="217"/>
      <c r="R193" s="217"/>
      <c r="S193" s="217"/>
      <c r="T193" s="218"/>
      <c r="AT193" s="219" t="s">
        <v>265</v>
      </c>
      <c r="AU193" s="219" t="s">
        <v>84</v>
      </c>
      <c r="AV193" s="14" t="s">
        <v>84</v>
      </c>
      <c r="AW193" s="14" t="s">
        <v>36</v>
      </c>
      <c r="AX193" s="14" t="s">
        <v>74</v>
      </c>
      <c r="AY193" s="219" t="s">
        <v>245</v>
      </c>
    </row>
    <row r="194" spans="2:51" s="15" customFormat="1" ht="10.2">
      <c r="B194" s="220"/>
      <c r="C194" s="221"/>
      <c r="D194" s="200" t="s">
        <v>265</v>
      </c>
      <c r="E194" s="222" t="s">
        <v>19</v>
      </c>
      <c r="F194" s="223" t="s">
        <v>271</v>
      </c>
      <c r="G194" s="221"/>
      <c r="H194" s="224">
        <v>2149.2</v>
      </c>
      <c r="I194" s="225"/>
      <c r="J194" s="221"/>
      <c r="K194" s="221"/>
      <c r="L194" s="226"/>
      <c r="M194" s="227"/>
      <c r="N194" s="228"/>
      <c r="O194" s="228"/>
      <c r="P194" s="228"/>
      <c r="Q194" s="228"/>
      <c r="R194" s="228"/>
      <c r="S194" s="228"/>
      <c r="T194" s="229"/>
      <c r="AT194" s="230" t="s">
        <v>265</v>
      </c>
      <c r="AU194" s="230" t="s">
        <v>84</v>
      </c>
      <c r="AV194" s="15" t="s">
        <v>131</v>
      </c>
      <c r="AW194" s="15" t="s">
        <v>36</v>
      </c>
      <c r="AX194" s="15" t="s">
        <v>82</v>
      </c>
      <c r="AY194" s="230" t="s">
        <v>245</v>
      </c>
    </row>
    <row r="195" spans="2:63" s="12" customFormat="1" ht="22.8" customHeight="1">
      <c r="B195" s="164"/>
      <c r="C195" s="165"/>
      <c r="D195" s="166" t="s">
        <v>73</v>
      </c>
      <c r="E195" s="178" t="s">
        <v>1192</v>
      </c>
      <c r="F195" s="178" t="s">
        <v>1193</v>
      </c>
      <c r="G195" s="165"/>
      <c r="H195" s="165"/>
      <c r="I195" s="168"/>
      <c r="J195" s="179">
        <f>BK195</f>
        <v>0</v>
      </c>
      <c r="K195" s="165"/>
      <c r="L195" s="170"/>
      <c r="M195" s="171"/>
      <c r="N195" s="172"/>
      <c r="O195" s="172"/>
      <c r="P195" s="173">
        <f>SUM(P196:P241)</f>
        <v>0</v>
      </c>
      <c r="Q195" s="172"/>
      <c r="R195" s="173">
        <f>SUM(R196:R241)</f>
        <v>2.4416738</v>
      </c>
      <c r="S195" s="172"/>
      <c r="T195" s="174">
        <f>SUM(T196:T241)</f>
        <v>0</v>
      </c>
      <c r="AR195" s="175" t="s">
        <v>84</v>
      </c>
      <c r="AT195" s="176" t="s">
        <v>73</v>
      </c>
      <c r="AU195" s="176" t="s">
        <v>82</v>
      </c>
      <c r="AY195" s="175" t="s">
        <v>245</v>
      </c>
      <c r="BK195" s="177">
        <f>SUM(BK196:BK241)</f>
        <v>0</v>
      </c>
    </row>
    <row r="196" spans="1:65" s="2" customFormat="1" ht="16.5" customHeight="1">
      <c r="A196" s="35"/>
      <c r="B196" s="36"/>
      <c r="C196" s="180" t="s">
        <v>355</v>
      </c>
      <c r="D196" s="180" t="s">
        <v>247</v>
      </c>
      <c r="E196" s="181" t="s">
        <v>1194</v>
      </c>
      <c r="F196" s="182" t="s">
        <v>1195</v>
      </c>
      <c r="G196" s="183" t="s">
        <v>260</v>
      </c>
      <c r="H196" s="184">
        <v>4990.42</v>
      </c>
      <c r="I196" s="185"/>
      <c r="J196" s="186">
        <f>ROUND(I196*H196,2)</f>
        <v>0</v>
      </c>
      <c r="K196" s="182" t="s">
        <v>19</v>
      </c>
      <c r="L196" s="40"/>
      <c r="M196" s="187" t="s">
        <v>19</v>
      </c>
      <c r="N196" s="188" t="s">
        <v>45</v>
      </c>
      <c r="O196" s="65"/>
      <c r="P196" s="189">
        <f>O196*H196</f>
        <v>0</v>
      </c>
      <c r="Q196" s="189">
        <v>0.0002</v>
      </c>
      <c r="R196" s="189">
        <f>Q196*H196</f>
        <v>0.9980840000000001</v>
      </c>
      <c r="S196" s="189">
        <v>0</v>
      </c>
      <c r="T196" s="190">
        <f>S196*H196</f>
        <v>0</v>
      </c>
      <c r="U196" s="35"/>
      <c r="V196" s="35"/>
      <c r="W196" s="35"/>
      <c r="X196" s="35"/>
      <c r="Y196" s="35"/>
      <c r="Z196" s="35"/>
      <c r="AA196" s="35"/>
      <c r="AB196" s="35"/>
      <c r="AC196" s="35"/>
      <c r="AD196" s="35"/>
      <c r="AE196" s="35"/>
      <c r="AR196" s="191" t="s">
        <v>355</v>
      </c>
      <c r="AT196" s="191" t="s">
        <v>247</v>
      </c>
      <c r="AU196" s="191" t="s">
        <v>84</v>
      </c>
      <c r="AY196" s="18" t="s">
        <v>245</v>
      </c>
      <c r="BE196" s="192">
        <f>IF(N196="základní",J196,0)</f>
        <v>0</v>
      </c>
      <c r="BF196" s="192">
        <f>IF(N196="snížená",J196,0)</f>
        <v>0</v>
      </c>
      <c r="BG196" s="192">
        <f>IF(N196="zákl. přenesená",J196,0)</f>
        <v>0</v>
      </c>
      <c r="BH196" s="192">
        <f>IF(N196="sníž. přenesená",J196,0)</f>
        <v>0</v>
      </c>
      <c r="BI196" s="192">
        <f>IF(N196="nulová",J196,0)</f>
        <v>0</v>
      </c>
      <c r="BJ196" s="18" t="s">
        <v>82</v>
      </c>
      <c r="BK196" s="192">
        <f>ROUND(I196*H196,2)</f>
        <v>0</v>
      </c>
      <c r="BL196" s="18" t="s">
        <v>355</v>
      </c>
      <c r="BM196" s="191" t="s">
        <v>1196</v>
      </c>
    </row>
    <row r="197" spans="2:51" s="13" customFormat="1" ht="10.2">
      <c r="B197" s="198"/>
      <c r="C197" s="199"/>
      <c r="D197" s="200" t="s">
        <v>265</v>
      </c>
      <c r="E197" s="201" t="s">
        <v>19</v>
      </c>
      <c r="F197" s="202" t="s">
        <v>1197</v>
      </c>
      <c r="G197" s="199"/>
      <c r="H197" s="201" t="s">
        <v>19</v>
      </c>
      <c r="I197" s="203"/>
      <c r="J197" s="199"/>
      <c r="K197" s="199"/>
      <c r="L197" s="204"/>
      <c r="M197" s="205"/>
      <c r="N197" s="206"/>
      <c r="O197" s="206"/>
      <c r="P197" s="206"/>
      <c r="Q197" s="206"/>
      <c r="R197" s="206"/>
      <c r="S197" s="206"/>
      <c r="T197" s="207"/>
      <c r="AT197" s="208" t="s">
        <v>265</v>
      </c>
      <c r="AU197" s="208" t="s">
        <v>84</v>
      </c>
      <c r="AV197" s="13" t="s">
        <v>82</v>
      </c>
      <c r="AW197" s="13" t="s">
        <v>36</v>
      </c>
      <c r="AX197" s="13" t="s">
        <v>74</v>
      </c>
      <c r="AY197" s="208" t="s">
        <v>245</v>
      </c>
    </row>
    <row r="198" spans="2:51" s="14" customFormat="1" ht="10.2">
      <c r="B198" s="209"/>
      <c r="C198" s="210"/>
      <c r="D198" s="200" t="s">
        <v>265</v>
      </c>
      <c r="E198" s="211" t="s">
        <v>19</v>
      </c>
      <c r="F198" s="212" t="s">
        <v>1108</v>
      </c>
      <c r="G198" s="210"/>
      <c r="H198" s="213">
        <v>4990.42</v>
      </c>
      <c r="I198" s="214"/>
      <c r="J198" s="210"/>
      <c r="K198" s="210"/>
      <c r="L198" s="215"/>
      <c r="M198" s="216"/>
      <c r="N198" s="217"/>
      <c r="O198" s="217"/>
      <c r="P198" s="217"/>
      <c r="Q198" s="217"/>
      <c r="R198" s="217"/>
      <c r="S198" s="217"/>
      <c r="T198" s="218"/>
      <c r="AT198" s="219" t="s">
        <v>265</v>
      </c>
      <c r="AU198" s="219" t="s">
        <v>84</v>
      </c>
      <c r="AV198" s="14" t="s">
        <v>84</v>
      </c>
      <c r="AW198" s="14" t="s">
        <v>36</v>
      </c>
      <c r="AX198" s="14" t="s">
        <v>74</v>
      </c>
      <c r="AY198" s="219" t="s">
        <v>245</v>
      </c>
    </row>
    <row r="199" spans="2:51" s="15" customFormat="1" ht="10.2">
      <c r="B199" s="220"/>
      <c r="C199" s="221"/>
      <c r="D199" s="200" t="s">
        <v>265</v>
      </c>
      <c r="E199" s="222" t="s">
        <v>19</v>
      </c>
      <c r="F199" s="223" t="s">
        <v>271</v>
      </c>
      <c r="G199" s="221"/>
      <c r="H199" s="224">
        <v>4990.42</v>
      </c>
      <c r="I199" s="225"/>
      <c r="J199" s="221"/>
      <c r="K199" s="221"/>
      <c r="L199" s="226"/>
      <c r="M199" s="227"/>
      <c r="N199" s="228"/>
      <c r="O199" s="228"/>
      <c r="P199" s="228"/>
      <c r="Q199" s="228"/>
      <c r="R199" s="228"/>
      <c r="S199" s="228"/>
      <c r="T199" s="229"/>
      <c r="AT199" s="230" t="s">
        <v>265</v>
      </c>
      <c r="AU199" s="230" t="s">
        <v>84</v>
      </c>
      <c r="AV199" s="15" t="s">
        <v>131</v>
      </c>
      <c r="AW199" s="15" t="s">
        <v>36</v>
      </c>
      <c r="AX199" s="15" t="s">
        <v>82</v>
      </c>
      <c r="AY199" s="230" t="s">
        <v>245</v>
      </c>
    </row>
    <row r="200" spans="1:65" s="2" customFormat="1" ht="16.5" customHeight="1">
      <c r="A200" s="35"/>
      <c r="B200" s="36"/>
      <c r="C200" s="180" t="s">
        <v>360</v>
      </c>
      <c r="D200" s="180" t="s">
        <v>247</v>
      </c>
      <c r="E200" s="181" t="s">
        <v>1198</v>
      </c>
      <c r="F200" s="182" t="s">
        <v>1199</v>
      </c>
      <c r="G200" s="183" t="s">
        <v>260</v>
      </c>
      <c r="H200" s="184">
        <v>4990.42</v>
      </c>
      <c r="I200" s="185"/>
      <c r="J200" s="186">
        <f>ROUND(I200*H200,2)</f>
        <v>0</v>
      </c>
      <c r="K200" s="182" t="s">
        <v>19</v>
      </c>
      <c r="L200" s="40"/>
      <c r="M200" s="187" t="s">
        <v>19</v>
      </c>
      <c r="N200" s="188" t="s">
        <v>45</v>
      </c>
      <c r="O200" s="65"/>
      <c r="P200" s="189">
        <f>O200*H200</f>
        <v>0</v>
      </c>
      <c r="Q200" s="189">
        <v>0.00026</v>
      </c>
      <c r="R200" s="189">
        <f>Q200*H200</f>
        <v>1.2975092</v>
      </c>
      <c r="S200" s="189">
        <v>0</v>
      </c>
      <c r="T200" s="190">
        <f>S200*H200</f>
        <v>0</v>
      </c>
      <c r="U200" s="35"/>
      <c r="V200" s="35"/>
      <c r="W200" s="35"/>
      <c r="X200" s="35"/>
      <c r="Y200" s="35"/>
      <c r="Z200" s="35"/>
      <c r="AA200" s="35"/>
      <c r="AB200" s="35"/>
      <c r="AC200" s="35"/>
      <c r="AD200" s="35"/>
      <c r="AE200" s="35"/>
      <c r="AR200" s="191" t="s">
        <v>355</v>
      </c>
      <c r="AT200" s="191" t="s">
        <v>247</v>
      </c>
      <c r="AU200" s="191" t="s">
        <v>84</v>
      </c>
      <c r="AY200" s="18" t="s">
        <v>245</v>
      </c>
      <c r="BE200" s="192">
        <f>IF(N200="základní",J200,0)</f>
        <v>0</v>
      </c>
      <c r="BF200" s="192">
        <f>IF(N200="snížená",J200,0)</f>
        <v>0</v>
      </c>
      <c r="BG200" s="192">
        <f>IF(N200="zákl. přenesená",J200,0)</f>
        <v>0</v>
      </c>
      <c r="BH200" s="192">
        <f>IF(N200="sníž. přenesená",J200,0)</f>
        <v>0</v>
      </c>
      <c r="BI200" s="192">
        <f>IF(N200="nulová",J200,0)</f>
        <v>0</v>
      </c>
      <c r="BJ200" s="18" t="s">
        <v>82</v>
      </c>
      <c r="BK200" s="192">
        <f>ROUND(I200*H200,2)</f>
        <v>0</v>
      </c>
      <c r="BL200" s="18" t="s">
        <v>355</v>
      </c>
      <c r="BM200" s="191" t="s">
        <v>1200</v>
      </c>
    </row>
    <row r="201" spans="2:51" s="13" customFormat="1" ht="10.2">
      <c r="B201" s="198"/>
      <c r="C201" s="199"/>
      <c r="D201" s="200" t="s">
        <v>265</v>
      </c>
      <c r="E201" s="201" t="s">
        <v>19</v>
      </c>
      <c r="F201" s="202" t="s">
        <v>1201</v>
      </c>
      <c r="G201" s="199"/>
      <c r="H201" s="201" t="s">
        <v>19</v>
      </c>
      <c r="I201" s="203"/>
      <c r="J201" s="199"/>
      <c r="K201" s="199"/>
      <c r="L201" s="204"/>
      <c r="M201" s="205"/>
      <c r="N201" s="206"/>
      <c r="O201" s="206"/>
      <c r="P201" s="206"/>
      <c r="Q201" s="206"/>
      <c r="R201" s="206"/>
      <c r="S201" s="206"/>
      <c r="T201" s="207"/>
      <c r="AT201" s="208" t="s">
        <v>265</v>
      </c>
      <c r="AU201" s="208" t="s">
        <v>84</v>
      </c>
      <c r="AV201" s="13" t="s">
        <v>82</v>
      </c>
      <c r="AW201" s="13" t="s">
        <v>36</v>
      </c>
      <c r="AX201" s="13" t="s">
        <v>74</v>
      </c>
      <c r="AY201" s="208" t="s">
        <v>245</v>
      </c>
    </row>
    <row r="202" spans="2:51" s="14" customFormat="1" ht="10.2">
      <c r="B202" s="209"/>
      <c r="C202" s="210"/>
      <c r="D202" s="200" t="s">
        <v>265</v>
      </c>
      <c r="E202" s="211" t="s">
        <v>19</v>
      </c>
      <c r="F202" s="212" t="s">
        <v>1110</v>
      </c>
      <c r="G202" s="210"/>
      <c r="H202" s="213">
        <v>5228.6</v>
      </c>
      <c r="I202" s="214"/>
      <c r="J202" s="210"/>
      <c r="K202" s="210"/>
      <c r="L202" s="215"/>
      <c r="M202" s="216"/>
      <c r="N202" s="217"/>
      <c r="O202" s="217"/>
      <c r="P202" s="217"/>
      <c r="Q202" s="217"/>
      <c r="R202" s="217"/>
      <c r="S202" s="217"/>
      <c r="T202" s="218"/>
      <c r="AT202" s="219" t="s">
        <v>265</v>
      </c>
      <c r="AU202" s="219" t="s">
        <v>84</v>
      </c>
      <c r="AV202" s="14" t="s">
        <v>84</v>
      </c>
      <c r="AW202" s="14" t="s">
        <v>36</v>
      </c>
      <c r="AX202" s="14" t="s">
        <v>74</v>
      </c>
      <c r="AY202" s="219" t="s">
        <v>245</v>
      </c>
    </row>
    <row r="203" spans="2:51" s="14" customFormat="1" ht="10.2">
      <c r="B203" s="209"/>
      <c r="C203" s="210"/>
      <c r="D203" s="200" t="s">
        <v>265</v>
      </c>
      <c r="E203" s="211" t="s">
        <v>19</v>
      </c>
      <c r="F203" s="212" t="s">
        <v>1100</v>
      </c>
      <c r="G203" s="210"/>
      <c r="H203" s="213">
        <v>260.98</v>
      </c>
      <c r="I203" s="214"/>
      <c r="J203" s="210"/>
      <c r="K203" s="210"/>
      <c r="L203" s="215"/>
      <c r="M203" s="216"/>
      <c r="N203" s="217"/>
      <c r="O203" s="217"/>
      <c r="P203" s="217"/>
      <c r="Q203" s="217"/>
      <c r="R203" s="217"/>
      <c r="S203" s="217"/>
      <c r="T203" s="218"/>
      <c r="AT203" s="219" t="s">
        <v>265</v>
      </c>
      <c r="AU203" s="219" t="s">
        <v>84</v>
      </c>
      <c r="AV203" s="14" t="s">
        <v>84</v>
      </c>
      <c r="AW203" s="14" t="s">
        <v>36</v>
      </c>
      <c r="AX203" s="14" t="s">
        <v>74</v>
      </c>
      <c r="AY203" s="219" t="s">
        <v>245</v>
      </c>
    </row>
    <row r="204" spans="2:51" s="14" customFormat="1" ht="10.2">
      <c r="B204" s="209"/>
      <c r="C204" s="210"/>
      <c r="D204" s="200" t="s">
        <v>265</v>
      </c>
      <c r="E204" s="211" t="s">
        <v>19</v>
      </c>
      <c r="F204" s="212" t="s">
        <v>1102</v>
      </c>
      <c r="G204" s="210"/>
      <c r="H204" s="213">
        <v>40.93</v>
      </c>
      <c r="I204" s="214"/>
      <c r="J204" s="210"/>
      <c r="K204" s="210"/>
      <c r="L204" s="215"/>
      <c r="M204" s="216"/>
      <c r="N204" s="217"/>
      <c r="O204" s="217"/>
      <c r="P204" s="217"/>
      <c r="Q204" s="217"/>
      <c r="R204" s="217"/>
      <c r="S204" s="217"/>
      <c r="T204" s="218"/>
      <c r="AT204" s="219" t="s">
        <v>265</v>
      </c>
      <c r="AU204" s="219" t="s">
        <v>84</v>
      </c>
      <c r="AV204" s="14" t="s">
        <v>84</v>
      </c>
      <c r="AW204" s="14" t="s">
        <v>36</v>
      </c>
      <c r="AX204" s="14" t="s">
        <v>74</v>
      </c>
      <c r="AY204" s="219" t="s">
        <v>245</v>
      </c>
    </row>
    <row r="205" spans="2:51" s="14" customFormat="1" ht="10.2">
      <c r="B205" s="209"/>
      <c r="C205" s="210"/>
      <c r="D205" s="200" t="s">
        <v>265</v>
      </c>
      <c r="E205" s="211" t="s">
        <v>19</v>
      </c>
      <c r="F205" s="212" t="s">
        <v>1104</v>
      </c>
      <c r="G205" s="210"/>
      <c r="H205" s="213">
        <v>63.8</v>
      </c>
      <c r="I205" s="214"/>
      <c r="J205" s="210"/>
      <c r="K205" s="210"/>
      <c r="L205" s="215"/>
      <c r="M205" s="216"/>
      <c r="N205" s="217"/>
      <c r="O205" s="217"/>
      <c r="P205" s="217"/>
      <c r="Q205" s="217"/>
      <c r="R205" s="217"/>
      <c r="S205" s="217"/>
      <c r="T205" s="218"/>
      <c r="AT205" s="219" t="s">
        <v>265</v>
      </c>
      <c r="AU205" s="219" t="s">
        <v>84</v>
      </c>
      <c r="AV205" s="14" t="s">
        <v>84</v>
      </c>
      <c r="AW205" s="14" t="s">
        <v>36</v>
      </c>
      <c r="AX205" s="14" t="s">
        <v>74</v>
      </c>
      <c r="AY205" s="219" t="s">
        <v>245</v>
      </c>
    </row>
    <row r="206" spans="2:51" s="14" customFormat="1" ht="10.2">
      <c r="B206" s="209"/>
      <c r="C206" s="210"/>
      <c r="D206" s="200" t="s">
        <v>265</v>
      </c>
      <c r="E206" s="211" t="s">
        <v>19</v>
      </c>
      <c r="F206" s="212" t="s">
        <v>1106</v>
      </c>
      <c r="G206" s="210"/>
      <c r="H206" s="213">
        <v>163.71</v>
      </c>
      <c r="I206" s="214"/>
      <c r="J206" s="210"/>
      <c r="K206" s="210"/>
      <c r="L206" s="215"/>
      <c r="M206" s="216"/>
      <c r="N206" s="217"/>
      <c r="O206" s="217"/>
      <c r="P206" s="217"/>
      <c r="Q206" s="217"/>
      <c r="R206" s="217"/>
      <c r="S206" s="217"/>
      <c r="T206" s="218"/>
      <c r="AT206" s="219" t="s">
        <v>265</v>
      </c>
      <c r="AU206" s="219" t="s">
        <v>84</v>
      </c>
      <c r="AV206" s="14" t="s">
        <v>84</v>
      </c>
      <c r="AW206" s="14" t="s">
        <v>36</v>
      </c>
      <c r="AX206" s="14" t="s">
        <v>74</v>
      </c>
      <c r="AY206" s="219" t="s">
        <v>245</v>
      </c>
    </row>
    <row r="207" spans="2:51" s="13" customFormat="1" ht="10.2">
      <c r="B207" s="198"/>
      <c r="C207" s="199"/>
      <c r="D207" s="200" t="s">
        <v>265</v>
      </c>
      <c r="E207" s="201" t="s">
        <v>19</v>
      </c>
      <c r="F207" s="202" t="s">
        <v>589</v>
      </c>
      <c r="G207" s="199"/>
      <c r="H207" s="201" t="s">
        <v>19</v>
      </c>
      <c r="I207" s="203"/>
      <c r="J207" s="199"/>
      <c r="K207" s="199"/>
      <c r="L207" s="204"/>
      <c r="M207" s="205"/>
      <c r="N207" s="206"/>
      <c r="O207" s="206"/>
      <c r="P207" s="206"/>
      <c r="Q207" s="206"/>
      <c r="R207" s="206"/>
      <c r="S207" s="206"/>
      <c r="T207" s="207"/>
      <c r="AT207" s="208" t="s">
        <v>265</v>
      </c>
      <c r="AU207" s="208" t="s">
        <v>84</v>
      </c>
      <c r="AV207" s="13" t="s">
        <v>82</v>
      </c>
      <c r="AW207" s="13" t="s">
        <v>36</v>
      </c>
      <c r="AX207" s="13" t="s">
        <v>74</v>
      </c>
      <c r="AY207" s="208" t="s">
        <v>245</v>
      </c>
    </row>
    <row r="208" spans="2:51" s="14" customFormat="1" ht="10.2">
      <c r="B208" s="209"/>
      <c r="C208" s="210"/>
      <c r="D208" s="200" t="s">
        <v>265</v>
      </c>
      <c r="E208" s="211" t="s">
        <v>19</v>
      </c>
      <c r="F208" s="212" t="s">
        <v>659</v>
      </c>
      <c r="G208" s="210"/>
      <c r="H208" s="213">
        <v>192.95</v>
      </c>
      <c r="I208" s="214"/>
      <c r="J208" s="210"/>
      <c r="K208" s="210"/>
      <c r="L208" s="215"/>
      <c r="M208" s="216"/>
      <c r="N208" s="217"/>
      <c r="O208" s="217"/>
      <c r="P208" s="217"/>
      <c r="Q208" s="217"/>
      <c r="R208" s="217"/>
      <c r="S208" s="217"/>
      <c r="T208" s="218"/>
      <c r="AT208" s="219" t="s">
        <v>265</v>
      </c>
      <c r="AU208" s="219" t="s">
        <v>84</v>
      </c>
      <c r="AV208" s="14" t="s">
        <v>84</v>
      </c>
      <c r="AW208" s="14" t="s">
        <v>36</v>
      </c>
      <c r="AX208" s="14" t="s">
        <v>74</v>
      </c>
      <c r="AY208" s="219" t="s">
        <v>245</v>
      </c>
    </row>
    <row r="209" spans="2:51" s="13" customFormat="1" ht="10.2">
      <c r="B209" s="198"/>
      <c r="C209" s="199"/>
      <c r="D209" s="200" t="s">
        <v>265</v>
      </c>
      <c r="E209" s="201" t="s">
        <v>19</v>
      </c>
      <c r="F209" s="202" t="s">
        <v>582</v>
      </c>
      <c r="G209" s="199"/>
      <c r="H209" s="201" t="s">
        <v>19</v>
      </c>
      <c r="I209" s="203"/>
      <c r="J209" s="199"/>
      <c r="K209" s="199"/>
      <c r="L209" s="204"/>
      <c r="M209" s="205"/>
      <c r="N209" s="206"/>
      <c r="O209" s="206"/>
      <c r="P209" s="206"/>
      <c r="Q209" s="206"/>
      <c r="R209" s="206"/>
      <c r="S209" s="206"/>
      <c r="T209" s="207"/>
      <c r="AT209" s="208" t="s">
        <v>265</v>
      </c>
      <c r="AU209" s="208" t="s">
        <v>84</v>
      </c>
      <c r="AV209" s="13" t="s">
        <v>82</v>
      </c>
      <c r="AW209" s="13" t="s">
        <v>36</v>
      </c>
      <c r="AX209" s="13" t="s">
        <v>74</v>
      </c>
      <c r="AY209" s="208" t="s">
        <v>245</v>
      </c>
    </row>
    <row r="210" spans="2:51" s="14" customFormat="1" ht="10.2">
      <c r="B210" s="209"/>
      <c r="C210" s="210"/>
      <c r="D210" s="200" t="s">
        <v>265</v>
      </c>
      <c r="E210" s="211" t="s">
        <v>19</v>
      </c>
      <c r="F210" s="212" t="s">
        <v>660</v>
      </c>
      <c r="G210" s="210"/>
      <c r="H210" s="213">
        <v>8.14</v>
      </c>
      <c r="I210" s="214"/>
      <c r="J210" s="210"/>
      <c r="K210" s="210"/>
      <c r="L210" s="215"/>
      <c r="M210" s="216"/>
      <c r="N210" s="217"/>
      <c r="O210" s="217"/>
      <c r="P210" s="217"/>
      <c r="Q210" s="217"/>
      <c r="R210" s="217"/>
      <c r="S210" s="217"/>
      <c r="T210" s="218"/>
      <c r="AT210" s="219" t="s">
        <v>265</v>
      </c>
      <c r="AU210" s="219" t="s">
        <v>84</v>
      </c>
      <c r="AV210" s="14" t="s">
        <v>84</v>
      </c>
      <c r="AW210" s="14" t="s">
        <v>36</v>
      </c>
      <c r="AX210" s="14" t="s">
        <v>74</v>
      </c>
      <c r="AY210" s="219" t="s">
        <v>245</v>
      </c>
    </row>
    <row r="211" spans="2:51" s="14" customFormat="1" ht="10.2">
      <c r="B211" s="209"/>
      <c r="C211" s="210"/>
      <c r="D211" s="200" t="s">
        <v>265</v>
      </c>
      <c r="E211" s="211" t="s">
        <v>19</v>
      </c>
      <c r="F211" s="212" t="s">
        <v>1202</v>
      </c>
      <c r="G211" s="210"/>
      <c r="H211" s="213">
        <v>-606.57</v>
      </c>
      <c r="I211" s="214"/>
      <c r="J211" s="210"/>
      <c r="K211" s="210"/>
      <c r="L211" s="215"/>
      <c r="M211" s="216"/>
      <c r="N211" s="217"/>
      <c r="O211" s="217"/>
      <c r="P211" s="217"/>
      <c r="Q211" s="217"/>
      <c r="R211" s="217"/>
      <c r="S211" s="217"/>
      <c r="T211" s="218"/>
      <c r="AT211" s="219" t="s">
        <v>265</v>
      </c>
      <c r="AU211" s="219" t="s">
        <v>84</v>
      </c>
      <c r="AV211" s="14" t="s">
        <v>84</v>
      </c>
      <c r="AW211" s="14" t="s">
        <v>36</v>
      </c>
      <c r="AX211" s="14" t="s">
        <v>74</v>
      </c>
      <c r="AY211" s="219" t="s">
        <v>245</v>
      </c>
    </row>
    <row r="212" spans="2:51" s="14" customFormat="1" ht="10.2">
      <c r="B212" s="209"/>
      <c r="C212" s="210"/>
      <c r="D212" s="200" t="s">
        <v>265</v>
      </c>
      <c r="E212" s="211" t="s">
        <v>19</v>
      </c>
      <c r="F212" s="212" t="s">
        <v>1203</v>
      </c>
      <c r="G212" s="210"/>
      <c r="H212" s="213">
        <v>-362.12</v>
      </c>
      <c r="I212" s="214"/>
      <c r="J212" s="210"/>
      <c r="K212" s="210"/>
      <c r="L212" s="215"/>
      <c r="M212" s="216"/>
      <c r="N212" s="217"/>
      <c r="O212" s="217"/>
      <c r="P212" s="217"/>
      <c r="Q212" s="217"/>
      <c r="R212" s="217"/>
      <c r="S212" s="217"/>
      <c r="T212" s="218"/>
      <c r="AT212" s="219" t="s">
        <v>265</v>
      </c>
      <c r="AU212" s="219" t="s">
        <v>84</v>
      </c>
      <c r="AV212" s="14" t="s">
        <v>84</v>
      </c>
      <c r="AW212" s="14" t="s">
        <v>36</v>
      </c>
      <c r="AX212" s="14" t="s">
        <v>74</v>
      </c>
      <c r="AY212" s="219" t="s">
        <v>245</v>
      </c>
    </row>
    <row r="213" spans="2:51" s="15" customFormat="1" ht="10.2">
      <c r="B213" s="220"/>
      <c r="C213" s="221"/>
      <c r="D213" s="200" t="s">
        <v>265</v>
      </c>
      <c r="E213" s="222" t="s">
        <v>1108</v>
      </c>
      <c r="F213" s="223" t="s">
        <v>271</v>
      </c>
      <c r="G213" s="221"/>
      <c r="H213" s="224">
        <v>4990.42</v>
      </c>
      <c r="I213" s="225"/>
      <c r="J213" s="221"/>
      <c r="K213" s="221"/>
      <c r="L213" s="226"/>
      <c r="M213" s="227"/>
      <c r="N213" s="228"/>
      <c r="O213" s="228"/>
      <c r="P213" s="228"/>
      <c r="Q213" s="228"/>
      <c r="R213" s="228"/>
      <c r="S213" s="228"/>
      <c r="T213" s="229"/>
      <c r="AT213" s="230" t="s">
        <v>265</v>
      </c>
      <c r="AU213" s="230" t="s">
        <v>84</v>
      </c>
      <c r="AV213" s="15" t="s">
        <v>131</v>
      </c>
      <c r="AW213" s="15" t="s">
        <v>36</v>
      </c>
      <c r="AX213" s="15" t="s">
        <v>82</v>
      </c>
      <c r="AY213" s="230" t="s">
        <v>245</v>
      </c>
    </row>
    <row r="214" spans="1:65" s="2" customFormat="1" ht="16.5" customHeight="1">
      <c r="A214" s="35"/>
      <c r="B214" s="36"/>
      <c r="C214" s="180" t="s">
        <v>366</v>
      </c>
      <c r="D214" s="180" t="s">
        <v>247</v>
      </c>
      <c r="E214" s="181" t="s">
        <v>1204</v>
      </c>
      <c r="F214" s="182" t="s">
        <v>1205</v>
      </c>
      <c r="G214" s="183" t="s">
        <v>260</v>
      </c>
      <c r="H214" s="184">
        <v>523.2</v>
      </c>
      <c r="I214" s="185"/>
      <c r="J214" s="186">
        <f>ROUND(I214*H214,2)</f>
        <v>0</v>
      </c>
      <c r="K214" s="182" t="s">
        <v>19</v>
      </c>
      <c r="L214" s="40"/>
      <c r="M214" s="187" t="s">
        <v>19</v>
      </c>
      <c r="N214" s="188" t="s">
        <v>45</v>
      </c>
      <c r="O214" s="65"/>
      <c r="P214" s="189">
        <f>O214*H214</f>
        <v>0</v>
      </c>
      <c r="Q214" s="189">
        <v>2E-05</v>
      </c>
      <c r="R214" s="189">
        <f>Q214*H214</f>
        <v>0.010464000000000001</v>
      </c>
      <c r="S214" s="189">
        <v>0</v>
      </c>
      <c r="T214" s="190">
        <f>S214*H214</f>
        <v>0</v>
      </c>
      <c r="U214" s="35"/>
      <c r="V214" s="35"/>
      <c r="W214" s="35"/>
      <c r="X214" s="35"/>
      <c r="Y214" s="35"/>
      <c r="Z214" s="35"/>
      <c r="AA214" s="35"/>
      <c r="AB214" s="35"/>
      <c r="AC214" s="35"/>
      <c r="AD214" s="35"/>
      <c r="AE214" s="35"/>
      <c r="AR214" s="191" t="s">
        <v>355</v>
      </c>
      <c r="AT214" s="191" t="s">
        <v>247</v>
      </c>
      <c r="AU214" s="191" t="s">
        <v>84</v>
      </c>
      <c r="AY214" s="18" t="s">
        <v>245</v>
      </c>
      <c r="BE214" s="192">
        <f>IF(N214="základní",J214,0)</f>
        <v>0</v>
      </c>
      <c r="BF214" s="192">
        <f>IF(N214="snížená",J214,0)</f>
        <v>0</v>
      </c>
      <c r="BG214" s="192">
        <f>IF(N214="zákl. přenesená",J214,0)</f>
        <v>0</v>
      </c>
      <c r="BH214" s="192">
        <f>IF(N214="sníž. přenesená",J214,0)</f>
        <v>0</v>
      </c>
      <c r="BI214" s="192">
        <f>IF(N214="nulová",J214,0)</f>
        <v>0</v>
      </c>
      <c r="BJ214" s="18" t="s">
        <v>82</v>
      </c>
      <c r="BK214" s="192">
        <f>ROUND(I214*H214,2)</f>
        <v>0</v>
      </c>
      <c r="BL214" s="18" t="s">
        <v>355</v>
      </c>
      <c r="BM214" s="191" t="s">
        <v>1206</v>
      </c>
    </row>
    <row r="215" spans="2:51" s="13" customFormat="1" ht="10.2">
      <c r="B215" s="198"/>
      <c r="C215" s="199"/>
      <c r="D215" s="200" t="s">
        <v>265</v>
      </c>
      <c r="E215" s="201" t="s">
        <v>19</v>
      </c>
      <c r="F215" s="202" t="s">
        <v>1207</v>
      </c>
      <c r="G215" s="199"/>
      <c r="H215" s="201" t="s">
        <v>19</v>
      </c>
      <c r="I215" s="203"/>
      <c r="J215" s="199"/>
      <c r="K215" s="199"/>
      <c r="L215" s="204"/>
      <c r="M215" s="205"/>
      <c r="N215" s="206"/>
      <c r="O215" s="206"/>
      <c r="P215" s="206"/>
      <c r="Q215" s="206"/>
      <c r="R215" s="206"/>
      <c r="S215" s="206"/>
      <c r="T215" s="207"/>
      <c r="AT215" s="208" t="s">
        <v>265</v>
      </c>
      <c r="AU215" s="208" t="s">
        <v>84</v>
      </c>
      <c r="AV215" s="13" t="s">
        <v>82</v>
      </c>
      <c r="AW215" s="13" t="s">
        <v>36</v>
      </c>
      <c r="AX215" s="13" t="s">
        <v>74</v>
      </c>
      <c r="AY215" s="208" t="s">
        <v>245</v>
      </c>
    </row>
    <row r="216" spans="2:51" s="14" customFormat="1" ht="10.2">
      <c r="B216" s="209"/>
      <c r="C216" s="210"/>
      <c r="D216" s="200" t="s">
        <v>265</v>
      </c>
      <c r="E216" s="211" t="s">
        <v>19</v>
      </c>
      <c r="F216" s="212" t="s">
        <v>1102</v>
      </c>
      <c r="G216" s="210"/>
      <c r="H216" s="213">
        <v>40.93</v>
      </c>
      <c r="I216" s="214"/>
      <c r="J216" s="210"/>
      <c r="K216" s="210"/>
      <c r="L216" s="215"/>
      <c r="M216" s="216"/>
      <c r="N216" s="217"/>
      <c r="O216" s="217"/>
      <c r="P216" s="217"/>
      <c r="Q216" s="217"/>
      <c r="R216" s="217"/>
      <c r="S216" s="217"/>
      <c r="T216" s="218"/>
      <c r="AT216" s="219" t="s">
        <v>265</v>
      </c>
      <c r="AU216" s="219" t="s">
        <v>84</v>
      </c>
      <c r="AV216" s="14" t="s">
        <v>84</v>
      </c>
      <c r="AW216" s="14" t="s">
        <v>36</v>
      </c>
      <c r="AX216" s="14" t="s">
        <v>74</v>
      </c>
      <c r="AY216" s="219" t="s">
        <v>245</v>
      </c>
    </row>
    <row r="217" spans="2:51" s="14" customFormat="1" ht="10.2">
      <c r="B217" s="209"/>
      <c r="C217" s="210"/>
      <c r="D217" s="200" t="s">
        <v>265</v>
      </c>
      <c r="E217" s="211" t="s">
        <v>19</v>
      </c>
      <c r="F217" s="212" t="s">
        <v>1104</v>
      </c>
      <c r="G217" s="210"/>
      <c r="H217" s="213">
        <v>63.8</v>
      </c>
      <c r="I217" s="214"/>
      <c r="J217" s="210"/>
      <c r="K217" s="210"/>
      <c r="L217" s="215"/>
      <c r="M217" s="216"/>
      <c r="N217" s="217"/>
      <c r="O217" s="217"/>
      <c r="P217" s="217"/>
      <c r="Q217" s="217"/>
      <c r="R217" s="217"/>
      <c r="S217" s="217"/>
      <c r="T217" s="218"/>
      <c r="AT217" s="219" t="s">
        <v>265</v>
      </c>
      <c r="AU217" s="219" t="s">
        <v>84</v>
      </c>
      <c r="AV217" s="14" t="s">
        <v>84</v>
      </c>
      <c r="AW217" s="14" t="s">
        <v>36</v>
      </c>
      <c r="AX217" s="14" t="s">
        <v>74</v>
      </c>
      <c r="AY217" s="219" t="s">
        <v>245</v>
      </c>
    </row>
    <row r="218" spans="2:51" s="14" customFormat="1" ht="10.2">
      <c r="B218" s="209"/>
      <c r="C218" s="210"/>
      <c r="D218" s="200" t="s">
        <v>265</v>
      </c>
      <c r="E218" s="211" t="s">
        <v>19</v>
      </c>
      <c r="F218" s="212" t="s">
        <v>1106</v>
      </c>
      <c r="G218" s="210"/>
      <c r="H218" s="213">
        <v>163.71</v>
      </c>
      <c r="I218" s="214"/>
      <c r="J218" s="210"/>
      <c r="K218" s="210"/>
      <c r="L218" s="215"/>
      <c r="M218" s="216"/>
      <c r="N218" s="217"/>
      <c r="O218" s="217"/>
      <c r="P218" s="217"/>
      <c r="Q218" s="217"/>
      <c r="R218" s="217"/>
      <c r="S218" s="217"/>
      <c r="T218" s="218"/>
      <c r="AT218" s="219" t="s">
        <v>265</v>
      </c>
      <c r="AU218" s="219" t="s">
        <v>84</v>
      </c>
      <c r="AV218" s="14" t="s">
        <v>84</v>
      </c>
      <c r="AW218" s="14" t="s">
        <v>36</v>
      </c>
      <c r="AX218" s="14" t="s">
        <v>74</v>
      </c>
      <c r="AY218" s="219" t="s">
        <v>245</v>
      </c>
    </row>
    <row r="219" spans="2:51" s="13" customFormat="1" ht="10.2">
      <c r="B219" s="198"/>
      <c r="C219" s="199"/>
      <c r="D219" s="200" t="s">
        <v>265</v>
      </c>
      <c r="E219" s="201" t="s">
        <v>19</v>
      </c>
      <c r="F219" s="202" t="s">
        <v>1208</v>
      </c>
      <c r="G219" s="199"/>
      <c r="H219" s="201" t="s">
        <v>19</v>
      </c>
      <c r="I219" s="203"/>
      <c r="J219" s="199"/>
      <c r="K219" s="199"/>
      <c r="L219" s="204"/>
      <c r="M219" s="205"/>
      <c r="N219" s="206"/>
      <c r="O219" s="206"/>
      <c r="P219" s="206"/>
      <c r="Q219" s="206"/>
      <c r="R219" s="206"/>
      <c r="S219" s="206"/>
      <c r="T219" s="207"/>
      <c r="AT219" s="208" t="s">
        <v>265</v>
      </c>
      <c r="AU219" s="208" t="s">
        <v>84</v>
      </c>
      <c r="AV219" s="13" t="s">
        <v>82</v>
      </c>
      <c r="AW219" s="13" t="s">
        <v>36</v>
      </c>
      <c r="AX219" s="13" t="s">
        <v>74</v>
      </c>
      <c r="AY219" s="208" t="s">
        <v>245</v>
      </c>
    </row>
    <row r="220" spans="2:51" s="14" customFormat="1" ht="10.2">
      <c r="B220" s="209"/>
      <c r="C220" s="210"/>
      <c r="D220" s="200" t="s">
        <v>265</v>
      </c>
      <c r="E220" s="211" t="s">
        <v>19</v>
      </c>
      <c r="F220" s="212" t="s">
        <v>1209</v>
      </c>
      <c r="G220" s="210"/>
      <c r="H220" s="213">
        <v>53.4</v>
      </c>
      <c r="I220" s="214"/>
      <c r="J220" s="210"/>
      <c r="K220" s="210"/>
      <c r="L220" s="215"/>
      <c r="M220" s="216"/>
      <c r="N220" s="217"/>
      <c r="O220" s="217"/>
      <c r="P220" s="217"/>
      <c r="Q220" s="217"/>
      <c r="R220" s="217"/>
      <c r="S220" s="217"/>
      <c r="T220" s="218"/>
      <c r="AT220" s="219" t="s">
        <v>265</v>
      </c>
      <c r="AU220" s="219" t="s">
        <v>84</v>
      </c>
      <c r="AV220" s="14" t="s">
        <v>84</v>
      </c>
      <c r="AW220" s="14" t="s">
        <v>36</v>
      </c>
      <c r="AX220" s="14" t="s">
        <v>74</v>
      </c>
      <c r="AY220" s="219" t="s">
        <v>245</v>
      </c>
    </row>
    <row r="221" spans="2:51" s="13" customFormat="1" ht="10.2">
      <c r="B221" s="198"/>
      <c r="C221" s="199"/>
      <c r="D221" s="200" t="s">
        <v>265</v>
      </c>
      <c r="E221" s="201" t="s">
        <v>19</v>
      </c>
      <c r="F221" s="202" t="s">
        <v>1210</v>
      </c>
      <c r="G221" s="199"/>
      <c r="H221" s="201" t="s">
        <v>19</v>
      </c>
      <c r="I221" s="203"/>
      <c r="J221" s="199"/>
      <c r="K221" s="199"/>
      <c r="L221" s="204"/>
      <c r="M221" s="205"/>
      <c r="N221" s="206"/>
      <c r="O221" s="206"/>
      <c r="P221" s="206"/>
      <c r="Q221" s="206"/>
      <c r="R221" s="206"/>
      <c r="S221" s="206"/>
      <c r="T221" s="207"/>
      <c r="AT221" s="208" t="s">
        <v>265</v>
      </c>
      <c r="AU221" s="208" t="s">
        <v>84</v>
      </c>
      <c r="AV221" s="13" t="s">
        <v>82</v>
      </c>
      <c r="AW221" s="13" t="s">
        <v>36</v>
      </c>
      <c r="AX221" s="13" t="s">
        <v>74</v>
      </c>
      <c r="AY221" s="208" t="s">
        <v>245</v>
      </c>
    </row>
    <row r="222" spans="2:51" s="14" customFormat="1" ht="10.2">
      <c r="B222" s="209"/>
      <c r="C222" s="210"/>
      <c r="D222" s="200" t="s">
        <v>265</v>
      </c>
      <c r="E222" s="211" t="s">
        <v>19</v>
      </c>
      <c r="F222" s="212" t="s">
        <v>1211</v>
      </c>
      <c r="G222" s="210"/>
      <c r="H222" s="213">
        <v>48.45</v>
      </c>
      <c r="I222" s="214"/>
      <c r="J222" s="210"/>
      <c r="K222" s="210"/>
      <c r="L222" s="215"/>
      <c r="M222" s="216"/>
      <c r="N222" s="217"/>
      <c r="O222" s="217"/>
      <c r="P222" s="217"/>
      <c r="Q222" s="217"/>
      <c r="R222" s="217"/>
      <c r="S222" s="217"/>
      <c r="T222" s="218"/>
      <c r="AT222" s="219" t="s">
        <v>265</v>
      </c>
      <c r="AU222" s="219" t="s">
        <v>84</v>
      </c>
      <c r="AV222" s="14" t="s">
        <v>84</v>
      </c>
      <c r="AW222" s="14" t="s">
        <v>36</v>
      </c>
      <c r="AX222" s="14" t="s">
        <v>74</v>
      </c>
      <c r="AY222" s="219" t="s">
        <v>245</v>
      </c>
    </row>
    <row r="223" spans="2:51" s="13" customFormat="1" ht="10.2">
      <c r="B223" s="198"/>
      <c r="C223" s="199"/>
      <c r="D223" s="200" t="s">
        <v>265</v>
      </c>
      <c r="E223" s="201" t="s">
        <v>19</v>
      </c>
      <c r="F223" s="202" t="s">
        <v>1212</v>
      </c>
      <c r="G223" s="199"/>
      <c r="H223" s="201" t="s">
        <v>19</v>
      </c>
      <c r="I223" s="203"/>
      <c r="J223" s="199"/>
      <c r="K223" s="199"/>
      <c r="L223" s="204"/>
      <c r="M223" s="205"/>
      <c r="N223" s="206"/>
      <c r="O223" s="206"/>
      <c r="P223" s="206"/>
      <c r="Q223" s="206"/>
      <c r="R223" s="206"/>
      <c r="S223" s="206"/>
      <c r="T223" s="207"/>
      <c r="AT223" s="208" t="s">
        <v>265</v>
      </c>
      <c r="AU223" s="208" t="s">
        <v>84</v>
      </c>
      <c r="AV223" s="13" t="s">
        <v>82</v>
      </c>
      <c r="AW223" s="13" t="s">
        <v>36</v>
      </c>
      <c r="AX223" s="13" t="s">
        <v>74</v>
      </c>
      <c r="AY223" s="208" t="s">
        <v>245</v>
      </c>
    </row>
    <row r="224" spans="2:51" s="14" customFormat="1" ht="10.2">
      <c r="B224" s="209"/>
      <c r="C224" s="210"/>
      <c r="D224" s="200" t="s">
        <v>265</v>
      </c>
      <c r="E224" s="211" t="s">
        <v>19</v>
      </c>
      <c r="F224" s="212" t="s">
        <v>1213</v>
      </c>
      <c r="G224" s="210"/>
      <c r="H224" s="213">
        <v>97.82</v>
      </c>
      <c r="I224" s="214"/>
      <c r="J224" s="210"/>
      <c r="K224" s="210"/>
      <c r="L224" s="215"/>
      <c r="M224" s="216"/>
      <c r="N224" s="217"/>
      <c r="O224" s="217"/>
      <c r="P224" s="217"/>
      <c r="Q224" s="217"/>
      <c r="R224" s="217"/>
      <c r="S224" s="217"/>
      <c r="T224" s="218"/>
      <c r="AT224" s="219" t="s">
        <v>265</v>
      </c>
      <c r="AU224" s="219" t="s">
        <v>84</v>
      </c>
      <c r="AV224" s="14" t="s">
        <v>84</v>
      </c>
      <c r="AW224" s="14" t="s">
        <v>36</v>
      </c>
      <c r="AX224" s="14" t="s">
        <v>74</v>
      </c>
      <c r="AY224" s="219" t="s">
        <v>245</v>
      </c>
    </row>
    <row r="225" spans="2:51" s="13" customFormat="1" ht="10.2">
      <c r="B225" s="198"/>
      <c r="C225" s="199"/>
      <c r="D225" s="200" t="s">
        <v>265</v>
      </c>
      <c r="E225" s="201" t="s">
        <v>19</v>
      </c>
      <c r="F225" s="202" t="s">
        <v>1214</v>
      </c>
      <c r="G225" s="199"/>
      <c r="H225" s="201" t="s">
        <v>19</v>
      </c>
      <c r="I225" s="203"/>
      <c r="J225" s="199"/>
      <c r="K225" s="199"/>
      <c r="L225" s="204"/>
      <c r="M225" s="205"/>
      <c r="N225" s="206"/>
      <c r="O225" s="206"/>
      <c r="P225" s="206"/>
      <c r="Q225" s="206"/>
      <c r="R225" s="206"/>
      <c r="S225" s="206"/>
      <c r="T225" s="207"/>
      <c r="AT225" s="208" t="s">
        <v>265</v>
      </c>
      <c r="AU225" s="208" t="s">
        <v>84</v>
      </c>
      <c r="AV225" s="13" t="s">
        <v>82</v>
      </c>
      <c r="AW225" s="13" t="s">
        <v>36</v>
      </c>
      <c r="AX225" s="13" t="s">
        <v>74</v>
      </c>
      <c r="AY225" s="208" t="s">
        <v>245</v>
      </c>
    </row>
    <row r="226" spans="2:51" s="14" customFormat="1" ht="10.2">
      <c r="B226" s="209"/>
      <c r="C226" s="210"/>
      <c r="D226" s="200" t="s">
        <v>265</v>
      </c>
      <c r="E226" s="211" t="s">
        <v>19</v>
      </c>
      <c r="F226" s="212" t="s">
        <v>1215</v>
      </c>
      <c r="G226" s="210"/>
      <c r="H226" s="213">
        <v>25.8</v>
      </c>
      <c r="I226" s="214"/>
      <c r="J226" s="210"/>
      <c r="K226" s="210"/>
      <c r="L226" s="215"/>
      <c r="M226" s="216"/>
      <c r="N226" s="217"/>
      <c r="O226" s="217"/>
      <c r="P226" s="217"/>
      <c r="Q226" s="217"/>
      <c r="R226" s="217"/>
      <c r="S226" s="217"/>
      <c r="T226" s="218"/>
      <c r="AT226" s="219" t="s">
        <v>265</v>
      </c>
      <c r="AU226" s="219" t="s">
        <v>84</v>
      </c>
      <c r="AV226" s="14" t="s">
        <v>84</v>
      </c>
      <c r="AW226" s="14" t="s">
        <v>36</v>
      </c>
      <c r="AX226" s="14" t="s">
        <v>74</v>
      </c>
      <c r="AY226" s="219" t="s">
        <v>245</v>
      </c>
    </row>
    <row r="227" spans="2:51" s="13" customFormat="1" ht="10.2">
      <c r="B227" s="198"/>
      <c r="C227" s="199"/>
      <c r="D227" s="200" t="s">
        <v>265</v>
      </c>
      <c r="E227" s="201" t="s">
        <v>19</v>
      </c>
      <c r="F227" s="202" t="s">
        <v>1216</v>
      </c>
      <c r="G227" s="199"/>
      <c r="H227" s="201" t="s">
        <v>19</v>
      </c>
      <c r="I227" s="203"/>
      <c r="J227" s="199"/>
      <c r="K227" s="199"/>
      <c r="L227" s="204"/>
      <c r="M227" s="205"/>
      <c r="N227" s="206"/>
      <c r="O227" s="206"/>
      <c r="P227" s="206"/>
      <c r="Q227" s="206"/>
      <c r="R227" s="206"/>
      <c r="S227" s="206"/>
      <c r="T227" s="207"/>
      <c r="AT227" s="208" t="s">
        <v>265</v>
      </c>
      <c r="AU227" s="208" t="s">
        <v>84</v>
      </c>
      <c r="AV227" s="13" t="s">
        <v>82</v>
      </c>
      <c r="AW227" s="13" t="s">
        <v>36</v>
      </c>
      <c r="AX227" s="13" t="s">
        <v>74</v>
      </c>
      <c r="AY227" s="208" t="s">
        <v>245</v>
      </c>
    </row>
    <row r="228" spans="2:51" s="14" customFormat="1" ht="10.2">
      <c r="B228" s="209"/>
      <c r="C228" s="210"/>
      <c r="D228" s="200" t="s">
        <v>265</v>
      </c>
      <c r="E228" s="211" t="s">
        <v>19</v>
      </c>
      <c r="F228" s="212" t="s">
        <v>1217</v>
      </c>
      <c r="G228" s="210"/>
      <c r="H228" s="213">
        <v>29.29</v>
      </c>
      <c r="I228" s="214"/>
      <c r="J228" s="210"/>
      <c r="K228" s="210"/>
      <c r="L228" s="215"/>
      <c r="M228" s="216"/>
      <c r="N228" s="217"/>
      <c r="O228" s="217"/>
      <c r="P228" s="217"/>
      <c r="Q228" s="217"/>
      <c r="R228" s="217"/>
      <c r="S228" s="217"/>
      <c r="T228" s="218"/>
      <c r="AT228" s="219" t="s">
        <v>265</v>
      </c>
      <c r="AU228" s="219" t="s">
        <v>84</v>
      </c>
      <c r="AV228" s="14" t="s">
        <v>84</v>
      </c>
      <c r="AW228" s="14" t="s">
        <v>36</v>
      </c>
      <c r="AX228" s="14" t="s">
        <v>74</v>
      </c>
      <c r="AY228" s="219" t="s">
        <v>245</v>
      </c>
    </row>
    <row r="229" spans="2:51" s="15" customFormat="1" ht="10.2">
      <c r="B229" s="220"/>
      <c r="C229" s="221"/>
      <c r="D229" s="200" t="s">
        <v>265</v>
      </c>
      <c r="E229" s="222" t="s">
        <v>19</v>
      </c>
      <c r="F229" s="223" t="s">
        <v>271</v>
      </c>
      <c r="G229" s="221"/>
      <c r="H229" s="224">
        <v>523.2</v>
      </c>
      <c r="I229" s="225"/>
      <c r="J229" s="221"/>
      <c r="K229" s="221"/>
      <c r="L229" s="226"/>
      <c r="M229" s="227"/>
      <c r="N229" s="228"/>
      <c r="O229" s="228"/>
      <c r="P229" s="228"/>
      <c r="Q229" s="228"/>
      <c r="R229" s="228"/>
      <c r="S229" s="228"/>
      <c r="T229" s="229"/>
      <c r="AT229" s="230" t="s">
        <v>265</v>
      </c>
      <c r="AU229" s="230" t="s">
        <v>84</v>
      </c>
      <c r="AV229" s="15" t="s">
        <v>131</v>
      </c>
      <c r="AW229" s="15" t="s">
        <v>36</v>
      </c>
      <c r="AX229" s="15" t="s">
        <v>82</v>
      </c>
      <c r="AY229" s="230" t="s">
        <v>245</v>
      </c>
    </row>
    <row r="230" spans="1:65" s="2" customFormat="1" ht="16.5" customHeight="1">
      <c r="A230" s="35"/>
      <c r="B230" s="36"/>
      <c r="C230" s="180" t="s">
        <v>371</v>
      </c>
      <c r="D230" s="180" t="s">
        <v>247</v>
      </c>
      <c r="E230" s="181" t="s">
        <v>1218</v>
      </c>
      <c r="F230" s="182" t="s">
        <v>1219</v>
      </c>
      <c r="G230" s="183" t="s">
        <v>260</v>
      </c>
      <c r="H230" s="184">
        <v>606.57</v>
      </c>
      <c r="I230" s="185"/>
      <c r="J230" s="186">
        <f>ROUND(I230*H230,2)</f>
        <v>0</v>
      </c>
      <c r="K230" s="182" t="s">
        <v>19</v>
      </c>
      <c r="L230" s="40"/>
      <c r="M230" s="187" t="s">
        <v>19</v>
      </c>
      <c r="N230" s="188" t="s">
        <v>45</v>
      </c>
      <c r="O230" s="65"/>
      <c r="P230" s="189">
        <f>O230*H230</f>
        <v>0</v>
      </c>
      <c r="Q230" s="189">
        <v>0.00014</v>
      </c>
      <c r="R230" s="189">
        <f>Q230*H230</f>
        <v>0.0849198</v>
      </c>
      <c r="S230" s="189">
        <v>0</v>
      </c>
      <c r="T230" s="190">
        <f>S230*H230</f>
        <v>0</v>
      </c>
      <c r="U230" s="35"/>
      <c r="V230" s="35"/>
      <c r="W230" s="35"/>
      <c r="X230" s="35"/>
      <c r="Y230" s="35"/>
      <c r="Z230" s="35"/>
      <c r="AA230" s="35"/>
      <c r="AB230" s="35"/>
      <c r="AC230" s="35"/>
      <c r="AD230" s="35"/>
      <c r="AE230" s="35"/>
      <c r="AR230" s="191" t="s">
        <v>355</v>
      </c>
      <c r="AT230" s="191" t="s">
        <v>247</v>
      </c>
      <c r="AU230" s="191" t="s">
        <v>84</v>
      </c>
      <c r="AY230" s="18" t="s">
        <v>245</v>
      </c>
      <c r="BE230" s="192">
        <f>IF(N230="základní",J230,0)</f>
        <v>0</v>
      </c>
      <c r="BF230" s="192">
        <f>IF(N230="snížená",J230,0)</f>
        <v>0</v>
      </c>
      <c r="BG230" s="192">
        <f>IF(N230="zákl. přenesená",J230,0)</f>
        <v>0</v>
      </c>
      <c r="BH230" s="192">
        <f>IF(N230="sníž. přenesená",J230,0)</f>
        <v>0</v>
      </c>
      <c r="BI230" s="192">
        <f>IF(N230="nulová",J230,0)</f>
        <v>0</v>
      </c>
      <c r="BJ230" s="18" t="s">
        <v>82</v>
      </c>
      <c r="BK230" s="192">
        <f>ROUND(I230*H230,2)</f>
        <v>0</v>
      </c>
      <c r="BL230" s="18" t="s">
        <v>355</v>
      </c>
      <c r="BM230" s="191" t="s">
        <v>1220</v>
      </c>
    </row>
    <row r="231" spans="1:47" s="2" customFormat="1" ht="19.2">
      <c r="A231" s="35"/>
      <c r="B231" s="36"/>
      <c r="C231" s="37"/>
      <c r="D231" s="200" t="s">
        <v>470</v>
      </c>
      <c r="E231" s="37"/>
      <c r="F231" s="236" t="s">
        <v>1221</v>
      </c>
      <c r="G231" s="37"/>
      <c r="H231" s="37"/>
      <c r="I231" s="195"/>
      <c r="J231" s="37"/>
      <c r="K231" s="37"/>
      <c r="L231" s="40"/>
      <c r="M231" s="196"/>
      <c r="N231" s="197"/>
      <c r="O231" s="65"/>
      <c r="P231" s="65"/>
      <c r="Q231" s="65"/>
      <c r="R231" s="65"/>
      <c r="S231" s="65"/>
      <c r="T231" s="66"/>
      <c r="U231" s="35"/>
      <c r="V231" s="35"/>
      <c r="W231" s="35"/>
      <c r="X231" s="35"/>
      <c r="Y231" s="35"/>
      <c r="Z231" s="35"/>
      <c r="AA231" s="35"/>
      <c r="AB231" s="35"/>
      <c r="AC231" s="35"/>
      <c r="AD231" s="35"/>
      <c r="AE231" s="35"/>
      <c r="AT231" s="18" t="s">
        <v>470</v>
      </c>
      <c r="AU231" s="18" t="s">
        <v>84</v>
      </c>
    </row>
    <row r="232" spans="2:51" s="13" customFormat="1" ht="10.2">
      <c r="B232" s="198"/>
      <c r="C232" s="199"/>
      <c r="D232" s="200" t="s">
        <v>265</v>
      </c>
      <c r="E232" s="201" t="s">
        <v>19</v>
      </c>
      <c r="F232" s="202" t="s">
        <v>1049</v>
      </c>
      <c r="G232" s="199"/>
      <c r="H232" s="201" t="s">
        <v>19</v>
      </c>
      <c r="I232" s="203"/>
      <c r="J232" s="199"/>
      <c r="K232" s="199"/>
      <c r="L232" s="204"/>
      <c r="M232" s="205"/>
      <c r="N232" s="206"/>
      <c r="O232" s="206"/>
      <c r="P232" s="206"/>
      <c r="Q232" s="206"/>
      <c r="R232" s="206"/>
      <c r="S232" s="206"/>
      <c r="T232" s="207"/>
      <c r="AT232" s="208" t="s">
        <v>265</v>
      </c>
      <c r="AU232" s="208" t="s">
        <v>84</v>
      </c>
      <c r="AV232" s="13" t="s">
        <v>82</v>
      </c>
      <c r="AW232" s="13" t="s">
        <v>36</v>
      </c>
      <c r="AX232" s="13" t="s">
        <v>74</v>
      </c>
      <c r="AY232" s="208" t="s">
        <v>245</v>
      </c>
    </row>
    <row r="233" spans="2:51" s="13" customFormat="1" ht="10.2">
      <c r="B233" s="198"/>
      <c r="C233" s="199"/>
      <c r="D233" s="200" t="s">
        <v>265</v>
      </c>
      <c r="E233" s="201" t="s">
        <v>19</v>
      </c>
      <c r="F233" s="202" t="s">
        <v>1222</v>
      </c>
      <c r="G233" s="199"/>
      <c r="H233" s="201" t="s">
        <v>19</v>
      </c>
      <c r="I233" s="203"/>
      <c r="J233" s="199"/>
      <c r="K233" s="199"/>
      <c r="L233" s="204"/>
      <c r="M233" s="205"/>
      <c r="N233" s="206"/>
      <c r="O233" s="206"/>
      <c r="P233" s="206"/>
      <c r="Q233" s="206"/>
      <c r="R233" s="206"/>
      <c r="S233" s="206"/>
      <c r="T233" s="207"/>
      <c r="AT233" s="208" t="s">
        <v>265</v>
      </c>
      <c r="AU233" s="208" t="s">
        <v>84</v>
      </c>
      <c r="AV233" s="13" t="s">
        <v>82</v>
      </c>
      <c r="AW233" s="13" t="s">
        <v>36</v>
      </c>
      <c r="AX233" s="13" t="s">
        <v>74</v>
      </c>
      <c r="AY233" s="208" t="s">
        <v>245</v>
      </c>
    </row>
    <row r="234" spans="2:51" s="14" customFormat="1" ht="10.2">
      <c r="B234" s="209"/>
      <c r="C234" s="210"/>
      <c r="D234" s="200" t="s">
        <v>265</v>
      </c>
      <c r="E234" s="211" t="s">
        <v>19</v>
      </c>
      <c r="F234" s="212" t="s">
        <v>1113</v>
      </c>
      <c r="G234" s="210"/>
      <c r="H234" s="213">
        <v>606.57</v>
      </c>
      <c r="I234" s="214"/>
      <c r="J234" s="210"/>
      <c r="K234" s="210"/>
      <c r="L234" s="215"/>
      <c r="M234" s="216"/>
      <c r="N234" s="217"/>
      <c r="O234" s="217"/>
      <c r="P234" s="217"/>
      <c r="Q234" s="217"/>
      <c r="R234" s="217"/>
      <c r="S234" s="217"/>
      <c r="T234" s="218"/>
      <c r="AT234" s="219" t="s">
        <v>265</v>
      </c>
      <c r="AU234" s="219" t="s">
        <v>84</v>
      </c>
      <c r="AV234" s="14" t="s">
        <v>84</v>
      </c>
      <c r="AW234" s="14" t="s">
        <v>36</v>
      </c>
      <c r="AX234" s="14" t="s">
        <v>74</v>
      </c>
      <c r="AY234" s="219" t="s">
        <v>245</v>
      </c>
    </row>
    <row r="235" spans="2:51" s="15" customFormat="1" ht="10.2">
      <c r="B235" s="220"/>
      <c r="C235" s="221"/>
      <c r="D235" s="200" t="s">
        <v>265</v>
      </c>
      <c r="E235" s="222" t="s">
        <v>1112</v>
      </c>
      <c r="F235" s="223" t="s">
        <v>271</v>
      </c>
      <c r="G235" s="221"/>
      <c r="H235" s="224">
        <v>606.57</v>
      </c>
      <c r="I235" s="225"/>
      <c r="J235" s="221"/>
      <c r="K235" s="221"/>
      <c r="L235" s="226"/>
      <c r="M235" s="227"/>
      <c r="N235" s="228"/>
      <c r="O235" s="228"/>
      <c r="P235" s="228"/>
      <c r="Q235" s="228"/>
      <c r="R235" s="228"/>
      <c r="S235" s="228"/>
      <c r="T235" s="229"/>
      <c r="AT235" s="230" t="s">
        <v>265</v>
      </c>
      <c r="AU235" s="230" t="s">
        <v>84</v>
      </c>
      <c r="AV235" s="15" t="s">
        <v>131</v>
      </c>
      <c r="AW235" s="15" t="s">
        <v>36</v>
      </c>
      <c r="AX235" s="15" t="s">
        <v>82</v>
      </c>
      <c r="AY235" s="230" t="s">
        <v>245</v>
      </c>
    </row>
    <row r="236" spans="1:65" s="2" customFormat="1" ht="16.5" customHeight="1">
      <c r="A236" s="35"/>
      <c r="B236" s="36"/>
      <c r="C236" s="180" t="s">
        <v>375</v>
      </c>
      <c r="D236" s="180" t="s">
        <v>247</v>
      </c>
      <c r="E236" s="181" t="s">
        <v>1223</v>
      </c>
      <c r="F236" s="182" t="s">
        <v>1224</v>
      </c>
      <c r="G236" s="183" t="s">
        <v>260</v>
      </c>
      <c r="H236" s="184">
        <v>362.12</v>
      </c>
      <c r="I236" s="185"/>
      <c r="J236" s="186">
        <f>ROUND(I236*H236,2)</f>
        <v>0</v>
      </c>
      <c r="K236" s="182" t="s">
        <v>19</v>
      </c>
      <c r="L236" s="40"/>
      <c r="M236" s="187" t="s">
        <v>19</v>
      </c>
      <c r="N236" s="188" t="s">
        <v>45</v>
      </c>
      <c r="O236" s="65"/>
      <c r="P236" s="189">
        <f>O236*H236</f>
        <v>0</v>
      </c>
      <c r="Q236" s="189">
        <v>0.00014</v>
      </c>
      <c r="R236" s="189">
        <f>Q236*H236</f>
        <v>0.05069679999999999</v>
      </c>
      <c r="S236" s="189">
        <v>0</v>
      </c>
      <c r="T236" s="190">
        <f>S236*H236</f>
        <v>0</v>
      </c>
      <c r="U236" s="35"/>
      <c r="V236" s="35"/>
      <c r="W236" s="35"/>
      <c r="X236" s="35"/>
      <c r="Y236" s="35"/>
      <c r="Z236" s="35"/>
      <c r="AA236" s="35"/>
      <c r="AB236" s="35"/>
      <c r="AC236" s="35"/>
      <c r="AD236" s="35"/>
      <c r="AE236" s="35"/>
      <c r="AR236" s="191" t="s">
        <v>355</v>
      </c>
      <c r="AT236" s="191" t="s">
        <v>247</v>
      </c>
      <c r="AU236" s="191" t="s">
        <v>84</v>
      </c>
      <c r="AY236" s="18" t="s">
        <v>245</v>
      </c>
      <c r="BE236" s="192">
        <f>IF(N236="základní",J236,0)</f>
        <v>0</v>
      </c>
      <c r="BF236" s="192">
        <f>IF(N236="snížená",J236,0)</f>
        <v>0</v>
      </c>
      <c r="BG236" s="192">
        <f>IF(N236="zákl. přenesená",J236,0)</f>
        <v>0</v>
      </c>
      <c r="BH236" s="192">
        <f>IF(N236="sníž. přenesená",J236,0)</f>
        <v>0</v>
      </c>
      <c r="BI236" s="192">
        <f>IF(N236="nulová",J236,0)</f>
        <v>0</v>
      </c>
      <c r="BJ236" s="18" t="s">
        <v>82</v>
      </c>
      <c r="BK236" s="192">
        <f>ROUND(I236*H236,2)</f>
        <v>0</v>
      </c>
      <c r="BL236" s="18" t="s">
        <v>355</v>
      </c>
      <c r="BM236" s="191" t="s">
        <v>1225</v>
      </c>
    </row>
    <row r="237" spans="1:47" s="2" customFormat="1" ht="19.2">
      <c r="A237" s="35"/>
      <c r="B237" s="36"/>
      <c r="C237" s="37"/>
      <c r="D237" s="200" t="s">
        <v>470</v>
      </c>
      <c r="E237" s="37"/>
      <c r="F237" s="236" t="s">
        <v>1221</v>
      </c>
      <c r="G237" s="37"/>
      <c r="H237" s="37"/>
      <c r="I237" s="195"/>
      <c r="J237" s="37"/>
      <c r="K237" s="37"/>
      <c r="L237" s="40"/>
      <c r="M237" s="196"/>
      <c r="N237" s="197"/>
      <c r="O237" s="65"/>
      <c r="P237" s="65"/>
      <c r="Q237" s="65"/>
      <c r="R237" s="65"/>
      <c r="S237" s="65"/>
      <c r="T237" s="66"/>
      <c r="U237" s="35"/>
      <c r="V237" s="35"/>
      <c r="W237" s="35"/>
      <c r="X237" s="35"/>
      <c r="Y237" s="35"/>
      <c r="Z237" s="35"/>
      <c r="AA237" s="35"/>
      <c r="AB237" s="35"/>
      <c r="AC237" s="35"/>
      <c r="AD237" s="35"/>
      <c r="AE237" s="35"/>
      <c r="AT237" s="18" t="s">
        <v>470</v>
      </c>
      <c r="AU237" s="18" t="s">
        <v>84</v>
      </c>
    </row>
    <row r="238" spans="2:51" s="13" customFormat="1" ht="10.2">
      <c r="B238" s="198"/>
      <c r="C238" s="199"/>
      <c r="D238" s="200" t="s">
        <v>265</v>
      </c>
      <c r="E238" s="201" t="s">
        <v>19</v>
      </c>
      <c r="F238" s="202" t="s">
        <v>1226</v>
      </c>
      <c r="G238" s="199"/>
      <c r="H238" s="201" t="s">
        <v>19</v>
      </c>
      <c r="I238" s="203"/>
      <c r="J238" s="199"/>
      <c r="K238" s="199"/>
      <c r="L238" s="204"/>
      <c r="M238" s="205"/>
      <c r="N238" s="206"/>
      <c r="O238" s="206"/>
      <c r="P238" s="206"/>
      <c r="Q238" s="206"/>
      <c r="R238" s="206"/>
      <c r="S238" s="206"/>
      <c r="T238" s="207"/>
      <c r="AT238" s="208" t="s">
        <v>265</v>
      </c>
      <c r="AU238" s="208" t="s">
        <v>84</v>
      </c>
      <c r="AV238" s="13" t="s">
        <v>82</v>
      </c>
      <c r="AW238" s="13" t="s">
        <v>36</v>
      </c>
      <c r="AX238" s="13" t="s">
        <v>74</v>
      </c>
      <c r="AY238" s="208" t="s">
        <v>245</v>
      </c>
    </row>
    <row r="239" spans="2:51" s="13" customFormat="1" ht="10.2">
      <c r="B239" s="198"/>
      <c r="C239" s="199"/>
      <c r="D239" s="200" t="s">
        <v>265</v>
      </c>
      <c r="E239" s="201" t="s">
        <v>19</v>
      </c>
      <c r="F239" s="202" t="s">
        <v>1227</v>
      </c>
      <c r="G239" s="199"/>
      <c r="H239" s="201" t="s">
        <v>19</v>
      </c>
      <c r="I239" s="203"/>
      <c r="J239" s="199"/>
      <c r="K239" s="199"/>
      <c r="L239" s="204"/>
      <c r="M239" s="205"/>
      <c r="N239" s="206"/>
      <c r="O239" s="206"/>
      <c r="P239" s="206"/>
      <c r="Q239" s="206"/>
      <c r="R239" s="206"/>
      <c r="S239" s="206"/>
      <c r="T239" s="207"/>
      <c r="AT239" s="208" t="s">
        <v>265</v>
      </c>
      <c r="AU239" s="208" t="s">
        <v>84</v>
      </c>
      <c r="AV239" s="13" t="s">
        <v>82</v>
      </c>
      <c r="AW239" s="13" t="s">
        <v>36</v>
      </c>
      <c r="AX239" s="13" t="s">
        <v>74</v>
      </c>
      <c r="AY239" s="208" t="s">
        <v>245</v>
      </c>
    </row>
    <row r="240" spans="2:51" s="14" customFormat="1" ht="10.2">
      <c r="B240" s="209"/>
      <c r="C240" s="210"/>
      <c r="D240" s="200" t="s">
        <v>265</v>
      </c>
      <c r="E240" s="211" t="s">
        <v>19</v>
      </c>
      <c r="F240" s="212" t="s">
        <v>1115</v>
      </c>
      <c r="G240" s="210"/>
      <c r="H240" s="213">
        <v>362.12</v>
      </c>
      <c r="I240" s="214"/>
      <c r="J240" s="210"/>
      <c r="K240" s="210"/>
      <c r="L240" s="215"/>
      <c r="M240" s="216"/>
      <c r="N240" s="217"/>
      <c r="O240" s="217"/>
      <c r="P240" s="217"/>
      <c r="Q240" s="217"/>
      <c r="R240" s="217"/>
      <c r="S240" s="217"/>
      <c r="T240" s="218"/>
      <c r="AT240" s="219" t="s">
        <v>265</v>
      </c>
      <c r="AU240" s="219" t="s">
        <v>84</v>
      </c>
      <c r="AV240" s="14" t="s">
        <v>84</v>
      </c>
      <c r="AW240" s="14" t="s">
        <v>36</v>
      </c>
      <c r="AX240" s="14" t="s">
        <v>74</v>
      </c>
      <c r="AY240" s="219" t="s">
        <v>245</v>
      </c>
    </row>
    <row r="241" spans="2:51" s="15" customFormat="1" ht="10.2">
      <c r="B241" s="220"/>
      <c r="C241" s="221"/>
      <c r="D241" s="200" t="s">
        <v>265</v>
      </c>
      <c r="E241" s="222" t="s">
        <v>1114</v>
      </c>
      <c r="F241" s="223" t="s">
        <v>271</v>
      </c>
      <c r="G241" s="221"/>
      <c r="H241" s="224">
        <v>362.12</v>
      </c>
      <c r="I241" s="225"/>
      <c r="J241" s="221"/>
      <c r="K241" s="221"/>
      <c r="L241" s="226"/>
      <c r="M241" s="237"/>
      <c r="N241" s="238"/>
      <c r="O241" s="238"/>
      <c r="P241" s="238"/>
      <c r="Q241" s="238"/>
      <c r="R241" s="238"/>
      <c r="S241" s="238"/>
      <c r="T241" s="239"/>
      <c r="AT241" s="230" t="s">
        <v>265</v>
      </c>
      <c r="AU241" s="230" t="s">
        <v>84</v>
      </c>
      <c r="AV241" s="15" t="s">
        <v>131</v>
      </c>
      <c r="AW241" s="15" t="s">
        <v>36</v>
      </c>
      <c r="AX241" s="15" t="s">
        <v>82</v>
      </c>
      <c r="AY241" s="230" t="s">
        <v>245</v>
      </c>
    </row>
    <row r="242" spans="1:31" s="2" customFormat="1" ht="6.9" customHeight="1">
      <c r="A242" s="35"/>
      <c r="B242" s="48"/>
      <c r="C242" s="49"/>
      <c r="D242" s="49"/>
      <c r="E242" s="49"/>
      <c r="F242" s="49"/>
      <c r="G242" s="49"/>
      <c r="H242" s="49"/>
      <c r="I242" s="49"/>
      <c r="J242" s="49"/>
      <c r="K242" s="49"/>
      <c r="L242" s="40"/>
      <c r="M242" s="35"/>
      <c r="O242" s="35"/>
      <c r="P242" s="35"/>
      <c r="Q242" s="35"/>
      <c r="R242" s="35"/>
      <c r="S242" s="35"/>
      <c r="T242" s="35"/>
      <c r="U242" s="35"/>
      <c r="V242" s="35"/>
      <c r="W242" s="35"/>
      <c r="X242" s="35"/>
      <c r="Y242" s="35"/>
      <c r="Z242" s="35"/>
      <c r="AA242" s="35"/>
      <c r="AB242" s="35"/>
      <c r="AC242" s="35"/>
      <c r="AD242" s="35"/>
      <c r="AE242" s="35"/>
    </row>
  </sheetData>
  <sheetProtection algorithmName="SHA-512" hashValue="aqIi+WG+gSU4WVqbJ/cN4de5Z7/ZNAlba1QnH9wRD8D3JY6MzM5U6A/HrA5snKKZMIDZMmHsMioddi25w0a1rA==" saltValue="WnWuK6zv8vYy+6lvFmIEynpZLOzoWeNz56zl3HMwGMe4Iv3g/tEgG71Q7dB/U29HtNH0Je0B5UgdKzQ0cZr3/g==" spinCount="100000" sheet="1" objects="1" scenarios="1" formatColumns="0" formatRows="0" autoFilter="0"/>
  <autoFilter ref="C97:K241"/>
  <mergeCells count="15">
    <mergeCell ref="E84:H84"/>
    <mergeCell ref="E88:H88"/>
    <mergeCell ref="E86:H86"/>
    <mergeCell ref="E90:H90"/>
    <mergeCell ref="L2:V2"/>
    <mergeCell ref="E31:H31"/>
    <mergeCell ref="E52:H52"/>
    <mergeCell ref="E56:H56"/>
    <mergeCell ref="E54:H54"/>
    <mergeCell ref="E58:H58"/>
    <mergeCell ref="E7:H7"/>
    <mergeCell ref="E11:H11"/>
    <mergeCell ref="E9:H9"/>
    <mergeCell ref="E13:H13"/>
    <mergeCell ref="E22:H22"/>
  </mergeCells>
  <hyperlinks>
    <hyperlink ref="F102" r:id="rId1" display="https://podminky.urs.cz/item/CS_URS_2022_02/612131111"/>
    <hyperlink ref="F110" r:id="rId2" display="https://podminky.urs.cz/item/CS_URS_2022_02/612131301"/>
    <hyperlink ref="F120" r:id="rId3" display="https://podminky.urs.cz/item/CS_URS_2022_02/612321311"/>
    <hyperlink ref="F141" r:id="rId4" display="https://podminky.urs.cz/item/CS_URS_2022_02/9980120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67"/>
      <c r="M2" s="367"/>
      <c r="N2" s="367"/>
      <c r="O2" s="367"/>
      <c r="P2" s="367"/>
      <c r="Q2" s="367"/>
      <c r="R2" s="367"/>
      <c r="S2" s="367"/>
      <c r="T2" s="367"/>
      <c r="U2" s="367"/>
      <c r="V2" s="367"/>
      <c r="AT2" s="18" t="s">
        <v>113</v>
      </c>
    </row>
    <row r="3" spans="2:46" s="1" customFormat="1" ht="6.9" customHeight="1">
      <c r="B3" s="110"/>
      <c r="C3" s="111"/>
      <c r="D3" s="111"/>
      <c r="E3" s="111"/>
      <c r="F3" s="111"/>
      <c r="G3" s="111"/>
      <c r="H3" s="111"/>
      <c r="I3" s="111"/>
      <c r="J3" s="111"/>
      <c r="K3" s="111"/>
      <c r="L3" s="21"/>
      <c r="AT3" s="18" t="s">
        <v>84</v>
      </c>
    </row>
    <row r="4" spans="2:46" s="1" customFormat="1" ht="24.9" customHeight="1">
      <c r="B4" s="21"/>
      <c r="D4" s="112" t="s">
        <v>216</v>
      </c>
      <c r="L4" s="21"/>
      <c r="M4" s="113" t="s">
        <v>10</v>
      </c>
      <c r="AT4" s="18" t="s">
        <v>4</v>
      </c>
    </row>
    <row r="5" spans="2:12" s="1" customFormat="1" ht="6.9" customHeight="1">
      <c r="B5" s="21"/>
      <c r="L5" s="21"/>
    </row>
    <row r="6" spans="2:12" s="1" customFormat="1" ht="12" customHeight="1">
      <c r="B6" s="21"/>
      <c r="D6" s="114" t="s">
        <v>16</v>
      </c>
      <c r="L6" s="21"/>
    </row>
    <row r="7" spans="2:12" s="1" customFormat="1" ht="16.5" customHeight="1">
      <c r="B7" s="21"/>
      <c r="E7" s="393" t="str">
        <f>'Rekapitulace stavby'!K6</f>
        <v>Novostavba CEPIS (Centre for Entrepreneurship, Professional and International Studies)</v>
      </c>
      <c r="F7" s="394"/>
      <c r="G7" s="394"/>
      <c r="H7" s="394"/>
      <c r="L7" s="21"/>
    </row>
    <row r="8" spans="2:12" ht="13.2">
      <c r="B8" s="21"/>
      <c r="D8" s="114" t="s">
        <v>219</v>
      </c>
      <c r="L8" s="21"/>
    </row>
    <row r="9" spans="2:12" s="1" customFormat="1" ht="16.5" customHeight="1">
      <c r="B9" s="21"/>
      <c r="E9" s="393" t="s">
        <v>408</v>
      </c>
      <c r="F9" s="367"/>
      <c r="G9" s="367"/>
      <c r="H9" s="367"/>
      <c r="L9" s="21"/>
    </row>
    <row r="10" spans="2:12" s="1" customFormat="1" ht="12" customHeight="1">
      <c r="B10" s="21"/>
      <c r="D10" s="114" t="s">
        <v>409</v>
      </c>
      <c r="L10" s="21"/>
    </row>
    <row r="11" spans="1:31" s="2" customFormat="1" ht="16.5" customHeight="1">
      <c r="A11" s="35"/>
      <c r="B11" s="40"/>
      <c r="C11" s="35"/>
      <c r="D11" s="35"/>
      <c r="E11" s="403" t="s">
        <v>410</v>
      </c>
      <c r="F11" s="396"/>
      <c r="G11" s="396"/>
      <c r="H11" s="396"/>
      <c r="I11" s="35"/>
      <c r="J11" s="35"/>
      <c r="K11" s="35"/>
      <c r="L11" s="115"/>
      <c r="S11" s="35"/>
      <c r="T11" s="35"/>
      <c r="U11" s="35"/>
      <c r="V11" s="35"/>
      <c r="W11" s="35"/>
      <c r="X11" s="35"/>
      <c r="Y11" s="35"/>
      <c r="Z11" s="35"/>
      <c r="AA11" s="35"/>
      <c r="AB11" s="35"/>
      <c r="AC11" s="35"/>
      <c r="AD11" s="35"/>
      <c r="AE11" s="35"/>
    </row>
    <row r="12" spans="1:31" s="2" customFormat="1" ht="12" customHeight="1">
      <c r="A12" s="35"/>
      <c r="B12" s="40"/>
      <c r="C12" s="35"/>
      <c r="D12" s="114" t="s">
        <v>411</v>
      </c>
      <c r="E12" s="35"/>
      <c r="F12" s="35"/>
      <c r="G12" s="35"/>
      <c r="H12" s="35"/>
      <c r="I12" s="35"/>
      <c r="J12" s="35"/>
      <c r="K12" s="35"/>
      <c r="L12" s="115"/>
      <c r="S12" s="35"/>
      <c r="T12" s="35"/>
      <c r="U12" s="35"/>
      <c r="V12" s="35"/>
      <c r="W12" s="35"/>
      <c r="X12" s="35"/>
      <c r="Y12" s="35"/>
      <c r="Z12" s="35"/>
      <c r="AA12" s="35"/>
      <c r="AB12" s="35"/>
      <c r="AC12" s="35"/>
      <c r="AD12" s="35"/>
      <c r="AE12" s="35"/>
    </row>
    <row r="13" spans="1:31" s="2" customFormat="1" ht="16.5" customHeight="1">
      <c r="A13" s="35"/>
      <c r="B13" s="40"/>
      <c r="C13" s="35"/>
      <c r="D13" s="35"/>
      <c r="E13" s="395" t="s">
        <v>1228</v>
      </c>
      <c r="F13" s="396"/>
      <c r="G13" s="396"/>
      <c r="H13" s="396"/>
      <c r="I13" s="35"/>
      <c r="J13" s="35"/>
      <c r="K13" s="35"/>
      <c r="L13" s="115"/>
      <c r="S13" s="35"/>
      <c r="T13" s="35"/>
      <c r="U13" s="35"/>
      <c r="V13" s="35"/>
      <c r="W13" s="35"/>
      <c r="X13" s="35"/>
      <c r="Y13" s="35"/>
      <c r="Z13" s="35"/>
      <c r="AA13" s="35"/>
      <c r="AB13" s="35"/>
      <c r="AC13" s="35"/>
      <c r="AD13" s="35"/>
      <c r="AE13" s="35"/>
    </row>
    <row r="14" spans="1:31" s="2" customFormat="1" ht="10.2">
      <c r="A14" s="35"/>
      <c r="B14" s="40"/>
      <c r="C14" s="35"/>
      <c r="D14" s="35"/>
      <c r="E14" s="35"/>
      <c r="F14" s="35"/>
      <c r="G14" s="35"/>
      <c r="H14" s="35"/>
      <c r="I14" s="35"/>
      <c r="J14" s="35"/>
      <c r="K14" s="35"/>
      <c r="L14" s="115"/>
      <c r="S14" s="35"/>
      <c r="T14" s="35"/>
      <c r="U14" s="35"/>
      <c r="V14" s="35"/>
      <c r="W14" s="35"/>
      <c r="X14" s="35"/>
      <c r="Y14" s="35"/>
      <c r="Z14" s="35"/>
      <c r="AA14" s="35"/>
      <c r="AB14" s="35"/>
      <c r="AC14" s="35"/>
      <c r="AD14" s="35"/>
      <c r="AE14" s="35"/>
    </row>
    <row r="15" spans="1:31" s="2" customFormat="1" ht="12" customHeight="1">
      <c r="A15" s="35"/>
      <c r="B15" s="40"/>
      <c r="C15" s="35"/>
      <c r="D15" s="114" t="s">
        <v>18</v>
      </c>
      <c r="E15" s="35"/>
      <c r="F15" s="104" t="s">
        <v>19</v>
      </c>
      <c r="G15" s="35"/>
      <c r="H15" s="35"/>
      <c r="I15" s="114" t="s">
        <v>20</v>
      </c>
      <c r="J15" s="104" t="s">
        <v>19</v>
      </c>
      <c r="K15" s="35"/>
      <c r="L15" s="115"/>
      <c r="S15" s="35"/>
      <c r="T15" s="35"/>
      <c r="U15" s="35"/>
      <c r="V15" s="35"/>
      <c r="W15" s="35"/>
      <c r="X15" s="35"/>
      <c r="Y15" s="35"/>
      <c r="Z15" s="35"/>
      <c r="AA15" s="35"/>
      <c r="AB15" s="35"/>
      <c r="AC15" s="35"/>
      <c r="AD15" s="35"/>
      <c r="AE15" s="35"/>
    </row>
    <row r="16" spans="1:31" s="2" customFormat="1" ht="12" customHeight="1">
      <c r="A16" s="35"/>
      <c r="B16" s="40"/>
      <c r="C16" s="35"/>
      <c r="D16" s="114" t="s">
        <v>21</v>
      </c>
      <c r="E16" s="35"/>
      <c r="F16" s="104" t="s">
        <v>22</v>
      </c>
      <c r="G16" s="35"/>
      <c r="H16" s="35"/>
      <c r="I16" s="114" t="s">
        <v>23</v>
      </c>
      <c r="J16" s="116">
        <f>'Rekapitulace stavby'!AN8</f>
        <v>0</v>
      </c>
      <c r="K16" s="35"/>
      <c r="L16" s="115"/>
      <c r="S16" s="35"/>
      <c r="T16" s="35"/>
      <c r="U16" s="35"/>
      <c r="V16" s="35"/>
      <c r="W16" s="35"/>
      <c r="X16" s="35"/>
      <c r="Y16" s="35"/>
      <c r="Z16" s="35"/>
      <c r="AA16" s="35"/>
      <c r="AB16" s="35"/>
      <c r="AC16" s="35"/>
      <c r="AD16" s="35"/>
      <c r="AE16" s="35"/>
    </row>
    <row r="17" spans="1:31" s="2" customFormat="1" ht="10.8" customHeight="1">
      <c r="A17" s="35"/>
      <c r="B17" s="40"/>
      <c r="C17" s="35"/>
      <c r="D17" s="35"/>
      <c r="E17" s="35"/>
      <c r="F17" s="35"/>
      <c r="G17" s="35"/>
      <c r="H17" s="35"/>
      <c r="I17" s="35"/>
      <c r="J17" s="35"/>
      <c r="K17" s="35"/>
      <c r="L17" s="115"/>
      <c r="S17" s="35"/>
      <c r="T17" s="35"/>
      <c r="U17" s="35"/>
      <c r="V17" s="35"/>
      <c r="W17" s="35"/>
      <c r="X17" s="35"/>
      <c r="Y17" s="35"/>
      <c r="Z17" s="35"/>
      <c r="AA17" s="35"/>
      <c r="AB17" s="35"/>
      <c r="AC17" s="35"/>
      <c r="AD17" s="35"/>
      <c r="AE17" s="35"/>
    </row>
    <row r="18" spans="1:31" s="2" customFormat="1" ht="12" customHeight="1">
      <c r="A18" s="35"/>
      <c r="B18" s="40"/>
      <c r="C18" s="35"/>
      <c r="D18" s="114" t="s">
        <v>24</v>
      </c>
      <c r="E18" s="35"/>
      <c r="F18" s="35"/>
      <c r="G18" s="35"/>
      <c r="H18" s="35"/>
      <c r="I18" s="114" t="s">
        <v>25</v>
      </c>
      <c r="J18" s="104" t="s">
        <v>26</v>
      </c>
      <c r="K18" s="35"/>
      <c r="L18" s="115"/>
      <c r="S18" s="35"/>
      <c r="T18" s="35"/>
      <c r="U18" s="35"/>
      <c r="V18" s="35"/>
      <c r="W18" s="35"/>
      <c r="X18" s="35"/>
      <c r="Y18" s="35"/>
      <c r="Z18" s="35"/>
      <c r="AA18" s="35"/>
      <c r="AB18" s="35"/>
      <c r="AC18" s="35"/>
      <c r="AD18" s="35"/>
      <c r="AE18" s="35"/>
    </row>
    <row r="19" spans="1:31" s="2" customFormat="1" ht="18" customHeight="1">
      <c r="A19" s="35"/>
      <c r="B19" s="40"/>
      <c r="C19" s="35"/>
      <c r="D19" s="35"/>
      <c r="E19" s="104" t="s">
        <v>27</v>
      </c>
      <c r="F19" s="35"/>
      <c r="G19" s="35"/>
      <c r="H19" s="35"/>
      <c r="I19" s="114" t="s">
        <v>28</v>
      </c>
      <c r="J19" s="104" t="s">
        <v>29</v>
      </c>
      <c r="K19" s="35"/>
      <c r="L19" s="115"/>
      <c r="S19" s="35"/>
      <c r="T19" s="35"/>
      <c r="U19" s="35"/>
      <c r="V19" s="35"/>
      <c r="W19" s="35"/>
      <c r="X19" s="35"/>
      <c r="Y19" s="35"/>
      <c r="Z19" s="35"/>
      <c r="AA19" s="35"/>
      <c r="AB19" s="35"/>
      <c r="AC19" s="35"/>
      <c r="AD19" s="35"/>
      <c r="AE19" s="35"/>
    </row>
    <row r="20" spans="1:31" s="2" customFormat="1" ht="6.9" customHeight="1">
      <c r="A20" s="35"/>
      <c r="B20" s="40"/>
      <c r="C20" s="35"/>
      <c r="D20" s="35"/>
      <c r="E20" s="35"/>
      <c r="F20" s="35"/>
      <c r="G20" s="35"/>
      <c r="H20" s="35"/>
      <c r="I20" s="35"/>
      <c r="J20" s="35"/>
      <c r="K20" s="35"/>
      <c r="L20" s="115"/>
      <c r="S20" s="35"/>
      <c r="T20" s="35"/>
      <c r="U20" s="35"/>
      <c r="V20" s="35"/>
      <c r="W20" s="35"/>
      <c r="X20" s="35"/>
      <c r="Y20" s="35"/>
      <c r="Z20" s="35"/>
      <c r="AA20" s="35"/>
      <c r="AB20" s="35"/>
      <c r="AC20" s="35"/>
      <c r="AD20" s="35"/>
      <c r="AE20" s="35"/>
    </row>
    <row r="21" spans="1:31" s="2" customFormat="1" ht="12" customHeight="1">
      <c r="A21" s="35"/>
      <c r="B21" s="40"/>
      <c r="C21" s="35"/>
      <c r="D21" s="114" t="s">
        <v>30</v>
      </c>
      <c r="E21" s="35"/>
      <c r="F21" s="35"/>
      <c r="G21" s="35"/>
      <c r="H21" s="35"/>
      <c r="I21" s="114" t="s">
        <v>25</v>
      </c>
      <c r="J21" s="31" t="str">
        <f>'Rekapitulace stavby'!AN13</f>
        <v>Vyplň údaj</v>
      </c>
      <c r="K21" s="35"/>
      <c r="L21" s="115"/>
      <c r="S21" s="35"/>
      <c r="T21" s="35"/>
      <c r="U21" s="35"/>
      <c r="V21" s="35"/>
      <c r="W21" s="35"/>
      <c r="X21" s="35"/>
      <c r="Y21" s="35"/>
      <c r="Z21" s="35"/>
      <c r="AA21" s="35"/>
      <c r="AB21" s="35"/>
      <c r="AC21" s="35"/>
      <c r="AD21" s="35"/>
      <c r="AE21" s="35"/>
    </row>
    <row r="22" spans="1:31" s="2" customFormat="1" ht="18" customHeight="1">
      <c r="A22" s="35"/>
      <c r="B22" s="40"/>
      <c r="C22" s="35"/>
      <c r="D22" s="35"/>
      <c r="E22" s="397" t="str">
        <f>'Rekapitulace stavby'!E14</f>
        <v>Vyplň údaj</v>
      </c>
      <c r="F22" s="398"/>
      <c r="G22" s="398"/>
      <c r="H22" s="398"/>
      <c r="I22" s="114" t="s">
        <v>28</v>
      </c>
      <c r="J22" s="31" t="str">
        <f>'Rekapitulace stavby'!AN14</f>
        <v>Vyplň údaj</v>
      </c>
      <c r="K22" s="35"/>
      <c r="L22" s="115"/>
      <c r="S22" s="35"/>
      <c r="T22" s="35"/>
      <c r="U22" s="35"/>
      <c r="V22" s="35"/>
      <c r="W22" s="35"/>
      <c r="X22" s="35"/>
      <c r="Y22" s="35"/>
      <c r="Z22" s="35"/>
      <c r="AA22" s="35"/>
      <c r="AB22" s="35"/>
      <c r="AC22" s="35"/>
      <c r="AD22" s="35"/>
      <c r="AE22" s="35"/>
    </row>
    <row r="23" spans="1:31" s="2" customFormat="1" ht="6.9" customHeight="1">
      <c r="A23" s="35"/>
      <c r="B23" s="40"/>
      <c r="C23" s="35"/>
      <c r="D23" s="35"/>
      <c r="E23" s="35"/>
      <c r="F23" s="35"/>
      <c r="G23" s="35"/>
      <c r="H23" s="35"/>
      <c r="I23" s="35"/>
      <c r="J23" s="35"/>
      <c r="K23" s="35"/>
      <c r="L23" s="115"/>
      <c r="S23" s="35"/>
      <c r="T23" s="35"/>
      <c r="U23" s="35"/>
      <c r="V23" s="35"/>
      <c r="W23" s="35"/>
      <c r="X23" s="35"/>
      <c r="Y23" s="35"/>
      <c r="Z23" s="35"/>
      <c r="AA23" s="35"/>
      <c r="AB23" s="35"/>
      <c r="AC23" s="35"/>
      <c r="AD23" s="35"/>
      <c r="AE23" s="35"/>
    </row>
    <row r="24" spans="1:31" s="2" customFormat="1" ht="12" customHeight="1">
      <c r="A24" s="35"/>
      <c r="B24" s="40"/>
      <c r="C24" s="35"/>
      <c r="D24" s="114" t="s">
        <v>32</v>
      </c>
      <c r="E24" s="35"/>
      <c r="F24" s="35"/>
      <c r="G24" s="35"/>
      <c r="H24" s="35"/>
      <c r="I24" s="114" t="s">
        <v>25</v>
      </c>
      <c r="J24" s="104" t="s">
        <v>33</v>
      </c>
      <c r="K24" s="35"/>
      <c r="L24" s="115"/>
      <c r="S24" s="35"/>
      <c r="T24" s="35"/>
      <c r="U24" s="35"/>
      <c r="V24" s="35"/>
      <c r="W24" s="35"/>
      <c r="X24" s="35"/>
      <c r="Y24" s="35"/>
      <c r="Z24" s="35"/>
      <c r="AA24" s="35"/>
      <c r="AB24" s="35"/>
      <c r="AC24" s="35"/>
      <c r="AD24" s="35"/>
      <c r="AE24" s="35"/>
    </row>
    <row r="25" spans="1:31" s="2" customFormat="1" ht="18" customHeight="1">
      <c r="A25" s="35"/>
      <c r="B25" s="40"/>
      <c r="C25" s="35"/>
      <c r="D25" s="35"/>
      <c r="E25" s="104" t="s">
        <v>34</v>
      </c>
      <c r="F25" s="35"/>
      <c r="G25" s="35"/>
      <c r="H25" s="35"/>
      <c r="I25" s="114" t="s">
        <v>28</v>
      </c>
      <c r="J25" s="104" t="s">
        <v>35</v>
      </c>
      <c r="K25" s="35"/>
      <c r="L25" s="115"/>
      <c r="S25" s="35"/>
      <c r="T25" s="35"/>
      <c r="U25" s="35"/>
      <c r="V25" s="35"/>
      <c r="W25" s="35"/>
      <c r="X25" s="35"/>
      <c r="Y25" s="35"/>
      <c r="Z25" s="35"/>
      <c r="AA25" s="35"/>
      <c r="AB25" s="35"/>
      <c r="AC25" s="35"/>
      <c r="AD25" s="35"/>
      <c r="AE25" s="35"/>
    </row>
    <row r="26" spans="1:31" s="2" customFormat="1" ht="6.9" customHeight="1">
      <c r="A26" s="35"/>
      <c r="B26" s="40"/>
      <c r="C26" s="35"/>
      <c r="D26" s="35"/>
      <c r="E26" s="35"/>
      <c r="F26" s="35"/>
      <c r="G26" s="35"/>
      <c r="H26" s="35"/>
      <c r="I26" s="35"/>
      <c r="J26" s="35"/>
      <c r="K26" s="35"/>
      <c r="L26" s="115"/>
      <c r="S26" s="35"/>
      <c r="T26" s="35"/>
      <c r="U26" s="35"/>
      <c r="V26" s="35"/>
      <c r="W26" s="35"/>
      <c r="X26" s="35"/>
      <c r="Y26" s="35"/>
      <c r="Z26" s="35"/>
      <c r="AA26" s="35"/>
      <c r="AB26" s="35"/>
      <c r="AC26" s="35"/>
      <c r="AD26" s="35"/>
      <c r="AE26" s="35"/>
    </row>
    <row r="27" spans="1:31" s="2" customFormat="1" ht="12" customHeight="1">
      <c r="A27" s="35"/>
      <c r="B27" s="40"/>
      <c r="C27" s="35"/>
      <c r="D27" s="114" t="s">
        <v>37</v>
      </c>
      <c r="E27" s="35"/>
      <c r="F27" s="35"/>
      <c r="G27" s="35"/>
      <c r="H27" s="35"/>
      <c r="I27" s="114" t="s">
        <v>25</v>
      </c>
      <c r="J27" s="104" t="str">
        <f>IF('Rekapitulace stavby'!AN19="","",'Rekapitulace stavby'!AN19)</f>
        <v/>
      </c>
      <c r="K27" s="35"/>
      <c r="L27" s="115"/>
      <c r="S27" s="35"/>
      <c r="T27" s="35"/>
      <c r="U27" s="35"/>
      <c r="V27" s="35"/>
      <c r="W27" s="35"/>
      <c r="X27" s="35"/>
      <c r="Y27" s="35"/>
      <c r="Z27" s="35"/>
      <c r="AA27" s="35"/>
      <c r="AB27" s="35"/>
      <c r="AC27" s="35"/>
      <c r="AD27" s="35"/>
      <c r="AE27" s="35"/>
    </row>
    <row r="28" spans="1:31" s="2" customFormat="1" ht="18" customHeight="1">
      <c r="A28" s="35"/>
      <c r="B28" s="40"/>
      <c r="C28" s="35"/>
      <c r="D28" s="35"/>
      <c r="E28" s="104" t="str">
        <f>IF('Rekapitulace stavby'!E20="","",'Rekapitulace stavby'!E20)</f>
        <v xml:space="preserve"> </v>
      </c>
      <c r="F28" s="35"/>
      <c r="G28" s="35"/>
      <c r="H28" s="35"/>
      <c r="I28" s="114" t="s">
        <v>28</v>
      </c>
      <c r="J28" s="104" t="str">
        <f>IF('Rekapitulace stavby'!AN20="","",'Rekapitulace stavby'!AN20)</f>
        <v/>
      </c>
      <c r="K28" s="35"/>
      <c r="L28" s="115"/>
      <c r="S28" s="35"/>
      <c r="T28" s="35"/>
      <c r="U28" s="35"/>
      <c r="V28" s="35"/>
      <c r="W28" s="35"/>
      <c r="X28" s="35"/>
      <c r="Y28" s="35"/>
      <c r="Z28" s="35"/>
      <c r="AA28" s="35"/>
      <c r="AB28" s="35"/>
      <c r="AC28" s="35"/>
      <c r="AD28" s="35"/>
      <c r="AE28" s="35"/>
    </row>
    <row r="29" spans="1:31" s="2" customFormat="1" ht="6.9" customHeight="1">
      <c r="A29" s="35"/>
      <c r="B29" s="40"/>
      <c r="C29" s="35"/>
      <c r="D29" s="35"/>
      <c r="E29" s="35"/>
      <c r="F29" s="35"/>
      <c r="G29" s="35"/>
      <c r="H29" s="35"/>
      <c r="I29" s="35"/>
      <c r="J29" s="35"/>
      <c r="K29" s="35"/>
      <c r="L29" s="115"/>
      <c r="S29" s="35"/>
      <c r="T29" s="35"/>
      <c r="U29" s="35"/>
      <c r="V29" s="35"/>
      <c r="W29" s="35"/>
      <c r="X29" s="35"/>
      <c r="Y29" s="35"/>
      <c r="Z29" s="35"/>
      <c r="AA29" s="35"/>
      <c r="AB29" s="35"/>
      <c r="AC29" s="35"/>
      <c r="AD29" s="35"/>
      <c r="AE29" s="35"/>
    </row>
    <row r="30" spans="1:31" s="2" customFormat="1" ht="12" customHeight="1">
      <c r="A30" s="35"/>
      <c r="B30" s="40"/>
      <c r="C30" s="35"/>
      <c r="D30" s="114" t="s">
        <v>38</v>
      </c>
      <c r="E30" s="35"/>
      <c r="F30" s="35"/>
      <c r="G30" s="35"/>
      <c r="H30" s="35"/>
      <c r="I30" s="35"/>
      <c r="J30" s="35"/>
      <c r="K30" s="35"/>
      <c r="L30" s="115"/>
      <c r="S30" s="35"/>
      <c r="T30" s="35"/>
      <c r="U30" s="35"/>
      <c r="V30" s="35"/>
      <c r="W30" s="35"/>
      <c r="X30" s="35"/>
      <c r="Y30" s="35"/>
      <c r="Z30" s="35"/>
      <c r="AA30" s="35"/>
      <c r="AB30" s="35"/>
      <c r="AC30" s="35"/>
      <c r="AD30" s="35"/>
      <c r="AE30" s="35"/>
    </row>
    <row r="31" spans="1:31" s="8" customFormat="1" ht="16.5" customHeight="1">
      <c r="A31" s="117"/>
      <c r="B31" s="118"/>
      <c r="C31" s="117"/>
      <c r="D31" s="117"/>
      <c r="E31" s="399" t="s">
        <v>19</v>
      </c>
      <c r="F31" s="399"/>
      <c r="G31" s="399"/>
      <c r="H31" s="399"/>
      <c r="I31" s="117"/>
      <c r="J31" s="117"/>
      <c r="K31" s="117"/>
      <c r="L31" s="119"/>
      <c r="S31" s="117"/>
      <c r="T31" s="117"/>
      <c r="U31" s="117"/>
      <c r="V31" s="117"/>
      <c r="W31" s="117"/>
      <c r="X31" s="117"/>
      <c r="Y31" s="117"/>
      <c r="Z31" s="117"/>
      <c r="AA31" s="117"/>
      <c r="AB31" s="117"/>
      <c r="AC31" s="117"/>
      <c r="AD31" s="117"/>
      <c r="AE31" s="117"/>
    </row>
    <row r="32" spans="1:31" s="2" customFormat="1" ht="6.9" customHeight="1">
      <c r="A32" s="35"/>
      <c r="B32" s="40"/>
      <c r="C32" s="35"/>
      <c r="D32" s="35"/>
      <c r="E32" s="35"/>
      <c r="F32" s="35"/>
      <c r="G32" s="35"/>
      <c r="H32" s="35"/>
      <c r="I32" s="35"/>
      <c r="J32" s="35"/>
      <c r="K32" s="35"/>
      <c r="L32" s="115"/>
      <c r="S32" s="35"/>
      <c r="T32" s="35"/>
      <c r="U32" s="35"/>
      <c r="V32" s="35"/>
      <c r="W32" s="35"/>
      <c r="X32" s="35"/>
      <c r="Y32" s="35"/>
      <c r="Z32" s="35"/>
      <c r="AA32" s="35"/>
      <c r="AB32" s="35"/>
      <c r="AC32" s="35"/>
      <c r="AD32" s="35"/>
      <c r="AE32" s="35"/>
    </row>
    <row r="33" spans="1:31" s="2" customFormat="1" ht="6.9" customHeight="1">
      <c r="A33" s="35"/>
      <c r="B33" s="40"/>
      <c r="C33" s="35"/>
      <c r="D33" s="120"/>
      <c r="E33" s="120"/>
      <c r="F33" s="120"/>
      <c r="G33" s="120"/>
      <c r="H33" s="120"/>
      <c r="I33" s="120"/>
      <c r="J33" s="120"/>
      <c r="K33" s="120"/>
      <c r="L33" s="115"/>
      <c r="S33" s="35"/>
      <c r="T33" s="35"/>
      <c r="U33" s="35"/>
      <c r="V33" s="35"/>
      <c r="W33" s="35"/>
      <c r="X33" s="35"/>
      <c r="Y33" s="35"/>
      <c r="Z33" s="35"/>
      <c r="AA33" s="35"/>
      <c r="AB33" s="35"/>
      <c r="AC33" s="35"/>
      <c r="AD33" s="35"/>
      <c r="AE33" s="35"/>
    </row>
    <row r="34" spans="1:31" s="2" customFormat="1" ht="25.35" customHeight="1">
      <c r="A34" s="35"/>
      <c r="B34" s="40"/>
      <c r="C34" s="35"/>
      <c r="D34" s="121" t="s">
        <v>40</v>
      </c>
      <c r="E34" s="35"/>
      <c r="F34" s="35"/>
      <c r="G34" s="35"/>
      <c r="H34" s="35"/>
      <c r="I34" s="35"/>
      <c r="J34" s="122">
        <f>ROUND(J92,2)</f>
        <v>0</v>
      </c>
      <c r="K34" s="35"/>
      <c r="L34" s="115"/>
      <c r="S34" s="35"/>
      <c r="T34" s="35"/>
      <c r="U34" s="35"/>
      <c r="V34" s="35"/>
      <c r="W34" s="35"/>
      <c r="X34" s="35"/>
      <c r="Y34" s="35"/>
      <c r="Z34" s="35"/>
      <c r="AA34" s="35"/>
      <c r="AB34" s="35"/>
      <c r="AC34" s="35"/>
      <c r="AD34" s="35"/>
      <c r="AE34" s="35"/>
    </row>
    <row r="35" spans="1:31" s="2" customFormat="1" ht="6.9" customHeight="1">
      <c r="A35" s="35"/>
      <c r="B35" s="40"/>
      <c r="C35" s="35"/>
      <c r="D35" s="120"/>
      <c r="E35" s="120"/>
      <c r="F35" s="120"/>
      <c r="G35" s="120"/>
      <c r="H35" s="120"/>
      <c r="I35" s="120"/>
      <c r="J35" s="120"/>
      <c r="K35" s="120"/>
      <c r="L35" s="115"/>
      <c r="S35" s="35"/>
      <c r="T35" s="35"/>
      <c r="U35" s="35"/>
      <c r="V35" s="35"/>
      <c r="W35" s="35"/>
      <c r="X35" s="35"/>
      <c r="Y35" s="35"/>
      <c r="Z35" s="35"/>
      <c r="AA35" s="35"/>
      <c r="AB35" s="35"/>
      <c r="AC35" s="35"/>
      <c r="AD35" s="35"/>
      <c r="AE35" s="35"/>
    </row>
    <row r="36" spans="1:31" s="2" customFormat="1" ht="14.4" customHeight="1">
      <c r="A36" s="35"/>
      <c r="B36" s="40"/>
      <c r="C36" s="35"/>
      <c r="D36" s="35"/>
      <c r="E36" s="35"/>
      <c r="F36" s="123" t="s">
        <v>42</v>
      </c>
      <c r="G36" s="35"/>
      <c r="H36" s="35"/>
      <c r="I36" s="123" t="s">
        <v>41</v>
      </c>
      <c r="J36" s="123" t="s">
        <v>43</v>
      </c>
      <c r="K36" s="35"/>
      <c r="L36" s="115"/>
      <c r="S36" s="35"/>
      <c r="T36" s="35"/>
      <c r="U36" s="35"/>
      <c r="V36" s="35"/>
      <c r="W36" s="35"/>
      <c r="X36" s="35"/>
      <c r="Y36" s="35"/>
      <c r="Z36" s="35"/>
      <c r="AA36" s="35"/>
      <c r="AB36" s="35"/>
      <c r="AC36" s="35"/>
      <c r="AD36" s="35"/>
      <c r="AE36" s="35"/>
    </row>
    <row r="37" spans="1:31" s="2" customFormat="1" ht="14.4" customHeight="1">
      <c r="A37" s="35"/>
      <c r="B37" s="40"/>
      <c r="C37" s="35"/>
      <c r="D37" s="124" t="s">
        <v>44</v>
      </c>
      <c r="E37" s="114" t="s">
        <v>45</v>
      </c>
      <c r="F37" s="125">
        <f>ROUND((SUM(BE92:BE104)),2)</f>
        <v>0</v>
      </c>
      <c r="G37" s="35"/>
      <c r="H37" s="35"/>
      <c r="I37" s="126">
        <v>0.21</v>
      </c>
      <c r="J37" s="125">
        <f>ROUND(((SUM(BE92:BE104))*I37),2)</f>
        <v>0</v>
      </c>
      <c r="K37" s="35"/>
      <c r="L37" s="115"/>
      <c r="S37" s="35"/>
      <c r="T37" s="35"/>
      <c r="U37" s="35"/>
      <c r="V37" s="35"/>
      <c r="W37" s="35"/>
      <c r="X37" s="35"/>
      <c r="Y37" s="35"/>
      <c r="Z37" s="35"/>
      <c r="AA37" s="35"/>
      <c r="AB37" s="35"/>
      <c r="AC37" s="35"/>
      <c r="AD37" s="35"/>
      <c r="AE37" s="35"/>
    </row>
    <row r="38" spans="1:31" s="2" customFormat="1" ht="14.4" customHeight="1">
      <c r="A38" s="35"/>
      <c r="B38" s="40"/>
      <c r="C38" s="35"/>
      <c r="D38" s="35"/>
      <c r="E38" s="114" t="s">
        <v>46</v>
      </c>
      <c r="F38" s="125">
        <f>ROUND((SUM(BF92:BF104)),2)</f>
        <v>0</v>
      </c>
      <c r="G38" s="35"/>
      <c r="H38" s="35"/>
      <c r="I38" s="126">
        <v>0.15</v>
      </c>
      <c r="J38" s="125">
        <f>ROUND(((SUM(BF92:BF104))*I38),2)</f>
        <v>0</v>
      </c>
      <c r="K38" s="35"/>
      <c r="L38" s="115"/>
      <c r="S38" s="35"/>
      <c r="T38" s="35"/>
      <c r="U38" s="35"/>
      <c r="V38" s="35"/>
      <c r="W38" s="35"/>
      <c r="X38" s="35"/>
      <c r="Y38" s="35"/>
      <c r="Z38" s="35"/>
      <c r="AA38" s="35"/>
      <c r="AB38" s="35"/>
      <c r="AC38" s="35"/>
      <c r="AD38" s="35"/>
      <c r="AE38" s="35"/>
    </row>
    <row r="39" spans="1:31" s="2" customFormat="1" ht="14.4" customHeight="1" hidden="1">
      <c r="A39" s="35"/>
      <c r="B39" s="40"/>
      <c r="C39" s="35"/>
      <c r="D39" s="35"/>
      <c r="E39" s="114" t="s">
        <v>47</v>
      </c>
      <c r="F39" s="125">
        <f>ROUND((SUM(BG92:BG104)),2)</f>
        <v>0</v>
      </c>
      <c r="G39" s="35"/>
      <c r="H39" s="35"/>
      <c r="I39" s="126">
        <v>0.21</v>
      </c>
      <c r="J39" s="125">
        <f>0</f>
        <v>0</v>
      </c>
      <c r="K39" s="35"/>
      <c r="L39" s="115"/>
      <c r="S39" s="35"/>
      <c r="T39" s="35"/>
      <c r="U39" s="35"/>
      <c r="V39" s="35"/>
      <c r="W39" s="35"/>
      <c r="X39" s="35"/>
      <c r="Y39" s="35"/>
      <c r="Z39" s="35"/>
      <c r="AA39" s="35"/>
      <c r="AB39" s="35"/>
      <c r="AC39" s="35"/>
      <c r="AD39" s="35"/>
      <c r="AE39" s="35"/>
    </row>
    <row r="40" spans="1:31" s="2" customFormat="1" ht="14.4" customHeight="1" hidden="1">
      <c r="A40" s="35"/>
      <c r="B40" s="40"/>
      <c r="C40" s="35"/>
      <c r="D40" s="35"/>
      <c r="E40" s="114" t="s">
        <v>48</v>
      </c>
      <c r="F40" s="125">
        <f>ROUND((SUM(BH92:BH104)),2)</f>
        <v>0</v>
      </c>
      <c r="G40" s="35"/>
      <c r="H40" s="35"/>
      <c r="I40" s="126">
        <v>0.15</v>
      </c>
      <c r="J40" s="125">
        <f>0</f>
        <v>0</v>
      </c>
      <c r="K40" s="35"/>
      <c r="L40" s="115"/>
      <c r="S40" s="35"/>
      <c r="T40" s="35"/>
      <c r="U40" s="35"/>
      <c r="V40" s="35"/>
      <c r="W40" s="35"/>
      <c r="X40" s="35"/>
      <c r="Y40" s="35"/>
      <c r="Z40" s="35"/>
      <c r="AA40" s="35"/>
      <c r="AB40" s="35"/>
      <c r="AC40" s="35"/>
      <c r="AD40" s="35"/>
      <c r="AE40" s="35"/>
    </row>
    <row r="41" spans="1:31" s="2" customFormat="1" ht="14.4" customHeight="1" hidden="1">
      <c r="A41" s="35"/>
      <c r="B41" s="40"/>
      <c r="C41" s="35"/>
      <c r="D41" s="35"/>
      <c r="E41" s="114" t="s">
        <v>49</v>
      </c>
      <c r="F41" s="125">
        <f>ROUND((SUM(BI92:BI104)),2)</f>
        <v>0</v>
      </c>
      <c r="G41" s="35"/>
      <c r="H41" s="35"/>
      <c r="I41" s="126">
        <v>0</v>
      </c>
      <c r="J41" s="125">
        <f>0</f>
        <v>0</v>
      </c>
      <c r="K41" s="35"/>
      <c r="L41" s="115"/>
      <c r="S41" s="35"/>
      <c r="T41" s="35"/>
      <c r="U41" s="35"/>
      <c r="V41" s="35"/>
      <c r="W41" s="35"/>
      <c r="X41" s="35"/>
      <c r="Y41" s="35"/>
      <c r="Z41" s="35"/>
      <c r="AA41" s="35"/>
      <c r="AB41" s="35"/>
      <c r="AC41" s="35"/>
      <c r="AD41" s="35"/>
      <c r="AE41" s="35"/>
    </row>
    <row r="42" spans="1:31" s="2" customFormat="1" ht="6.9" customHeight="1">
      <c r="A42" s="35"/>
      <c r="B42" s="40"/>
      <c r="C42" s="35"/>
      <c r="D42" s="35"/>
      <c r="E42" s="35"/>
      <c r="F42" s="35"/>
      <c r="G42" s="35"/>
      <c r="H42" s="35"/>
      <c r="I42" s="35"/>
      <c r="J42" s="35"/>
      <c r="K42" s="35"/>
      <c r="L42" s="115"/>
      <c r="S42" s="35"/>
      <c r="T42" s="35"/>
      <c r="U42" s="35"/>
      <c r="V42" s="35"/>
      <c r="W42" s="35"/>
      <c r="X42" s="35"/>
      <c r="Y42" s="35"/>
      <c r="Z42" s="35"/>
      <c r="AA42" s="35"/>
      <c r="AB42" s="35"/>
      <c r="AC42" s="35"/>
      <c r="AD42" s="35"/>
      <c r="AE42" s="35"/>
    </row>
    <row r="43" spans="1:31" s="2" customFormat="1" ht="25.35" customHeight="1">
      <c r="A43" s="35"/>
      <c r="B43" s="40"/>
      <c r="C43" s="127"/>
      <c r="D43" s="128" t="s">
        <v>50</v>
      </c>
      <c r="E43" s="129"/>
      <c r="F43" s="129"/>
      <c r="G43" s="130" t="s">
        <v>51</v>
      </c>
      <c r="H43" s="131" t="s">
        <v>52</v>
      </c>
      <c r="I43" s="129"/>
      <c r="J43" s="132">
        <f>SUM(J34:J41)</f>
        <v>0</v>
      </c>
      <c r="K43" s="133"/>
      <c r="L43" s="115"/>
      <c r="S43" s="35"/>
      <c r="T43" s="35"/>
      <c r="U43" s="35"/>
      <c r="V43" s="35"/>
      <c r="W43" s="35"/>
      <c r="X43" s="35"/>
      <c r="Y43" s="35"/>
      <c r="Z43" s="35"/>
      <c r="AA43" s="35"/>
      <c r="AB43" s="35"/>
      <c r="AC43" s="35"/>
      <c r="AD43" s="35"/>
      <c r="AE43" s="35"/>
    </row>
    <row r="44" spans="1:31" s="2" customFormat="1" ht="14.4" customHeight="1">
      <c r="A44" s="35"/>
      <c r="B44" s="134"/>
      <c r="C44" s="135"/>
      <c r="D44" s="135"/>
      <c r="E44" s="135"/>
      <c r="F44" s="135"/>
      <c r="G44" s="135"/>
      <c r="H44" s="135"/>
      <c r="I44" s="135"/>
      <c r="J44" s="135"/>
      <c r="K44" s="135"/>
      <c r="L44" s="115"/>
      <c r="S44" s="35"/>
      <c r="T44" s="35"/>
      <c r="U44" s="35"/>
      <c r="V44" s="35"/>
      <c r="W44" s="35"/>
      <c r="X44" s="35"/>
      <c r="Y44" s="35"/>
      <c r="Z44" s="35"/>
      <c r="AA44" s="35"/>
      <c r="AB44" s="35"/>
      <c r="AC44" s="35"/>
      <c r="AD44" s="35"/>
      <c r="AE44" s="35"/>
    </row>
    <row r="48" spans="1:31" s="2" customFormat="1" ht="6.9" customHeight="1">
      <c r="A48" s="35"/>
      <c r="B48" s="136"/>
      <c r="C48" s="137"/>
      <c r="D48" s="137"/>
      <c r="E48" s="137"/>
      <c r="F48" s="137"/>
      <c r="G48" s="137"/>
      <c r="H48" s="137"/>
      <c r="I48" s="137"/>
      <c r="J48" s="137"/>
      <c r="K48" s="137"/>
      <c r="L48" s="115"/>
      <c r="S48" s="35"/>
      <c r="T48" s="35"/>
      <c r="U48" s="35"/>
      <c r="V48" s="35"/>
      <c r="W48" s="35"/>
      <c r="X48" s="35"/>
      <c r="Y48" s="35"/>
      <c r="Z48" s="35"/>
      <c r="AA48" s="35"/>
      <c r="AB48" s="35"/>
      <c r="AC48" s="35"/>
      <c r="AD48" s="35"/>
      <c r="AE48" s="35"/>
    </row>
    <row r="49" spans="1:31" s="2" customFormat="1" ht="24.9" customHeight="1">
      <c r="A49" s="35"/>
      <c r="B49" s="36"/>
      <c r="C49" s="24" t="s">
        <v>221</v>
      </c>
      <c r="D49" s="37"/>
      <c r="E49" s="37"/>
      <c r="F49" s="37"/>
      <c r="G49" s="37"/>
      <c r="H49" s="37"/>
      <c r="I49" s="37"/>
      <c r="J49" s="37"/>
      <c r="K49" s="37"/>
      <c r="L49" s="115"/>
      <c r="S49" s="35"/>
      <c r="T49" s="35"/>
      <c r="U49" s="35"/>
      <c r="V49" s="35"/>
      <c r="W49" s="35"/>
      <c r="X49" s="35"/>
      <c r="Y49" s="35"/>
      <c r="Z49" s="35"/>
      <c r="AA49" s="35"/>
      <c r="AB49" s="35"/>
      <c r="AC49" s="35"/>
      <c r="AD49" s="35"/>
      <c r="AE49" s="35"/>
    </row>
    <row r="50" spans="1:31" s="2" customFormat="1" ht="6.9" customHeight="1">
      <c r="A50" s="35"/>
      <c r="B50" s="36"/>
      <c r="C50" s="37"/>
      <c r="D50" s="37"/>
      <c r="E50" s="37"/>
      <c r="F50" s="37"/>
      <c r="G50" s="37"/>
      <c r="H50" s="37"/>
      <c r="I50" s="37"/>
      <c r="J50" s="37"/>
      <c r="K50" s="37"/>
      <c r="L50" s="115"/>
      <c r="S50" s="35"/>
      <c r="T50" s="35"/>
      <c r="U50" s="35"/>
      <c r="V50" s="35"/>
      <c r="W50" s="35"/>
      <c r="X50" s="35"/>
      <c r="Y50" s="35"/>
      <c r="Z50" s="35"/>
      <c r="AA50" s="35"/>
      <c r="AB50" s="35"/>
      <c r="AC50" s="35"/>
      <c r="AD50" s="35"/>
      <c r="AE50" s="35"/>
    </row>
    <row r="51" spans="1:31" s="2" customFormat="1" ht="12" customHeight="1">
      <c r="A51" s="35"/>
      <c r="B51" s="36"/>
      <c r="C51" s="30" t="s">
        <v>16</v>
      </c>
      <c r="D51" s="37"/>
      <c r="E51" s="37"/>
      <c r="F51" s="37"/>
      <c r="G51" s="37"/>
      <c r="H51" s="37"/>
      <c r="I51" s="37"/>
      <c r="J51" s="37"/>
      <c r="K51" s="37"/>
      <c r="L51" s="115"/>
      <c r="S51" s="35"/>
      <c r="T51" s="35"/>
      <c r="U51" s="35"/>
      <c r="V51" s="35"/>
      <c r="W51" s="35"/>
      <c r="X51" s="35"/>
      <c r="Y51" s="35"/>
      <c r="Z51" s="35"/>
      <c r="AA51" s="35"/>
      <c r="AB51" s="35"/>
      <c r="AC51" s="35"/>
      <c r="AD51" s="35"/>
      <c r="AE51" s="35"/>
    </row>
    <row r="52" spans="1:31" s="2" customFormat="1" ht="16.5" customHeight="1">
      <c r="A52" s="35"/>
      <c r="B52" s="36"/>
      <c r="C52" s="37"/>
      <c r="D52" s="37"/>
      <c r="E52" s="400" t="str">
        <f>E7</f>
        <v>Novostavba CEPIS (Centre for Entrepreneurship, Professional and International Studies)</v>
      </c>
      <c r="F52" s="401"/>
      <c r="G52" s="401"/>
      <c r="H52" s="401"/>
      <c r="I52" s="37"/>
      <c r="J52" s="37"/>
      <c r="K52" s="37"/>
      <c r="L52" s="115"/>
      <c r="S52" s="35"/>
      <c r="T52" s="35"/>
      <c r="U52" s="35"/>
      <c r="V52" s="35"/>
      <c r="W52" s="35"/>
      <c r="X52" s="35"/>
      <c r="Y52" s="35"/>
      <c r="Z52" s="35"/>
      <c r="AA52" s="35"/>
      <c r="AB52" s="35"/>
      <c r="AC52" s="35"/>
      <c r="AD52" s="35"/>
      <c r="AE52" s="35"/>
    </row>
    <row r="53" spans="2:12" s="1" customFormat="1" ht="12" customHeight="1">
      <c r="B53" s="22"/>
      <c r="C53" s="30" t="s">
        <v>219</v>
      </c>
      <c r="D53" s="23"/>
      <c r="E53" s="23"/>
      <c r="F53" s="23"/>
      <c r="G53" s="23"/>
      <c r="H53" s="23"/>
      <c r="I53" s="23"/>
      <c r="J53" s="23"/>
      <c r="K53" s="23"/>
      <c r="L53" s="21"/>
    </row>
    <row r="54" spans="2:12" s="1" customFormat="1" ht="16.5" customHeight="1">
      <c r="B54" s="22"/>
      <c r="C54" s="23"/>
      <c r="D54" s="23"/>
      <c r="E54" s="400" t="s">
        <v>408</v>
      </c>
      <c r="F54" s="352"/>
      <c r="G54" s="352"/>
      <c r="H54" s="352"/>
      <c r="I54" s="23"/>
      <c r="J54" s="23"/>
      <c r="K54" s="23"/>
      <c r="L54" s="21"/>
    </row>
    <row r="55" spans="2:12" s="1" customFormat="1" ht="12" customHeight="1">
      <c r="B55" s="22"/>
      <c r="C55" s="30" t="s">
        <v>409</v>
      </c>
      <c r="D55" s="23"/>
      <c r="E55" s="23"/>
      <c r="F55" s="23"/>
      <c r="G55" s="23"/>
      <c r="H55" s="23"/>
      <c r="I55" s="23"/>
      <c r="J55" s="23"/>
      <c r="K55" s="23"/>
      <c r="L55" s="21"/>
    </row>
    <row r="56" spans="1:31" s="2" customFormat="1" ht="16.5" customHeight="1">
      <c r="A56" s="35"/>
      <c r="B56" s="36"/>
      <c r="C56" s="37"/>
      <c r="D56" s="37"/>
      <c r="E56" s="404" t="s">
        <v>410</v>
      </c>
      <c r="F56" s="402"/>
      <c r="G56" s="402"/>
      <c r="H56" s="402"/>
      <c r="I56" s="37"/>
      <c r="J56" s="37"/>
      <c r="K56" s="37"/>
      <c r="L56" s="115"/>
      <c r="S56" s="35"/>
      <c r="T56" s="35"/>
      <c r="U56" s="35"/>
      <c r="V56" s="35"/>
      <c r="W56" s="35"/>
      <c r="X56" s="35"/>
      <c r="Y56" s="35"/>
      <c r="Z56" s="35"/>
      <c r="AA56" s="35"/>
      <c r="AB56" s="35"/>
      <c r="AC56" s="35"/>
      <c r="AD56" s="35"/>
      <c r="AE56" s="35"/>
    </row>
    <row r="57" spans="1:31" s="2" customFormat="1" ht="12" customHeight="1">
      <c r="A57" s="35"/>
      <c r="B57" s="36"/>
      <c r="C57" s="30" t="s">
        <v>411</v>
      </c>
      <c r="D57" s="37"/>
      <c r="E57" s="37"/>
      <c r="F57" s="37"/>
      <c r="G57" s="37"/>
      <c r="H57" s="37"/>
      <c r="I57" s="37"/>
      <c r="J57" s="37"/>
      <c r="K57" s="37"/>
      <c r="L57" s="115"/>
      <c r="S57" s="35"/>
      <c r="T57" s="35"/>
      <c r="U57" s="35"/>
      <c r="V57" s="35"/>
      <c r="W57" s="35"/>
      <c r="X57" s="35"/>
      <c r="Y57" s="35"/>
      <c r="Z57" s="35"/>
      <c r="AA57" s="35"/>
      <c r="AB57" s="35"/>
      <c r="AC57" s="35"/>
      <c r="AD57" s="35"/>
      <c r="AE57" s="35"/>
    </row>
    <row r="58" spans="1:31" s="2" customFormat="1" ht="16.5" customHeight="1">
      <c r="A58" s="35"/>
      <c r="B58" s="36"/>
      <c r="C58" s="37"/>
      <c r="D58" s="37"/>
      <c r="E58" s="374" t="str">
        <f>E13</f>
        <v>D.1.1-2.7 - Výpis prvků</v>
      </c>
      <c r="F58" s="402"/>
      <c r="G58" s="402"/>
      <c r="H58" s="402"/>
      <c r="I58" s="37"/>
      <c r="J58" s="37"/>
      <c r="K58" s="37"/>
      <c r="L58" s="115"/>
      <c r="S58" s="35"/>
      <c r="T58" s="35"/>
      <c r="U58" s="35"/>
      <c r="V58" s="35"/>
      <c r="W58" s="35"/>
      <c r="X58" s="35"/>
      <c r="Y58" s="35"/>
      <c r="Z58" s="35"/>
      <c r="AA58" s="35"/>
      <c r="AB58" s="35"/>
      <c r="AC58" s="35"/>
      <c r="AD58" s="35"/>
      <c r="AE58" s="35"/>
    </row>
    <row r="59" spans="1:31" s="2" customFormat="1" ht="6.9" customHeight="1">
      <c r="A59" s="35"/>
      <c r="B59" s="36"/>
      <c r="C59" s="37"/>
      <c r="D59" s="37"/>
      <c r="E59" s="37"/>
      <c r="F59" s="37"/>
      <c r="G59" s="37"/>
      <c r="H59" s="37"/>
      <c r="I59" s="37"/>
      <c r="J59" s="37"/>
      <c r="K59" s="37"/>
      <c r="L59" s="115"/>
      <c r="S59" s="35"/>
      <c r="T59" s="35"/>
      <c r="U59" s="35"/>
      <c r="V59" s="35"/>
      <c r="W59" s="35"/>
      <c r="X59" s="35"/>
      <c r="Y59" s="35"/>
      <c r="Z59" s="35"/>
      <c r="AA59" s="35"/>
      <c r="AB59" s="35"/>
      <c r="AC59" s="35"/>
      <c r="AD59" s="35"/>
      <c r="AE59" s="35"/>
    </row>
    <row r="60" spans="1:31" s="2" customFormat="1" ht="12" customHeight="1">
      <c r="A60" s="35"/>
      <c r="B60" s="36"/>
      <c r="C60" s="30" t="s">
        <v>21</v>
      </c>
      <c r="D60" s="37"/>
      <c r="E60" s="37"/>
      <c r="F60" s="28" t="str">
        <f>F16</f>
        <v xml:space="preserve"> </v>
      </c>
      <c r="G60" s="37"/>
      <c r="H60" s="37"/>
      <c r="I60" s="30" t="s">
        <v>23</v>
      </c>
      <c r="J60" s="60">
        <f>IF(J16="","",J16)</f>
        <v>0</v>
      </c>
      <c r="K60" s="37"/>
      <c r="L60" s="115"/>
      <c r="S60" s="35"/>
      <c r="T60" s="35"/>
      <c r="U60" s="35"/>
      <c r="V60" s="35"/>
      <c r="W60" s="35"/>
      <c r="X60" s="35"/>
      <c r="Y60" s="35"/>
      <c r="Z60" s="35"/>
      <c r="AA60" s="35"/>
      <c r="AB60" s="35"/>
      <c r="AC60" s="35"/>
      <c r="AD60" s="35"/>
      <c r="AE60" s="35"/>
    </row>
    <row r="61" spans="1:31" s="2" customFormat="1" ht="6.9" customHeight="1">
      <c r="A61" s="35"/>
      <c r="B61" s="36"/>
      <c r="C61" s="37"/>
      <c r="D61" s="37"/>
      <c r="E61" s="37"/>
      <c r="F61" s="37"/>
      <c r="G61" s="37"/>
      <c r="H61" s="37"/>
      <c r="I61" s="37"/>
      <c r="J61" s="37"/>
      <c r="K61" s="37"/>
      <c r="L61" s="115"/>
      <c r="S61" s="35"/>
      <c r="T61" s="35"/>
      <c r="U61" s="35"/>
      <c r="V61" s="35"/>
      <c r="W61" s="35"/>
      <c r="X61" s="35"/>
      <c r="Y61" s="35"/>
      <c r="Z61" s="35"/>
      <c r="AA61" s="35"/>
      <c r="AB61" s="35"/>
      <c r="AC61" s="35"/>
      <c r="AD61" s="35"/>
      <c r="AE61" s="35"/>
    </row>
    <row r="62" spans="1:31" s="2" customFormat="1" ht="25.65" customHeight="1">
      <c r="A62" s="35"/>
      <c r="B62" s="36"/>
      <c r="C62" s="30" t="s">
        <v>24</v>
      </c>
      <c r="D62" s="37"/>
      <c r="E62" s="37"/>
      <c r="F62" s="28" t="str">
        <f>E19</f>
        <v>Slezská univerzita v Opavě</v>
      </c>
      <c r="G62" s="37"/>
      <c r="H62" s="37"/>
      <c r="I62" s="30" t="s">
        <v>32</v>
      </c>
      <c r="J62" s="33" t="str">
        <f>E25</f>
        <v>Ateliér Velehradský, s. r. o.</v>
      </c>
      <c r="K62" s="37"/>
      <c r="L62" s="115"/>
      <c r="S62" s="35"/>
      <c r="T62" s="35"/>
      <c r="U62" s="35"/>
      <c r="V62" s="35"/>
      <c r="W62" s="35"/>
      <c r="X62" s="35"/>
      <c r="Y62" s="35"/>
      <c r="Z62" s="35"/>
      <c r="AA62" s="35"/>
      <c r="AB62" s="35"/>
      <c r="AC62" s="35"/>
      <c r="AD62" s="35"/>
      <c r="AE62" s="35"/>
    </row>
    <row r="63" spans="1:31" s="2" customFormat="1" ht="15.15" customHeight="1">
      <c r="A63" s="35"/>
      <c r="B63" s="36"/>
      <c r="C63" s="30" t="s">
        <v>30</v>
      </c>
      <c r="D63" s="37"/>
      <c r="E63" s="37"/>
      <c r="F63" s="28" t="str">
        <f>IF(E22="","",E22)</f>
        <v>Vyplň údaj</v>
      </c>
      <c r="G63" s="37"/>
      <c r="H63" s="37"/>
      <c r="I63" s="30" t="s">
        <v>37</v>
      </c>
      <c r="J63" s="33" t="str">
        <f>E28</f>
        <v xml:space="preserve"> </v>
      </c>
      <c r="K63" s="37"/>
      <c r="L63" s="115"/>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115"/>
      <c r="S64" s="35"/>
      <c r="T64" s="35"/>
      <c r="U64" s="35"/>
      <c r="V64" s="35"/>
      <c r="W64" s="35"/>
      <c r="X64" s="35"/>
      <c r="Y64" s="35"/>
      <c r="Z64" s="35"/>
      <c r="AA64" s="35"/>
      <c r="AB64" s="35"/>
      <c r="AC64" s="35"/>
      <c r="AD64" s="35"/>
      <c r="AE64" s="35"/>
    </row>
    <row r="65" spans="1:31" s="2" customFormat="1" ht="29.25" customHeight="1">
      <c r="A65" s="35"/>
      <c r="B65" s="36"/>
      <c r="C65" s="138" t="s">
        <v>222</v>
      </c>
      <c r="D65" s="139"/>
      <c r="E65" s="139"/>
      <c r="F65" s="139"/>
      <c r="G65" s="139"/>
      <c r="H65" s="139"/>
      <c r="I65" s="139"/>
      <c r="J65" s="140" t="s">
        <v>223</v>
      </c>
      <c r="K65" s="139"/>
      <c r="L65" s="115"/>
      <c r="S65" s="35"/>
      <c r="T65" s="35"/>
      <c r="U65" s="35"/>
      <c r="V65" s="35"/>
      <c r="W65" s="35"/>
      <c r="X65" s="35"/>
      <c r="Y65" s="35"/>
      <c r="Z65" s="35"/>
      <c r="AA65" s="35"/>
      <c r="AB65" s="35"/>
      <c r="AC65" s="35"/>
      <c r="AD65" s="35"/>
      <c r="AE65" s="35"/>
    </row>
    <row r="66" spans="1:31" s="2" customFormat="1" ht="10.35" customHeight="1">
      <c r="A66" s="35"/>
      <c r="B66" s="36"/>
      <c r="C66" s="37"/>
      <c r="D66" s="37"/>
      <c r="E66" s="37"/>
      <c r="F66" s="37"/>
      <c r="G66" s="37"/>
      <c r="H66" s="37"/>
      <c r="I66" s="37"/>
      <c r="J66" s="37"/>
      <c r="K66" s="37"/>
      <c r="L66" s="115"/>
      <c r="S66" s="35"/>
      <c r="T66" s="35"/>
      <c r="U66" s="35"/>
      <c r="V66" s="35"/>
      <c r="W66" s="35"/>
      <c r="X66" s="35"/>
      <c r="Y66" s="35"/>
      <c r="Z66" s="35"/>
      <c r="AA66" s="35"/>
      <c r="AB66" s="35"/>
      <c r="AC66" s="35"/>
      <c r="AD66" s="35"/>
      <c r="AE66" s="35"/>
    </row>
    <row r="67" spans="1:47" s="2" customFormat="1" ht="22.8" customHeight="1">
      <c r="A67" s="35"/>
      <c r="B67" s="36"/>
      <c r="C67" s="141" t="s">
        <v>72</v>
      </c>
      <c r="D67" s="37"/>
      <c r="E67" s="37"/>
      <c r="F67" s="37"/>
      <c r="G67" s="37"/>
      <c r="H67" s="37"/>
      <c r="I67" s="37"/>
      <c r="J67" s="78">
        <f>J92</f>
        <v>0</v>
      </c>
      <c r="K67" s="37"/>
      <c r="L67" s="115"/>
      <c r="S67" s="35"/>
      <c r="T67" s="35"/>
      <c r="U67" s="35"/>
      <c r="V67" s="35"/>
      <c r="W67" s="35"/>
      <c r="X67" s="35"/>
      <c r="Y67" s="35"/>
      <c r="Z67" s="35"/>
      <c r="AA67" s="35"/>
      <c r="AB67" s="35"/>
      <c r="AC67" s="35"/>
      <c r="AD67" s="35"/>
      <c r="AE67" s="35"/>
      <c r="AU67" s="18" t="s">
        <v>224</v>
      </c>
    </row>
    <row r="68" spans="2:12" s="9" customFormat="1" ht="24.9" customHeight="1">
      <c r="B68" s="142"/>
      <c r="C68" s="143"/>
      <c r="D68" s="144" t="s">
        <v>1229</v>
      </c>
      <c r="E68" s="145"/>
      <c r="F68" s="145"/>
      <c r="G68" s="145"/>
      <c r="H68" s="145"/>
      <c r="I68" s="145"/>
      <c r="J68" s="146">
        <f>J93</f>
        <v>0</v>
      </c>
      <c r="K68" s="143"/>
      <c r="L68" s="147"/>
    </row>
    <row r="69" spans="1:31" s="2" customFormat="1" ht="21.75" customHeight="1">
      <c r="A69" s="35"/>
      <c r="B69" s="36"/>
      <c r="C69" s="37"/>
      <c r="D69" s="37"/>
      <c r="E69" s="37"/>
      <c r="F69" s="37"/>
      <c r="G69" s="37"/>
      <c r="H69" s="37"/>
      <c r="I69" s="37"/>
      <c r="J69" s="37"/>
      <c r="K69" s="37"/>
      <c r="L69" s="115"/>
      <c r="S69" s="35"/>
      <c r="T69" s="35"/>
      <c r="U69" s="35"/>
      <c r="V69" s="35"/>
      <c r="W69" s="35"/>
      <c r="X69" s="35"/>
      <c r="Y69" s="35"/>
      <c r="Z69" s="35"/>
      <c r="AA69" s="35"/>
      <c r="AB69" s="35"/>
      <c r="AC69" s="35"/>
      <c r="AD69" s="35"/>
      <c r="AE69" s="35"/>
    </row>
    <row r="70" spans="1:31" s="2" customFormat="1" ht="6.9" customHeight="1">
      <c r="A70" s="35"/>
      <c r="B70" s="48"/>
      <c r="C70" s="49"/>
      <c r="D70" s="49"/>
      <c r="E70" s="49"/>
      <c r="F70" s="49"/>
      <c r="G70" s="49"/>
      <c r="H70" s="49"/>
      <c r="I70" s="49"/>
      <c r="J70" s="49"/>
      <c r="K70" s="49"/>
      <c r="L70" s="115"/>
      <c r="S70" s="35"/>
      <c r="T70" s="35"/>
      <c r="U70" s="35"/>
      <c r="V70" s="35"/>
      <c r="W70" s="35"/>
      <c r="X70" s="35"/>
      <c r="Y70" s="35"/>
      <c r="Z70" s="35"/>
      <c r="AA70" s="35"/>
      <c r="AB70" s="35"/>
      <c r="AC70" s="35"/>
      <c r="AD70" s="35"/>
      <c r="AE70" s="35"/>
    </row>
    <row r="74" spans="1:31" s="2" customFormat="1" ht="6.9" customHeight="1">
      <c r="A74" s="35"/>
      <c r="B74" s="50"/>
      <c r="C74" s="51"/>
      <c r="D74" s="51"/>
      <c r="E74" s="51"/>
      <c r="F74" s="51"/>
      <c r="G74" s="51"/>
      <c r="H74" s="51"/>
      <c r="I74" s="51"/>
      <c r="J74" s="51"/>
      <c r="K74" s="51"/>
      <c r="L74" s="115"/>
      <c r="S74" s="35"/>
      <c r="T74" s="35"/>
      <c r="U74" s="35"/>
      <c r="V74" s="35"/>
      <c r="W74" s="35"/>
      <c r="X74" s="35"/>
      <c r="Y74" s="35"/>
      <c r="Z74" s="35"/>
      <c r="AA74" s="35"/>
      <c r="AB74" s="35"/>
      <c r="AC74" s="35"/>
      <c r="AD74" s="35"/>
      <c r="AE74" s="35"/>
    </row>
    <row r="75" spans="1:31" s="2" customFormat="1" ht="24.9" customHeight="1">
      <c r="A75" s="35"/>
      <c r="B75" s="36"/>
      <c r="C75" s="24" t="s">
        <v>230</v>
      </c>
      <c r="D75" s="37"/>
      <c r="E75" s="37"/>
      <c r="F75" s="37"/>
      <c r="G75" s="37"/>
      <c r="H75" s="37"/>
      <c r="I75" s="37"/>
      <c r="J75" s="37"/>
      <c r="K75" s="37"/>
      <c r="L75" s="115"/>
      <c r="S75" s="35"/>
      <c r="T75" s="35"/>
      <c r="U75" s="35"/>
      <c r="V75" s="35"/>
      <c r="W75" s="35"/>
      <c r="X75" s="35"/>
      <c r="Y75" s="35"/>
      <c r="Z75" s="35"/>
      <c r="AA75" s="35"/>
      <c r="AB75" s="35"/>
      <c r="AC75" s="35"/>
      <c r="AD75" s="35"/>
      <c r="AE75" s="35"/>
    </row>
    <row r="76" spans="1:31" s="2" customFormat="1" ht="6.9" customHeight="1">
      <c r="A76" s="35"/>
      <c r="B76" s="36"/>
      <c r="C76" s="37"/>
      <c r="D76" s="37"/>
      <c r="E76" s="37"/>
      <c r="F76" s="37"/>
      <c r="G76" s="37"/>
      <c r="H76" s="37"/>
      <c r="I76" s="37"/>
      <c r="J76" s="37"/>
      <c r="K76" s="37"/>
      <c r="L76" s="115"/>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37"/>
      <c r="J77" s="37"/>
      <c r="K77" s="37"/>
      <c r="L77" s="115"/>
      <c r="S77" s="35"/>
      <c r="T77" s="35"/>
      <c r="U77" s="35"/>
      <c r="V77" s="35"/>
      <c r="W77" s="35"/>
      <c r="X77" s="35"/>
      <c r="Y77" s="35"/>
      <c r="Z77" s="35"/>
      <c r="AA77" s="35"/>
      <c r="AB77" s="35"/>
      <c r="AC77" s="35"/>
      <c r="AD77" s="35"/>
      <c r="AE77" s="35"/>
    </row>
    <row r="78" spans="1:31" s="2" customFormat="1" ht="16.5" customHeight="1">
      <c r="A78" s="35"/>
      <c r="B78" s="36"/>
      <c r="C78" s="37"/>
      <c r="D78" s="37"/>
      <c r="E78" s="400" t="str">
        <f>E7</f>
        <v>Novostavba CEPIS (Centre for Entrepreneurship, Professional and International Studies)</v>
      </c>
      <c r="F78" s="401"/>
      <c r="G78" s="401"/>
      <c r="H78" s="401"/>
      <c r="I78" s="37"/>
      <c r="J78" s="37"/>
      <c r="K78" s="37"/>
      <c r="L78" s="115"/>
      <c r="S78" s="35"/>
      <c r="T78" s="35"/>
      <c r="U78" s="35"/>
      <c r="V78" s="35"/>
      <c r="W78" s="35"/>
      <c r="X78" s="35"/>
      <c r="Y78" s="35"/>
      <c r="Z78" s="35"/>
      <c r="AA78" s="35"/>
      <c r="AB78" s="35"/>
      <c r="AC78" s="35"/>
      <c r="AD78" s="35"/>
      <c r="AE78" s="35"/>
    </row>
    <row r="79" spans="2:12" s="1" customFormat="1" ht="12" customHeight="1">
      <c r="B79" s="22"/>
      <c r="C79" s="30" t="s">
        <v>219</v>
      </c>
      <c r="D79" s="23"/>
      <c r="E79" s="23"/>
      <c r="F79" s="23"/>
      <c r="G79" s="23"/>
      <c r="H79" s="23"/>
      <c r="I79" s="23"/>
      <c r="J79" s="23"/>
      <c r="K79" s="23"/>
      <c r="L79" s="21"/>
    </row>
    <row r="80" spans="2:12" s="1" customFormat="1" ht="16.5" customHeight="1">
      <c r="B80" s="22"/>
      <c r="C80" s="23"/>
      <c r="D80" s="23"/>
      <c r="E80" s="400" t="s">
        <v>408</v>
      </c>
      <c r="F80" s="352"/>
      <c r="G80" s="352"/>
      <c r="H80" s="352"/>
      <c r="I80" s="23"/>
      <c r="J80" s="23"/>
      <c r="K80" s="23"/>
      <c r="L80" s="21"/>
    </row>
    <row r="81" spans="2:12" s="1" customFormat="1" ht="12" customHeight="1">
      <c r="B81" s="22"/>
      <c r="C81" s="30" t="s">
        <v>409</v>
      </c>
      <c r="D81" s="23"/>
      <c r="E81" s="23"/>
      <c r="F81" s="23"/>
      <c r="G81" s="23"/>
      <c r="H81" s="23"/>
      <c r="I81" s="23"/>
      <c r="J81" s="23"/>
      <c r="K81" s="23"/>
      <c r="L81" s="21"/>
    </row>
    <row r="82" spans="1:31" s="2" customFormat="1" ht="16.5" customHeight="1">
      <c r="A82" s="35"/>
      <c r="B82" s="36"/>
      <c r="C82" s="37"/>
      <c r="D82" s="37"/>
      <c r="E82" s="404" t="s">
        <v>410</v>
      </c>
      <c r="F82" s="402"/>
      <c r="G82" s="402"/>
      <c r="H82" s="402"/>
      <c r="I82" s="37"/>
      <c r="J82" s="37"/>
      <c r="K82" s="37"/>
      <c r="L82" s="115"/>
      <c r="S82" s="35"/>
      <c r="T82" s="35"/>
      <c r="U82" s="35"/>
      <c r="V82" s="35"/>
      <c r="W82" s="35"/>
      <c r="X82" s="35"/>
      <c r="Y82" s="35"/>
      <c r="Z82" s="35"/>
      <c r="AA82" s="35"/>
      <c r="AB82" s="35"/>
      <c r="AC82" s="35"/>
      <c r="AD82" s="35"/>
      <c r="AE82" s="35"/>
    </row>
    <row r="83" spans="1:31" s="2" customFormat="1" ht="12" customHeight="1">
      <c r="A83" s="35"/>
      <c r="B83" s="36"/>
      <c r="C83" s="30" t="s">
        <v>411</v>
      </c>
      <c r="D83" s="37"/>
      <c r="E83" s="37"/>
      <c r="F83" s="37"/>
      <c r="G83" s="37"/>
      <c r="H83" s="37"/>
      <c r="I83" s="37"/>
      <c r="J83" s="37"/>
      <c r="K83" s="37"/>
      <c r="L83" s="115"/>
      <c r="S83" s="35"/>
      <c r="T83" s="35"/>
      <c r="U83" s="35"/>
      <c r="V83" s="35"/>
      <c r="W83" s="35"/>
      <c r="X83" s="35"/>
      <c r="Y83" s="35"/>
      <c r="Z83" s="35"/>
      <c r="AA83" s="35"/>
      <c r="AB83" s="35"/>
      <c r="AC83" s="35"/>
      <c r="AD83" s="35"/>
      <c r="AE83" s="35"/>
    </row>
    <row r="84" spans="1:31" s="2" customFormat="1" ht="16.5" customHeight="1">
      <c r="A84" s="35"/>
      <c r="B84" s="36"/>
      <c r="C84" s="37"/>
      <c r="D84" s="37"/>
      <c r="E84" s="374" t="str">
        <f>E13</f>
        <v>D.1.1-2.7 - Výpis prvků</v>
      </c>
      <c r="F84" s="402"/>
      <c r="G84" s="402"/>
      <c r="H84" s="402"/>
      <c r="I84" s="37"/>
      <c r="J84" s="37"/>
      <c r="K84" s="37"/>
      <c r="L84" s="115"/>
      <c r="S84" s="35"/>
      <c r="T84" s="35"/>
      <c r="U84" s="35"/>
      <c r="V84" s="35"/>
      <c r="W84" s="35"/>
      <c r="X84" s="35"/>
      <c r="Y84" s="35"/>
      <c r="Z84" s="35"/>
      <c r="AA84" s="35"/>
      <c r="AB84" s="35"/>
      <c r="AC84" s="35"/>
      <c r="AD84" s="35"/>
      <c r="AE84" s="35"/>
    </row>
    <row r="85" spans="1:31" s="2" customFormat="1" ht="6.9" customHeight="1">
      <c r="A85" s="35"/>
      <c r="B85" s="36"/>
      <c r="C85" s="37"/>
      <c r="D85" s="37"/>
      <c r="E85" s="37"/>
      <c r="F85" s="37"/>
      <c r="G85" s="37"/>
      <c r="H85" s="37"/>
      <c r="I85" s="37"/>
      <c r="J85" s="37"/>
      <c r="K85" s="37"/>
      <c r="L85" s="115"/>
      <c r="S85" s="35"/>
      <c r="T85" s="35"/>
      <c r="U85" s="35"/>
      <c r="V85" s="35"/>
      <c r="W85" s="35"/>
      <c r="X85" s="35"/>
      <c r="Y85" s="35"/>
      <c r="Z85" s="35"/>
      <c r="AA85" s="35"/>
      <c r="AB85" s="35"/>
      <c r="AC85" s="35"/>
      <c r="AD85" s="35"/>
      <c r="AE85" s="35"/>
    </row>
    <row r="86" spans="1:31" s="2" customFormat="1" ht="12" customHeight="1">
      <c r="A86" s="35"/>
      <c r="B86" s="36"/>
      <c r="C86" s="30" t="s">
        <v>21</v>
      </c>
      <c r="D86" s="37"/>
      <c r="E86" s="37"/>
      <c r="F86" s="28" t="str">
        <f>F16</f>
        <v xml:space="preserve"> </v>
      </c>
      <c r="G86" s="37"/>
      <c r="H86" s="37"/>
      <c r="I86" s="30" t="s">
        <v>23</v>
      </c>
      <c r="J86" s="60">
        <f>IF(J16="","",J16)</f>
        <v>0</v>
      </c>
      <c r="K86" s="37"/>
      <c r="L86" s="115"/>
      <c r="S86" s="35"/>
      <c r="T86" s="35"/>
      <c r="U86" s="35"/>
      <c r="V86" s="35"/>
      <c r="W86" s="35"/>
      <c r="X86" s="35"/>
      <c r="Y86" s="35"/>
      <c r="Z86" s="35"/>
      <c r="AA86" s="35"/>
      <c r="AB86" s="35"/>
      <c r="AC86" s="35"/>
      <c r="AD86" s="35"/>
      <c r="AE86" s="35"/>
    </row>
    <row r="87" spans="1:31" s="2" customFormat="1" ht="6.9" customHeight="1">
      <c r="A87" s="35"/>
      <c r="B87" s="36"/>
      <c r="C87" s="37"/>
      <c r="D87" s="37"/>
      <c r="E87" s="37"/>
      <c r="F87" s="37"/>
      <c r="G87" s="37"/>
      <c r="H87" s="37"/>
      <c r="I87" s="37"/>
      <c r="J87" s="37"/>
      <c r="K87" s="37"/>
      <c r="L87" s="115"/>
      <c r="S87" s="35"/>
      <c r="T87" s="35"/>
      <c r="U87" s="35"/>
      <c r="V87" s="35"/>
      <c r="W87" s="35"/>
      <c r="X87" s="35"/>
      <c r="Y87" s="35"/>
      <c r="Z87" s="35"/>
      <c r="AA87" s="35"/>
      <c r="AB87" s="35"/>
      <c r="AC87" s="35"/>
      <c r="AD87" s="35"/>
      <c r="AE87" s="35"/>
    </row>
    <row r="88" spans="1:31" s="2" customFormat="1" ht="25.65" customHeight="1">
      <c r="A88" s="35"/>
      <c r="B88" s="36"/>
      <c r="C88" s="30" t="s">
        <v>24</v>
      </c>
      <c r="D88" s="37"/>
      <c r="E88" s="37"/>
      <c r="F88" s="28" t="str">
        <f>E19</f>
        <v>Slezská univerzita v Opavě</v>
      </c>
      <c r="G88" s="37"/>
      <c r="H88" s="37"/>
      <c r="I88" s="30" t="s">
        <v>32</v>
      </c>
      <c r="J88" s="33" t="str">
        <f>E25</f>
        <v>Ateliér Velehradský, s. r. o.</v>
      </c>
      <c r="K88" s="37"/>
      <c r="L88" s="115"/>
      <c r="S88" s="35"/>
      <c r="T88" s="35"/>
      <c r="U88" s="35"/>
      <c r="V88" s="35"/>
      <c r="W88" s="35"/>
      <c r="X88" s="35"/>
      <c r="Y88" s="35"/>
      <c r="Z88" s="35"/>
      <c r="AA88" s="35"/>
      <c r="AB88" s="35"/>
      <c r="AC88" s="35"/>
      <c r="AD88" s="35"/>
      <c r="AE88" s="35"/>
    </row>
    <row r="89" spans="1:31" s="2" customFormat="1" ht="15.15" customHeight="1">
      <c r="A89" s="35"/>
      <c r="B89" s="36"/>
      <c r="C89" s="30" t="s">
        <v>30</v>
      </c>
      <c r="D89" s="37"/>
      <c r="E89" s="37"/>
      <c r="F89" s="28" t="str">
        <f>IF(E22="","",E22)</f>
        <v>Vyplň údaj</v>
      </c>
      <c r="G89" s="37"/>
      <c r="H89" s="37"/>
      <c r="I89" s="30" t="s">
        <v>37</v>
      </c>
      <c r="J89" s="33" t="str">
        <f>E28</f>
        <v xml:space="preserve"> </v>
      </c>
      <c r="K89" s="37"/>
      <c r="L89" s="115"/>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115"/>
      <c r="S90" s="35"/>
      <c r="T90" s="35"/>
      <c r="U90" s="35"/>
      <c r="V90" s="35"/>
      <c r="W90" s="35"/>
      <c r="X90" s="35"/>
      <c r="Y90" s="35"/>
      <c r="Z90" s="35"/>
      <c r="AA90" s="35"/>
      <c r="AB90" s="35"/>
      <c r="AC90" s="35"/>
      <c r="AD90" s="35"/>
      <c r="AE90" s="35"/>
    </row>
    <row r="91" spans="1:31" s="11" customFormat="1" ht="29.25" customHeight="1">
      <c r="A91" s="153"/>
      <c r="B91" s="154"/>
      <c r="C91" s="155" t="s">
        <v>231</v>
      </c>
      <c r="D91" s="156" t="s">
        <v>59</v>
      </c>
      <c r="E91" s="156" t="s">
        <v>55</v>
      </c>
      <c r="F91" s="156" t="s">
        <v>56</v>
      </c>
      <c r="G91" s="156" t="s">
        <v>232</v>
      </c>
      <c r="H91" s="156" t="s">
        <v>233</v>
      </c>
      <c r="I91" s="156" t="s">
        <v>234</v>
      </c>
      <c r="J91" s="156" t="s">
        <v>223</v>
      </c>
      <c r="K91" s="157" t="s">
        <v>235</v>
      </c>
      <c r="L91" s="158"/>
      <c r="M91" s="69" t="s">
        <v>19</v>
      </c>
      <c r="N91" s="70" t="s">
        <v>44</v>
      </c>
      <c r="O91" s="70" t="s">
        <v>236</v>
      </c>
      <c r="P91" s="70" t="s">
        <v>237</v>
      </c>
      <c r="Q91" s="70" t="s">
        <v>238</v>
      </c>
      <c r="R91" s="70" t="s">
        <v>239</v>
      </c>
      <c r="S91" s="70" t="s">
        <v>240</v>
      </c>
      <c r="T91" s="71" t="s">
        <v>241</v>
      </c>
      <c r="U91" s="153"/>
      <c r="V91" s="153"/>
      <c r="W91" s="153"/>
      <c r="X91" s="153"/>
      <c r="Y91" s="153"/>
      <c r="Z91" s="153"/>
      <c r="AA91" s="153"/>
      <c r="AB91" s="153"/>
      <c r="AC91" s="153"/>
      <c r="AD91" s="153"/>
      <c r="AE91" s="153"/>
    </row>
    <row r="92" spans="1:63" s="2" customFormat="1" ht="22.8" customHeight="1">
      <c r="A92" s="35"/>
      <c r="B92" s="36"/>
      <c r="C92" s="76" t="s">
        <v>242</v>
      </c>
      <c r="D92" s="37"/>
      <c r="E92" s="37"/>
      <c r="F92" s="37"/>
      <c r="G92" s="37"/>
      <c r="H92" s="37"/>
      <c r="I92" s="37"/>
      <c r="J92" s="159">
        <f>BK92</f>
        <v>0</v>
      </c>
      <c r="K92" s="37"/>
      <c r="L92" s="40"/>
      <c r="M92" s="72"/>
      <c r="N92" s="160"/>
      <c r="O92" s="73"/>
      <c r="P92" s="161">
        <f>P93</f>
        <v>0</v>
      </c>
      <c r="Q92" s="73"/>
      <c r="R92" s="161">
        <f>R93</f>
        <v>0</v>
      </c>
      <c r="S92" s="73"/>
      <c r="T92" s="162">
        <f>T93</f>
        <v>0</v>
      </c>
      <c r="U92" s="35"/>
      <c r="V92" s="35"/>
      <c r="W92" s="35"/>
      <c r="X92" s="35"/>
      <c r="Y92" s="35"/>
      <c r="Z92" s="35"/>
      <c r="AA92" s="35"/>
      <c r="AB92" s="35"/>
      <c r="AC92" s="35"/>
      <c r="AD92" s="35"/>
      <c r="AE92" s="35"/>
      <c r="AT92" s="18" t="s">
        <v>73</v>
      </c>
      <c r="AU92" s="18" t="s">
        <v>224</v>
      </c>
      <c r="BK92" s="163">
        <f>BK93</f>
        <v>0</v>
      </c>
    </row>
    <row r="93" spans="2:63" s="12" customFormat="1" ht="25.95" customHeight="1">
      <c r="B93" s="164"/>
      <c r="C93" s="165"/>
      <c r="D93" s="166" t="s">
        <v>73</v>
      </c>
      <c r="E93" s="167" t="s">
        <v>1230</v>
      </c>
      <c r="F93" s="167" t="s">
        <v>112</v>
      </c>
      <c r="G93" s="165"/>
      <c r="H93" s="165"/>
      <c r="I93" s="168"/>
      <c r="J93" s="169">
        <f>BK93</f>
        <v>0</v>
      </c>
      <c r="K93" s="165"/>
      <c r="L93" s="170"/>
      <c r="M93" s="171"/>
      <c r="N93" s="172"/>
      <c r="O93" s="172"/>
      <c r="P93" s="173">
        <f>SUM(P94:P104)</f>
        <v>0</v>
      </c>
      <c r="Q93" s="172"/>
      <c r="R93" s="173">
        <f>SUM(R94:R104)</f>
        <v>0</v>
      </c>
      <c r="S93" s="172"/>
      <c r="T93" s="174">
        <f>SUM(T94:T104)</f>
        <v>0</v>
      </c>
      <c r="AR93" s="175" t="s">
        <v>82</v>
      </c>
      <c r="AT93" s="176" t="s">
        <v>73</v>
      </c>
      <c r="AU93" s="176" t="s">
        <v>74</v>
      </c>
      <c r="AY93" s="175" t="s">
        <v>245</v>
      </c>
      <c r="BK93" s="177">
        <f>SUM(BK94:BK104)</f>
        <v>0</v>
      </c>
    </row>
    <row r="94" spans="1:65" s="2" customFormat="1" ht="16.5" customHeight="1">
      <c r="A94" s="35"/>
      <c r="B94" s="36"/>
      <c r="C94" s="180" t="s">
        <v>82</v>
      </c>
      <c r="D94" s="180" t="s">
        <v>247</v>
      </c>
      <c r="E94" s="181" t="s">
        <v>1231</v>
      </c>
      <c r="F94" s="182" t="s">
        <v>1232</v>
      </c>
      <c r="G94" s="183" t="s">
        <v>389</v>
      </c>
      <c r="H94" s="184">
        <v>41</v>
      </c>
      <c r="I94" s="185"/>
      <c r="J94" s="186">
        <f aca="true" t="shared" si="0" ref="J94:J104">ROUND(I94*H94,2)</f>
        <v>0</v>
      </c>
      <c r="K94" s="182" t="s">
        <v>19</v>
      </c>
      <c r="L94" s="40"/>
      <c r="M94" s="187" t="s">
        <v>19</v>
      </c>
      <c r="N94" s="188" t="s">
        <v>45</v>
      </c>
      <c r="O94" s="65"/>
      <c r="P94" s="189">
        <f aca="true" t="shared" si="1" ref="P94:P104">O94*H94</f>
        <v>0</v>
      </c>
      <c r="Q94" s="189">
        <v>0</v>
      </c>
      <c r="R94" s="189">
        <f aca="true" t="shared" si="2" ref="R94:R104">Q94*H94</f>
        <v>0</v>
      </c>
      <c r="S94" s="189">
        <v>0</v>
      </c>
      <c r="T94" s="190">
        <f aca="true" t="shared" si="3" ref="T94:T104">S94*H94</f>
        <v>0</v>
      </c>
      <c r="U94" s="35"/>
      <c r="V94" s="35"/>
      <c r="W94" s="35"/>
      <c r="X94" s="35"/>
      <c r="Y94" s="35"/>
      <c r="Z94" s="35"/>
      <c r="AA94" s="35"/>
      <c r="AB94" s="35"/>
      <c r="AC94" s="35"/>
      <c r="AD94" s="35"/>
      <c r="AE94" s="35"/>
      <c r="AR94" s="191" t="s">
        <v>131</v>
      </c>
      <c r="AT94" s="191" t="s">
        <v>247</v>
      </c>
      <c r="AU94" s="191" t="s">
        <v>82</v>
      </c>
      <c r="AY94" s="18" t="s">
        <v>245</v>
      </c>
      <c r="BE94" s="192">
        <f aca="true" t="shared" si="4" ref="BE94:BE104">IF(N94="základní",J94,0)</f>
        <v>0</v>
      </c>
      <c r="BF94" s="192">
        <f aca="true" t="shared" si="5" ref="BF94:BF104">IF(N94="snížená",J94,0)</f>
        <v>0</v>
      </c>
      <c r="BG94" s="192">
        <f aca="true" t="shared" si="6" ref="BG94:BG104">IF(N94="zákl. přenesená",J94,0)</f>
        <v>0</v>
      </c>
      <c r="BH94" s="192">
        <f aca="true" t="shared" si="7" ref="BH94:BH104">IF(N94="sníž. přenesená",J94,0)</f>
        <v>0</v>
      </c>
      <c r="BI94" s="192">
        <f aca="true" t="shared" si="8" ref="BI94:BI104">IF(N94="nulová",J94,0)</f>
        <v>0</v>
      </c>
      <c r="BJ94" s="18" t="s">
        <v>82</v>
      </c>
      <c r="BK94" s="192">
        <f aca="true" t="shared" si="9" ref="BK94:BK104">ROUND(I94*H94,2)</f>
        <v>0</v>
      </c>
      <c r="BL94" s="18" t="s">
        <v>131</v>
      </c>
      <c r="BM94" s="191" t="s">
        <v>1233</v>
      </c>
    </row>
    <row r="95" spans="1:65" s="2" customFormat="1" ht="16.5" customHeight="1">
      <c r="A95" s="35"/>
      <c r="B95" s="36"/>
      <c r="C95" s="180" t="s">
        <v>84</v>
      </c>
      <c r="D95" s="180" t="s">
        <v>247</v>
      </c>
      <c r="E95" s="181" t="s">
        <v>1234</v>
      </c>
      <c r="F95" s="182" t="s">
        <v>1235</v>
      </c>
      <c r="G95" s="183" t="s">
        <v>389</v>
      </c>
      <c r="H95" s="184">
        <v>9</v>
      </c>
      <c r="I95" s="185"/>
      <c r="J95" s="186">
        <f t="shared" si="0"/>
        <v>0</v>
      </c>
      <c r="K95" s="182" t="s">
        <v>19</v>
      </c>
      <c r="L95" s="40"/>
      <c r="M95" s="187" t="s">
        <v>19</v>
      </c>
      <c r="N95" s="188" t="s">
        <v>45</v>
      </c>
      <c r="O95" s="65"/>
      <c r="P95" s="189">
        <f t="shared" si="1"/>
        <v>0</v>
      </c>
      <c r="Q95" s="189">
        <v>0</v>
      </c>
      <c r="R95" s="189">
        <f t="shared" si="2"/>
        <v>0</v>
      </c>
      <c r="S95" s="189">
        <v>0</v>
      </c>
      <c r="T95" s="190">
        <f t="shared" si="3"/>
        <v>0</v>
      </c>
      <c r="U95" s="35"/>
      <c r="V95" s="35"/>
      <c r="W95" s="35"/>
      <c r="X95" s="35"/>
      <c r="Y95" s="35"/>
      <c r="Z95" s="35"/>
      <c r="AA95" s="35"/>
      <c r="AB95" s="35"/>
      <c r="AC95" s="35"/>
      <c r="AD95" s="35"/>
      <c r="AE95" s="35"/>
      <c r="AR95" s="191" t="s">
        <v>131</v>
      </c>
      <c r="AT95" s="191" t="s">
        <v>247</v>
      </c>
      <c r="AU95" s="191" t="s">
        <v>82</v>
      </c>
      <c r="AY95" s="18" t="s">
        <v>245</v>
      </c>
      <c r="BE95" s="192">
        <f t="shared" si="4"/>
        <v>0</v>
      </c>
      <c r="BF95" s="192">
        <f t="shared" si="5"/>
        <v>0</v>
      </c>
      <c r="BG95" s="192">
        <f t="shared" si="6"/>
        <v>0</v>
      </c>
      <c r="BH95" s="192">
        <f t="shared" si="7"/>
        <v>0</v>
      </c>
      <c r="BI95" s="192">
        <f t="shared" si="8"/>
        <v>0</v>
      </c>
      <c r="BJ95" s="18" t="s">
        <v>82</v>
      </c>
      <c r="BK95" s="192">
        <f t="shared" si="9"/>
        <v>0</v>
      </c>
      <c r="BL95" s="18" t="s">
        <v>131</v>
      </c>
      <c r="BM95" s="191" t="s">
        <v>1236</v>
      </c>
    </row>
    <row r="96" spans="1:65" s="2" customFormat="1" ht="16.5" customHeight="1">
      <c r="A96" s="35"/>
      <c r="B96" s="36"/>
      <c r="C96" s="180" t="s">
        <v>94</v>
      </c>
      <c r="D96" s="180" t="s">
        <v>247</v>
      </c>
      <c r="E96" s="181" t="s">
        <v>1237</v>
      </c>
      <c r="F96" s="182" t="s">
        <v>1238</v>
      </c>
      <c r="G96" s="183" t="s">
        <v>389</v>
      </c>
      <c r="H96" s="184">
        <v>10</v>
      </c>
      <c r="I96" s="185"/>
      <c r="J96" s="186">
        <f t="shared" si="0"/>
        <v>0</v>
      </c>
      <c r="K96" s="182" t="s">
        <v>19</v>
      </c>
      <c r="L96" s="40"/>
      <c r="M96" s="187" t="s">
        <v>19</v>
      </c>
      <c r="N96" s="188" t="s">
        <v>45</v>
      </c>
      <c r="O96" s="65"/>
      <c r="P96" s="189">
        <f t="shared" si="1"/>
        <v>0</v>
      </c>
      <c r="Q96" s="189">
        <v>0</v>
      </c>
      <c r="R96" s="189">
        <f t="shared" si="2"/>
        <v>0</v>
      </c>
      <c r="S96" s="189">
        <v>0</v>
      </c>
      <c r="T96" s="190">
        <f t="shared" si="3"/>
        <v>0</v>
      </c>
      <c r="U96" s="35"/>
      <c r="V96" s="35"/>
      <c r="W96" s="35"/>
      <c r="X96" s="35"/>
      <c r="Y96" s="35"/>
      <c r="Z96" s="35"/>
      <c r="AA96" s="35"/>
      <c r="AB96" s="35"/>
      <c r="AC96" s="35"/>
      <c r="AD96" s="35"/>
      <c r="AE96" s="35"/>
      <c r="AR96" s="191" t="s">
        <v>131</v>
      </c>
      <c r="AT96" s="191" t="s">
        <v>247</v>
      </c>
      <c r="AU96" s="191" t="s">
        <v>82</v>
      </c>
      <c r="AY96" s="18" t="s">
        <v>245</v>
      </c>
      <c r="BE96" s="192">
        <f t="shared" si="4"/>
        <v>0</v>
      </c>
      <c r="BF96" s="192">
        <f t="shared" si="5"/>
        <v>0</v>
      </c>
      <c r="BG96" s="192">
        <f t="shared" si="6"/>
        <v>0</v>
      </c>
      <c r="BH96" s="192">
        <f t="shared" si="7"/>
        <v>0</v>
      </c>
      <c r="BI96" s="192">
        <f t="shared" si="8"/>
        <v>0</v>
      </c>
      <c r="BJ96" s="18" t="s">
        <v>82</v>
      </c>
      <c r="BK96" s="192">
        <f t="shared" si="9"/>
        <v>0</v>
      </c>
      <c r="BL96" s="18" t="s">
        <v>131</v>
      </c>
      <c r="BM96" s="191" t="s">
        <v>1239</v>
      </c>
    </row>
    <row r="97" spans="1:65" s="2" customFormat="1" ht="21.75" customHeight="1">
      <c r="A97" s="35"/>
      <c r="B97" s="36"/>
      <c r="C97" s="180" t="s">
        <v>131</v>
      </c>
      <c r="D97" s="180" t="s">
        <v>247</v>
      </c>
      <c r="E97" s="181" t="s">
        <v>1240</v>
      </c>
      <c r="F97" s="182" t="s">
        <v>1241</v>
      </c>
      <c r="G97" s="183" t="s">
        <v>389</v>
      </c>
      <c r="H97" s="184">
        <v>16</v>
      </c>
      <c r="I97" s="185"/>
      <c r="J97" s="186">
        <f t="shared" si="0"/>
        <v>0</v>
      </c>
      <c r="K97" s="182" t="s">
        <v>19</v>
      </c>
      <c r="L97" s="40"/>
      <c r="M97" s="187" t="s">
        <v>19</v>
      </c>
      <c r="N97" s="188" t="s">
        <v>45</v>
      </c>
      <c r="O97" s="65"/>
      <c r="P97" s="189">
        <f t="shared" si="1"/>
        <v>0</v>
      </c>
      <c r="Q97" s="189">
        <v>0</v>
      </c>
      <c r="R97" s="189">
        <f t="shared" si="2"/>
        <v>0</v>
      </c>
      <c r="S97" s="189">
        <v>0</v>
      </c>
      <c r="T97" s="190">
        <f t="shared" si="3"/>
        <v>0</v>
      </c>
      <c r="U97" s="35"/>
      <c r="V97" s="35"/>
      <c r="W97" s="35"/>
      <c r="X97" s="35"/>
      <c r="Y97" s="35"/>
      <c r="Z97" s="35"/>
      <c r="AA97" s="35"/>
      <c r="AB97" s="35"/>
      <c r="AC97" s="35"/>
      <c r="AD97" s="35"/>
      <c r="AE97" s="35"/>
      <c r="AR97" s="191" t="s">
        <v>131</v>
      </c>
      <c r="AT97" s="191" t="s">
        <v>247</v>
      </c>
      <c r="AU97" s="191" t="s">
        <v>82</v>
      </c>
      <c r="AY97" s="18" t="s">
        <v>245</v>
      </c>
      <c r="BE97" s="192">
        <f t="shared" si="4"/>
        <v>0</v>
      </c>
      <c r="BF97" s="192">
        <f t="shared" si="5"/>
        <v>0</v>
      </c>
      <c r="BG97" s="192">
        <f t="shared" si="6"/>
        <v>0</v>
      </c>
      <c r="BH97" s="192">
        <f t="shared" si="7"/>
        <v>0</v>
      </c>
      <c r="BI97" s="192">
        <f t="shared" si="8"/>
        <v>0</v>
      </c>
      <c r="BJ97" s="18" t="s">
        <v>82</v>
      </c>
      <c r="BK97" s="192">
        <f t="shared" si="9"/>
        <v>0</v>
      </c>
      <c r="BL97" s="18" t="s">
        <v>131</v>
      </c>
      <c r="BM97" s="191" t="s">
        <v>1242</v>
      </c>
    </row>
    <row r="98" spans="1:65" s="2" customFormat="1" ht="16.5" customHeight="1">
      <c r="A98" s="35"/>
      <c r="B98" s="36"/>
      <c r="C98" s="180" t="s">
        <v>272</v>
      </c>
      <c r="D98" s="180" t="s">
        <v>247</v>
      </c>
      <c r="E98" s="181" t="s">
        <v>1243</v>
      </c>
      <c r="F98" s="182" t="s">
        <v>1244</v>
      </c>
      <c r="G98" s="183" t="s">
        <v>389</v>
      </c>
      <c r="H98" s="184">
        <v>5</v>
      </c>
      <c r="I98" s="185"/>
      <c r="J98" s="186">
        <f t="shared" si="0"/>
        <v>0</v>
      </c>
      <c r="K98" s="182" t="s">
        <v>19</v>
      </c>
      <c r="L98" s="40"/>
      <c r="M98" s="187" t="s">
        <v>19</v>
      </c>
      <c r="N98" s="188" t="s">
        <v>45</v>
      </c>
      <c r="O98" s="65"/>
      <c r="P98" s="189">
        <f t="shared" si="1"/>
        <v>0</v>
      </c>
      <c r="Q98" s="189">
        <v>0</v>
      </c>
      <c r="R98" s="189">
        <f t="shared" si="2"/>
        <v>0</v>
      </c>
      <c r="S98" s="189">
        <v>0</v>
      </c>
      <c r="T98" s="190">
        <f t="shared" si="3"/>
        <v>0</v>
      </c>
      <c r="U98" s="35"/>
      <c r="V98" s="35"/>
      <c r="W98" s="35"/>
      <c r="X98" s="35"/>
      <c r="Y98" s="35"/>
      <c r="Z98" s="35"/>
      <c r="AA98" s="35"/>
      <c r="AB98" s="35"/>
      <c r="AC98" s="35"/>
      <c r="AD98" s="35"/>
      <c r="AE98" s="35"/>
      <c r="AR98" s="191" t="s">
        <v>131</v>
      </c>
      <c r="AT98" s="191" t="s">
        <v>247</v>
      </c>
      <c r="AU98" s="191" t="s">
        <v>82</v>
      </c>
      <c r="AY98" s="18" t="s">
        <v>245</v>
      </c>
      <c r="BE98" s="192">
        <f t="shared" si="4"/>
        <v>0</v>
      </c>
      <c r="BF98" s="192">
        <f t="shared" si="5"/>
        <v>0</v>
      </c>
      <c r="BG98" s="192">
        <f t="shared" si="6"/>
        <v>0</v>
      </c>
      <c r="BH98" s="192">
        <f t="shared" si="7"/>
        <v>0</v>
      </c>
      <c r="BI98" s="192">
        <f t="shared" si="8"/>
        <v>0</v>
      </c>
      <c r="BJ98" s="18" t="s">
        <v>82</v>
      </c>
      <c r="BK98" s="192">
        <f t="shared" si="9"/>
        <v>0</v>
      </c>
      <c r="BL98" s="18" t="s">
        <v>131</v>
      </c>
      <c r="BM98" s="191" t="s">
        <v>1245</v>
      </c>
    </row>
    <row r="99" spans="1:65" s="2" customFormat="1" ht="16.5" customHeight="1">
      <c r="A99" s="35"/>
      <c r="B99" s="36"/>
      <c r="C99" s="180" t="s">
        <v>278</v>
      </c>
      <c r="D99" s="180" t="s">
        <v>247</v>
      </c>
      <c r="E99" s="181" t="s">
        <v>1246</v>
      </c>
      <c r="F99" s="182" t="s">
        <v>1247</v>
      </c>
      <c r="G99" s="183" t="s">
        <v>288</v>
      </c>
      <c r="H99" s="184">
        <v>123.087</v>
      </c>
      <c r="I99" s="185"/>
      <c r="J99" s="186">
        <f t="shared" si="0"/>
        <v>0</v>
      </c>
      <c r="K99" s="182" t="s">
        <v>19</v>
      </c>
      <c r="L99" s="40"/>
      <c r="M99" s="187" t="s">
        <v>19</v>
      </c>
      <c r="N99" s="188" t="s">
        <v>45</v>
      </c>
      <c r="O99" s="65"/>
      <c r="P99" s="189">
        <f t="shared" si="1"/>
        <v>0</v>
      </c>
      <c r="Q99" s="189">
        <v>0</v>
      </c>
      <c r="R99" s="189">
        <f t="shared" si="2"/>
        <v>0</v>
      </c>
      <c r="S99" s="189">
        <v>0</v>
      </c>
      <c r="T99" s="190">
        <f t="shared" si="3"/>
        <v>0</v>
      </c>
      <c r="U99" s="35"/>
      <c r="V99" s="35"/>
      <c r="W99" s="35"/>
      <c r="X99" s="35"/>
      <c r="Y99" s="35"/>
      <c r="Z99" s="35"/>
      <c r="AA99" s="35"/>
      <c r="AB99" s="35"/>
      <c r="AC99" s="35"/>
      <c r="AD99" s="35"/>
      <c r="AE99" s="35"/>
      <c r="AR99" s="191" t="s">
        <v>131</v>
      </c>
      <c r="AT99" s="191" t="s">
        <v>247</v>
      </c>
      <c r="AU99" s="191" t="s">
        <v>82</v>
      </c>
      <c r="AY99" s="18" t="s">
        <v>245</v>
      </c>
      <c r="BE99" s="192">
        <f t="shared" si="4"/>
        <v>0</v>
      </c>
      <c r="BF99" s="192">
        <f t="shared" si="5"/>
        <v>0</v>
      </c>
      <c r="BG99" s="192">
        <f t="shared" si="6"/>
        <v>0</v>
      </c>
      <c r="BH99" s="192">
        <f t="shared" si="7"/>
        <v>0</v>
      </c>
      <c r="BI99" s="192">
        <f t="shared" si="8"/>
        <v>0</v>
      </c>
      <c r="BJ99" s="18" t="s">
        <v>82</v>
      </c>
      <c r="BK99" s="192">
        <f t="shared" si="9"/>
        <v>0</v>
      </c>
      <c r="BL99" s="18" t="s">
        <v>131</v>
      </c>
      <c r="BM99" s="191" t="s">
        <v>1248</v>
      </c>
    </row>
    <row r="100" spans="1:65" s="2" customFormat="1" ht="16.5" customHeight="1">
      <c r="A100" s="35"/>
      <c r="B100" s="36"/>
      <c r="C100" s="180" t="s">
        <v>285</v>
      </c>
      <c r="D100" s="180" t="s">
        <v>247</v>
      </c>
      <c r="E100" s="181" t="s">
        <v>1249</v>
      </c>
      <c r="F100" s="182" t="s">
        <v>1250</v>
      </c>
      <c r="G100" s="183" t="s">
        <v>288</v>
      </c>
      <c r="H100" s="184">
        <v>7.5</v>
      </c>
      <c r="I100" s="185"/>
      <c r="J100" s="186">
        <f t="shared" si="0"/>
        <v>0</v>
      </c>
      <c r="K100" s="182" t="s">
        <v>19</v>
      </c>
      <c r="L100" s="40"/>
      <c r="M100" s="187" t="s">
        <v>19</v>
      </c>
      <c r="N100" s="188" t="s">
        <v>45</v>
      </c>
      <c r="O100" s="65"/>
      <c r="P100" s="189">
        <f t="shared" si="1"/>
        <v>0</v>
      </c>
      <c r="Q100" s="189">
        <v>0</v>
      </c>
      <c r="R100" s="189">
        <f t="shared" si="2"/>
        <v>0</v>
      </c>
      <c r="S100" s="189">
        <v>0</v>
      </c>
      <c r="T100" s="190">
        <f t="shared" si="3"/>
        <v>0</v>
      </c>
      <c r="U100" s="35"/>
      <c r="V100" s="35"/>
      <c r="W100" s="35"/>
      <c r="X100" s="35"/>
      <c r="Y100" s="35"/>
      <c r="Z100" s="35"/>
      <c r="AA100" s="35"/>
      <c r="AB100" s="35"/>
      <c r="AC100" s="35"/>
      <c r="AD100" s="35"/>
      <c r="AE100" s="35"/>
      <c r="AR100" s="191" t="s">
        <v>131</v>
      </c>
      <c r="AT100" s="191" t="s">
        <v>247</v>
      </c>
      <c r="AU100" s="191" t="s">
        <v>82</v>
      </c>
      <c r="AY100" s="18" t="s">
        <v>245</v>
      </c>
      <c r="BE100" s="192">
        <f t="shared" si="4"/>
        <v>0</v>
      </c>
      <c r="BF100" s="192">
        <f t="shared" si="5"/>
        <v>0</v>
      </c>
      <c r="BG100" s="192">
        <f t="shared" si="6"/>
        <v>0</v>
      </c>
      <c r="BH100" s="192">
        <f t="shared" si="7"/>
        <v>0</v>
      </c>
      <c r="BI100" s="192">
        <f t="shared" si="8"/>
        <v>0</v>
      </c>
      <c r="BJ100" s="18" t="s">
        <v>82</v>
      </c>
      <c r="BK100" s="192">
        <f t="shared" si="9"/>
        <v>0</v>
      </c>
      <c r="BL100" s="18" t="s">
        <v>131</v>
      </c>
      <c r="BM100" s="191" t="s">
        <v>1251</v>
      </c>
    </row>
    <row r="101" spans="1:65" s="2" customFormat="1" ht="16.5" customHeight="1">
      <c r="A101" s="35"/>
      <c r="B101" s="36"/>
      <c r="C101" s="180" t="s">
        <v>297</v>
      </c>
      <c r="D101" s="180" t="s">
        <v>247</v>
      </c>
      <c r="E101" s="181" t="s">
        <v>1252</v>
      </c>
      <c r="F101" s="182" t="s">
        <v>1253</v>
      </c>
      <c r="G101" s="183" t="s">
        <v>389</v>
      </c>
      <c r="H101" s="184">
        <v>1</v>
      </c>
      <c r="I101" s="185"/>
      <c r="J101" s="186">
        <f t="shared" si="0"/>
        <v>0</v>
      </c>
      <c r="K101" s="182" t="s">
        <v>19</v>
      </c>
      <c r="L101" s="40"/>
      <c r="M101" s="187" t="s">
        <v>19</v>
      </c>
      <c r="N101" s="188" t="s">
        <v>45</v>
      </c>
      <c r="O101" s="65"/>
      <c r="P101" s="189">
        <f t="shared" si="1"/>
        <v>0</v>
      </c>
      <c r="Q101" s="189">
        <v>0</v>
      </c>
      <c r="R101" s="189">
        <f t="shared" si="2"/>
        <v>0</v>
      </c>
      <c r="S101" s="189">
        <v>0</v>
      </c>
      <c r="T101" s="190">
        <f t="shared" si="3"/>
        <v>0</v>
      </c>
      <c r="U101" s="35"/>
      <c r="V101" s="35"/>
      <c r="W101" s="35"/>
      <c r="X101" s="35"/>
      <c r="Y101" s="35"/>
      <c r="Z101" s="35"/>
      <c r="AA101" s="35"/>
      <c r="AB101" s="35"/>
      <c r="AC101" s="35"/>
      <c r="AD101" s="35"/>
      <c r="AE101" s="35"/>
      <c r="AR101" s="191" t="s">
        <v>131</v>
      </c>
      <c r="AT101" s="191" t="s">
        <v>247</v>
      </c>
      <c r="AU101" s="191" t="s">
        <v>82</v>
      </c>
      <c r="AY101" s="18" t="s">
        <v>245</v>
      </c>
      <c r="BE101" s="192">
        <f t="shared" si="4"/>
        <v>0</v>
      </c>
      <c r="BF101" s="192">
        <f t="shared" si="5"/>
        <v>0</v>
      </c>
      <c r="BG101" s="192">
        <f t="shared" si="6"/>
        <v>0</v>
      </c>
      <c r="BH101" s="192">
        <f t="shared" si="7"/>
        <v>0</v>
      </c>
      <c r="BI101" s="192">
        <f t="shared" si="8"/>
        <v>0</v>
      </c>
      <c r="BJ101" s="18" t="s">
        <v>82</v>
      </c>
      <c r="BK101" s="192">
        <f t="shared" si="9"/>
        <v>0</v>
      </c>
      <c r="BL101" s="18" t="s">
        <v>131</v>
      </c>
      <c r="BM101" s="191" t="s">
        <v>1254</v>
      </c>
    </row>
    <row r="102" spans="1:65" s="2" customFormat="1" ht="16.5" customHeight="1">
      <c r="A102" s="35"/>
      <c r="B102" s="36"/>
      <c r="C102" s="180" t="s">
        <v>305</v>
      </c>
      <c r="D102" s="180" t="s">
        <v>247</v>
      </c>
      <c r="E102" s="181" t="s">
        <v>1255</v>
      </c>
      <c r="F102" s="182" t="s">
        <v>1256</v>
      </c>
      <c r="G102" s="183" t="s">
        <v>389</v>
      </c>
      <c r="H102" s="184">
        <v>1</v>
      </c>
      <c r="I102" s="185"/>
      <c r="J102" s="186">
        <f t="shared" si="0"/>
        <v>0</v>
      </c>
      <c r="K102" s="182" t="s">
        <v>19</v>
      </c>
      <c r="L102" s="40"/>
      <c r="M102" s="187" t="s">
        <v>19</v>
      </c>
      <c r="N102" s="188" t="s">
        <v>45</v>
      </c>
      <c r="O102" s="65"/>
      <c r="P102" s="189">
        <f t="shared" si="1"/>
        <v>0</v>
      </c>
      <c r="Q102" s="189">
        <v>0</v>
      </c>
      <c r="R102" s="189">
        <f t="shared" si="2"/>
        <v>0</v>
      </c>
      <c r="S102" s="189">
        <v>0</v>
      </c>
      <c r="T102" s="190">
        <f t="shared" si="3"/>
        <v>0</v>
      </c>
      <c r="U102" s="35"/>
      <c r="V102" s="35"/>
      <c r="W102" s="35"/>
      <c r="X102" s="35"/>
      <c r="Y102" s="35"/>
      <c r="Z102" s="35"/>
      <c r="AA102" s="35"/>
      <c r="AB102" s="35"/>
      <c r="AC102" s="35"/>
      <c r="AD102" s="35"/>
      <c r="AE102" s="35"/>
      <c r="AR102" s="191" t="s">
        <v>131</v>
      </c>
      <c r="AT102" s="191" t="s">
        <v>247</v>
      </c>
      <c r="AU102" s="191" t="s">
        <v>82</v>
      </c>
      <c r="AY102" s="18" t="s">
        <v>245</v>
      </c>
      <c r="BE102" s="192">
        <f t="shared" si="4"/>
        <v>0</v>
      </c>
      <c r="BF102" s="192">
        <f t="shared" si="5"/>
        <v>0</v>
      </c>
      <c r="BG102" s="192">
        <f t="shared" si="6"/>
        <v>0</v>
      </c>
      <c r="BH102" s="192">
        <f t="shared" si="7"/>
        <v>0</v>
      </c>
      <c r="BI102" s="192">
        <f t="shared" si="8"/>
        <v>0</v>
      </c>
      <c r="BJ102" s="18" t="s">
        <v>82</v>
      </c>
      <c r="BK102" s="192">
        <f t="shared" si="9"/>
        <v>0</v>
      </c>
      <c r="BL102" s="18" t="s">
        <v>131</v>
      </c>
      <c r="BM102" s="191" t="s">
        <v>1257</v>
      </c>
    </row>
    <row r="103" spans="1:65" s="2" customFormat="1" ht="16.5" customHeight="1">
      <c r="A103" s="35"/>
      <c r="B103" s="36"/>
      <c r="C103" s="180" t="s">
        <v>315</v>
      </c>
      <c r="D103" s="180" t="s">
        <v>247</v>
      </c>
      <c r="E103" s="181" t="s">
        <v>1258</v>
      </c>
      <c r="F103" s="182" t="s">
        <v>1259</v>
      </c>
      <c r="G103" s="183" t="s">
        <v>389</v>
      </c>
      <c r="H103" s="184">
        <v>1</v>
      </c>
      <c r="I103" s="185"/>
      <c r="J103" s="186">
        <f t="shared" si="0"/>
        <v>0</v>
      </c>
      <c r="K103" s="182" t="s">
        <v>19</v>
      </c>
      <c r="L103" s="40"/>
      <c r="M103" s="187" t="s">
        <v>19</v>
      </c>
      <c r="N103" s="188" t="s">
        <v>45</v>
      </c>
      <c r="O103" s="65"/>
      <c r="P103" s="189">
        <f t="shared" si="1"/>
        <v>0</v>
      </c>
      <c r="Q103" s="189">
        <v>0</v>
      </c>
      <c r="R103" s="189">
        <f t="shared" si="2"/>
        <v>0</v>
      </c>
      <c r="S103" s="189">
        <v>0</v>
      </c>
      <c r="T103" s="190">
        <f t="shared" si="3"/>
        <v>0</v>
      </c>
      <c r="U103" s="35"/>
      <c r="V103" s="35"/>
      <c r="W103" s="35"/>
      <c r="X103" s="35"/>
      <c r="Y103" s="35"/>
      <c r="Z103" s="35"/>
      <c r="AA103" s="35"/>
      <c r="AB103" s="35"/>
      <c r="AC103" s="35"/>
      <c r="AD103" s="35"/>
      <c r="AE103" s="35"/>
      <c r="AR103" s="191" t="s">
        <v>131</v>
      </c>
      <c r="AT103" s="191" t="s">
        <v>247</v>
      </c>
      <c r="AU103" s="191" t="s">
        <v>82</v>
      </c>
      <c r="AY103" s="18" t="s">
        <v>245</v>
      </c>
      <c r="BE103" s="192">
        <f t="shared" si="4"/>
        <v>0</v>
      </c>
      <c r="BF103" s="192">
        <f t="shared" si="5"/>
        <v>0</v>
      </c>
      <c r="BG103" s="192">
        <f t="shared" si="6"/>
        <v>0</v>
      </c>
      <c r="BH103" s="192">
        <f t="shared" si="7"/>
        <v>0</v>
      </c>
      <c r="BI103" s="192">
        <f t="shared" si="8"/>
        <v>0</v>
      </c>
      <c r="BJ103" s="18" t="s">
        <v>82</v>
      </c>
      <c r="BK103" s="192">
        <f t="shared" si="9"/>
        <v>0</v>
      </c>
      <c r="BL103" s="18" t="s">
        <v>131</v>
      </c>
      <c r="BM103" s="191" t="s">
        <v>1260</v>
      </c>
    </row>
    <row r="104" spans="1:65" s="2" customFormat="1" ht="16.5" customHeight="1">
      <c r="A104" s="35"/>
      <c r="B104" s="36"/>
      <c r="C104" s="180" t="s">
        <v>320</v>
      </c>
      <c r="D104" s="180" t="s">
        <v>247</v>
      </c>
      <c r="E104" s="181" t="s">
        <v>1261</v>
      </c>
      <c r="F104" s="182" t="s">
        <v>1262</v>
      </c>
      <c r="G104" s="183" t="s">
        <v>389</v>
      </c>
      <c r="H104" s="184">
        <v>5</v>
      </c>
      <c r="I104" s="185"/>
      <c r="J104" s="186">
        <f t="shared" si="0"/>
        <v>0</v>
      </c>
      <c r="K104" s="182" t="s">
        <v>19</v>
      </c>
      <c r="L104" s="40"/>
      <c r="M104" s="231" t="s">
        <v>19</v>
      </c>
      <c r="N104" s="232" t="s">
        <v>45</v>
      </c>
      <c r="O104" s="233"/>
      <c r="P104" s="234">
        <f t="shared" si="1"/>
        <v>0</v>
      </c>
      <c r="Q104" s="234">
        <v>0</v>
      </c>
      <c r="R104" s="234">
        <f t="shared" si="2"/>
        <v>0</v>
      </c>
      <c r="S104" s="234">
        <v>0</v>
      </c>
      <c r="T104" s="235">
        <f t="shared" si="3"/>
        <v>0</v>
      </c>
      <c r="U104" s="35"/>
      <c r="V104" s="35"/>
      <c r="W104" s="35"/>
      <c r="X104" s="35"/>
      <c r="Y104" s="35"/>
      <c r="Z104" s="35"/>
      <c r="AA104" s="35"/>
      <c r="AB104" s="35"/>
      <c r="AC104" s="35"/>
      <c r="AD104" s="35"/>
      <c r="AE104" s="35"/>
      <c r="AR104" s="191" t="s">
        <v>131</v>
      </c>
      <c r="AT104" s="191" t="s">
        <v>247</v>
      </c>
      <c r="AU104" s="191" t="s">
        <v>82</v>
      </c>
      <c r="AY104" s="18" t="s">
        <v>245</v>
      </c>
      <c r="BE104" s="192">
        <f t="shared" si="4"/>
        <v>0</v>
      </c>
      <c r="BF104" s="192">
        <f t="shared" si="5"/>
        <v>0</v>
      </c>
      <c r="BG104" s="192">
        <f t="shared" si="6"/>
        <v>0</v>
      </c>
      <c r="BH104" s="192">
        <f t="shared" si="7"/>
        <v>0</v>
      </c>
      <c r="BI104" s="192">
        <f t="shared" si="8"/>
        <v>0</v>
      </c>
      <c r="BJ104" s="18" t="s">
        <v>82</v>
      </c>
      <c r="BK104" s="192">
        <f t="shared" si="9"/>
        <v>0</v>
      </c>
      <c r="BL104" s="18" t="s">
        <v>131</v>
      </c>
      <c r="BM104" s="191" t="s">
        <v>1263</v>
      </c>
    </row>
    <row r="105" spans="1:31" s="2" customFormat="1" ht="6.9" customHeight="1">
      <c r="A105" s="35"/>
      <c r="B105" s="48"/>
      <c r="C105" s="49"/>
      <c r="D105" s="49"/>
      <c r="E105" s="49"/>
      <c r="F105" s="49"/>
      <c r="G105" s="49"/>
      <c r="H105" s="49"/>
      <c r="I105" s="49"/>
      <c r="J105" s="49"/>
      <c r="K105" s="49"/>
      <c r="L105" s="40"/>
      <c r="M105" s="35"/>
      <c r="O105" s="35"/>
      <c r="P105" s="35"/>
      <c r="Q105" s="35"/>
      <c r="R105" s="35"/>
      <c r="S105" s="35"/>
      <c r="T105" s="35"/>
      <c r="U105" s="35"/>
      <c r="V105" s="35"/>
      <c r="W105" s="35"/>
      <c r="X105" s="35"/>
      <c r="Y105" s="35"/>
      <c r="Z105" s="35"/>
      <c r="AA105" s="35"/>
      <c r="AB105" s="35"/>
      <c r="AC105" s="35"/>
      <c r="AD105" s="35"/>
      <c r="AE105" s="35"/>
    </row>
  </sheetData>
  <sheetProtection algorithmName="SHA-512" hashValue="BdMWaU9//AWeGa68xEeqP0wIuI8nEbHfDrdZS3HilMXCdRucZmWqLDCB3qkwTzGfjVfWKtxa621YQVVMRA09TA==" saltValue="jQ7JVXODFWzCIgxWK0KajuMcjhl32j2pM8RJbB6H/3Kx3C26YYiHepcdSY68JS3k5rXv6X3EgsjhOjF2hE+Quw==" spinCount="100000" sheet="1" objects="1" scenarios="1" formatColumns="0" formatRows="0" autoFilter="0"/>
  <autoFilter ref="C91:K104"/>
  <mergeCells count="15">
    <mergeCell ref="E78:H78"/>
    <mergeCell ref="E82:H82"/>
    <mergeCell ref="E80:H80"/>
    <mergeCell ref="E84:H84"/>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984C6D588813A438462344B5413DAFC" ma:contentTypeVersion="12" ma:contentTypeDescription="Vytvoří nový dokument" ma:contentTypeScope="" ma:versionID="c58a538361344ac55340c9aa32656a85">
  <xsd:schema xmlns:xsd="http://www.w3.org/2001/XMLSchema" xmlns:xs="http://www.w3.org/2001/XMLSchema" xmlns:p="http://schemas.microsoft.com/office/2006/metadata/properties" xmlns:ns2="727bfe31-f580-4988-aa96-a08e8e24fafd" xmlns:ns3="8136d2ab-c479-4d39-9de3-ca4935163445" targetNamespace="http://schemas.microsoft.com/office/2006/metadata/properties" ma:root="true" ma:fieldsID="bbe0804bdd5aac860ec7cce2ca390617" ns2:_="" ns3:_="">
    <xsd:import namespace="727bfe31-f580-4988-aa96-a08e8e24fafd"/>
    <xsd:import namespace="8136d2ab-c479-4d39-9de3-ca493516344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bfe31-f580-4988-aa96-a08e8e24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bce56c0d-8add-4fe5-85a8-9b3e3d2b7a8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36d2ab-c479-4d39-9de3-ca493516344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c11d21-51ee-49de-b705-282ab15a1f16}" ma:internalName="TaxCatchAll" ma:showField="CatchAllData" ma:web="8136d2ab-c479-4d39-9de3-ca493516344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27bfe31-f580-4988-aa96-a08e8e24fafd">
      <Terms xmlns="http://schemas.microsoft.com/office/infopath/2007/PartnerControls"/>
    </lcf76f155ced4ddcb4097134ff3c332f>
    <TaxCatchAll xmlns="8136d2ab-c479-4d39-9de3-ca4935163445" xsi:nil="true"/>
  </documentManagement>
</p:properties>
</file>

<file path=customXml/itemProps1.xml><?xml version="1.0" encoding="utf-8"?>
<ds:datastoreItem xmlns:ds="http://schemas.openxmlformats.org/officeDocument/2006/customXml" ds:itemID="{77F544D4-9638-492E-80D6-112DC9F17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bfe31-f580-4988-aa96-a08e8e24fafd"/>
    <ds:schemaRef ds:uri="8136d2ab-c479-4d39-9de3-ca4935163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E96105-14B6-4A33-AFB3-90951967DA54}">
  <ds:schemaRefs>
    <ds:schemaRef ds:uri="http://schemas.microsoft.com/sharepoint/v3/contenttype/forms"/>
  </ds:schemaRefs>
</ds:datastoreItem>
</file>

<file path=customXml/itemProps3.xml><?xml version="1.0" encoding="utf-8"?>
<ds:datastoreItem xmlns:ds="http://schemas.openxmlformats.org/officeDocument/2006/customXml" ds:itemID="{FFD07664-4128-490A-9AAD-A3052A6FC21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Vojtěch Biolek</dc:creator>
  <cp:keywords/>
  <dc:description/>
  <cp:lastModifiedBy>Libor Chlebiš</cp:lastModifiedBy>
  <dcterms:created xsi:type="dcterms:W3CDTF">2022-10-21T05:40:45Z</dcterms:created>
  <dcterms:modified xsi:type="dcterms:W3CDTF">2023-09-28T04:16:14Z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0x010100D984C6D588813A438462344B5413DAFC</vt:lpwstr>
  </property>
</Properties>
</file>