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U:\REK_IO\TEXTY ROK 2023\STAVBY 23\Reko Vyhlídka_D2\Zadávací řízení\Zhotovitel\"/>
    </mc:Choice>
  </mc:AlternateContent>
  <xr:revisionPtr revIDLastSave="0" documentId="13_ncr:1_{1D078409-3C34-4B70-9033-EC9D4CE005B4}" xr6:coauthVersionLast="47" xr6:coauthVersionMax="47" xr10:uidLastSave="{00000000-0000-0000-0000-000000000000}"/>
  <workbookProtection workbookAlgorithmName="SHA-512" workbookHashValue="tzVXo+oURqe3FXDG7+UVIER29iBJ8vnCoNDFqN5M0+EfkZaNskyCAsooOyTy6PXWcKyzrh/WtsfeoYn7M6mZdg==" workbookSaltValue="z0Eaze4LzMNJ2dGaWSXpxg==" workbookSpinCount="100000" lockStructure="1"/>
  <bookViews>
    <workbookView xWindow="-120" yWindow="-120" windowWidth="29040" windowHeight="15840" tabRatio="888" xr2:uid="{00000000-000D-0000-FFFF-FFFF00000000}"/>
  </bookViews>
  <sheets>
    <sheet name="Stavba" sheetId="1" r:id="rId1"/>
    <sheet name="VzorPolozky" sheetId="10" state="hidden" r:id="rId2"/>
    <sheet name="3 3 Naklady" sheetId="12" r:id="rId3"/>
    <sheet name="1 1a Pol" sheetId="13" r:id="rId4"/>
    <sheet name="1 1b Pol" sheetId="14" r:id="rId5"/>
    <sheet name="1 1c Pol" sheetId="15" r:id="rId6"/>
    <sheet name="1 1d Pol" sheetId="16" r:id="rId7"/>
    <sheet name="2 2a Pol" sheetId="17" r:id="rId8"/>
    <sheet name="2 2b Pol" sheetId="18" r:id="rId9"/>
    <sheet name="2 2c Pol" sheetId="19" r:id="rId10"/>
    <sheet name="2 2d.CCTV Pol" sheetId="20" r:id="rId11"/>
    <sheet name="2 2d.EPS Pol" sheetId="21" r:id="rId12"/>
    <sheet name="2 2d.ER Pol" sheetId="22" r:id="rId13"/>
    <sheet name="2 2d.EZS Pol" sheetId="23" r:id="rId14"/>
    <sheet name="2 2d.GN Pol" sheetId="24" r:id="rId15"/>
    <sheet name="2 2d.KT Pol" sheetId="25" r:id="rId16"/>
    <sheet name="2 2d.SK Pol" sheetId="26" r:id="rId17"/>
    <sheet name="Pokyny pro vyplnění" sheetId="11" r:id="rId18"/>
  </sheets>
  <externalReferences>
    <externalReference r:id="rId19"/>
  </externalReferences>
  <definedNames>
    <definedName name="CelkemDPHVypocet" localSheetId="0">Stavba!$H$59</definedName>
    <definedName name="CenaCelkem">Stavba!$G$29</definedName>
    <definedName name="CenaCelkemBezDPH">Stavba!$G$28</definedName>
    <definedName name="CenaCelkemVypocet" localSheetId="0">Stavba!$I$59</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3">'1 1a Pol'!$1:$7</definedName>
    <definedName name="_xlnm.Print_Titles" localSheetId="4">'1 1b Pol'!$1:$7</definedName>
    <definedName name="_xlnm.Print_Titles" localSheetId="5">'1 1c Pol'!$1:$7</definedName>
    <definedName name="_xlnm.Print_Titles" localSheetId="6">'1 1d Pol'!$1:$7</definedName>
    <definedName name="_xlnm.Print_Titles" localSheetId="7">'2 2a Pol'!$1:$7</definedName>
    <definedName name="_xlnm.Print_Titles" localSheetId="8">'2 2b Pol'!$1:$7</definedName>
    <definedName name="_xlnm.Print_Titles" localSheetId="9">'2 2c Pol'!$1:$7</definedName>
    <definedName name="_xlnm.Print_Titles" localSheetId="10">'2 2d.CCTV Pol'!$1:$7</definedName>
    <definedName name="_xlnm.Print_Titles" localSheetId="11">'2 2d.EPS Pol'!$1:$7</definedName>
    <definedName name="_xlnm.Print_Titles" localSheetId="12">'2 2d.ER Pol'!$1:$7</definedName>
    <definedName name="_xlnm.Print_Titles" localSheetId="13">'2 2d.EZS Pol'!$1:$7</definedName>
    <definedName name="_xlnm.Print_Titles" localSheetId="14">'2 2d.GN Pol'!$1:$7</definedName>
    <definedName name="_xlnm.Print_Titles" localSheetId="15">'2 2d.KT Pol'!$1:$7</definedName>
    <definedName name="_xlnm.Print_Titles" localSheetId="16">'2 2d.SK Pol'!$1:$7</definedName>
    <definedName name="_xlnm.Print_Titles" localSheetId="2">'3 3 Naklady'!$1:$7</definedName>
    <definedName name="oadresa">Stavba!$D$6</definedName>
    <definedName name="Objednatel" localSheetId="0">Stavba!$D$5</definedName>
    <definedName name="Objekt" localSheetId="0">Stavba!$B$38</definedName>
    <definedName name="_xlnm.Print_Area" localSheetId="3">'1 1a Pol'!$A$1:$X$1538</definedName>
    <definedName name="_xlnm.Print_Area" localSheetId="4">'1 1b Pol'!$A$1:$X$111</definedName>
    <definedName name="_xlnm.Print_Area" localSheetId="5">'1 1c Pol'!$A$1:$X$115</definedName>
    <definedName name="_xlnm.Print_Area" localSheetId="6">'1 1d Pol'!$A$1:$X$52</definedName>
    <definedName name="_xlnm.Print_Area" localSheetId="7">'2 2a Pol'!$A$1:$X$949</definedName>
    <definedName name="_xlnm.Print_Area" localSheetId="8">'2 2b Pol'!$A$1:$X$156</definedName>
    <definedName name="_xlnm.Print_Area" localSheetId="9">'2 2c Pol'!$A$1:$X$49</definedName>
    <definedName name="_xlnm.Print_Area" localSheetId="10">'2 2d.CCTV Pol'!$A$1:$X$22</definedName>
    <definedName name="_xlnm.Print_Area" localSheetId="11">'2 2d.EPS Pol'!$A$1:$X$39</definedName>
    <definedName name="_xlnm.Print_Area" localSheetId="12">'2 2d.ER Pol'!$A$1:$X$26</definedName>
    <definedName name="_xlnm.Print_Area" localSheetId="13">'2 2d.EZS Pol'!$A$1:$X$24</definedName>
    <definedName name="_xlnm.Print_Area" localSheetId="14">'2 2d.GN Pol'!$A$1:$X$17</definedName>
    <definedName name="_xlnm.Print_Area" localSheetId="15">'2 2d.KT Pol'!$A$1:$X$50</definedName>
    <definedName name="_xlnm.Print_Area" localSheetId="16">'2 2d.SK Pol'!$A$1:$X$33</definedName>
    <definedName name="_xlnm.Print_Area" localSheetId="2">'3 3 Naklady'!$A$1:$X$32</definedName>
    <definedName name="_xlnm.Print_Area" localSheetId="0">Stavba!$A$1:$J$170</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Stavba!$F$59</definedName>
    <definedName name="ZakladDPHZakl">Stavba!$G$25</definedName>
    <definedName name="ZakladDPHZaklVypocet" localSheetId="0">Stavba!$G$59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5" i="1" l="1"/>
  <c r="I143" i="1"/>
  <c r="F57" i="1"/>
  <c r="F56" i="1"/>
  <c r="F55" i="1"/>
  <c r="F54" i="1"/>
  <c r="F53" i="1"/>
  <c r="F52" i="1"/>
  <c r="G9" i="26"/>
  <c r="M9" i="26" s="1"/>
  <c r="I9" i="26"/>
  <c r="K9" i="26"/>
  <c r="O9" i="26"/>
  <c r="Q9" i="26"/>
  <c r="V9" i="26"/>
  <c r="G10" i="26"/>
  <c r="I10" i="26"/>
  <c r="K10" i="26"/>
  <c r="O10" i="26"/>
  <c r="Q10" i="26"/>
  <c r="V10" i="26"/>
  <c r="G11" i="26"/>
  <c r="I11" i="26"/>
  <c r="K11" i="26"/>
  <c r="M11" i="26"/>
  <c r="O11" i="26"/>
  <c r="Q11" i="26"/>
  <c r="V11" i="26"/>
  <c r="G12" i="26"/>
  <c r="M12" i="26" s="1"/>
  <c r="I12" i="26"/>
  <c r="K12" i="26"/>
  <c r="O12" i="26"/>
  <c r="Q12" i="26"/>
  <c r="V12" i="26"/>
  <c r="G13" i="26"/>
  <c r="M13" i="26" s="1"/>
  <c r="I13" i="26"/>
  <c r="K13" i="26"/>
  <c r="O13" i="26"/>
  <c r="Q13" i="26"/>
  <c r="V13" i="26"/>
  <c r="G14" i="26"/>
  <c r="M14" i="26" s="1"/>
  <c r="I14" i="26"/>
  <c r="K14" i="26"/>
  <c r="O14" i="26"/>
  <c r="Q14" i="26"/>
  <c r="V14" i="26"/>
  <c r="G16" i="26"/>
  <c r="M16" i="26" s="1"/>
  <c r="I16" i="26"/>
  <c r="K16" i="26"/>
  <c r="O16" i="26"/>
  <c r="O15" i="26" s="1"/>
  <c r="Q16" i="26"/>
  <c r="V16" i="26"/>
  <c r="V15" i="26" s="1"/>
  <c r="G17" i="26"/>
  <c r="I17" i="26"/>
  <c r="I15" i="26" s="1"/>
  <c r="K17" i="26"/>
  <c r="M17" i="26"/>
  <c r="O17" i="26"/>
  <c r="Q17" i="26"/>
  <c r="Q15" i="26" s="1"/>
  <c r="V17" i="26"/>
  <c r="G19" i="26"/>
  <c r="M19" i="26" s="1"/>
  <c r="I19" i="26"/>
  <c r="K19" i="26"/>
  <c r="O19" i="26"/>
  <c r="Q19" i="26"/>
  <c r="V19" i="26"/>
  <c r="G20" i="26"/>
  <c r="M20" i="26" s="1"/>
  <c r="I20" i="26"/>
  <c r="K20" i="26"/>
  <c r="O20" i="26"/>
  <c r="Q20" i="26"/>
  <c r="V20" i="26"/>
  <c r="G21" i="26"/>
  <c r="I21" i="26"/>
  <c r="K21" i="26"/>
  <c r="M21" i="26"/>
  <c r="O21" i="26"/>
  <c r="Q21" i="26"/>
  <c r="V21" i="26"/>
  <c r="G22" i="26"/>
  <c r="M22" i="26" s="1"/>
  <c r="I22" i="26"/>
  <c r="K22" i="26"/>
  <c r="O22" i="26"/>
  <c r="Q22" i="26"/>
  <c r="V22" i="26"/>
  <c r="G23" i="26"/>
  <c r="I154" i="1" s="1"/>
  <c r="O23" i="26"/>
  <c r="G24" i="26"/>
  <c r="M24" i="26" s="1"/>
  <c r="M23" i="26" s="1"/>
  <c r="I24" i="26"/>
  <c r="I23" i="26" s="1"/>
  <c r="K24" i="26"/>
  <c r="K23" i="26" s="1"/>
  <c r="O24" i="26"/>
  <c r="Q24" i="26"/>
  <c r="Q23" i="26" s="1"/>
  <c r="V24" i="26"/>
  <c r="V23" i="26" s="1"/>
  <c r="G26" i="26"/>
  <c r="M26" i="26" s="1"/>
  <c r="I26" i="26"/>
  <c r="K26" i="26"/>
  <c r="O26" i="26"/>
  <c r="Q26" i="26"/>
  <c r="V26" i="26"/>
  <c r="G27" i="26"/>
  <c r="M27" i="26" s="1"/>
  <c r="I27" i="26"/>
  <c r="K27" i="26"/>
  <c r="O27" i="26"/>
  <c r="Q27" i="26"/>
  <c r="V27" i="26"/>
  <c r="G28" i="26"/>
  <c r="M28" i="26" s="1"/>
  <c r="I28" i="26"/>
  <c r="K28" i="26"/>
  <c r="O28" i="26"/>
  <c r="Q28" i="26"/>
  <c r="V28" i="26"/>
  <c r="G29" i="26"/>
  <c r="M29" i="26" s="1"/>
  <c r="I29" i="26"/>
  <c r="K29" i="26"/>
  <c r="O29" i="26"/>
  <c r="Q29" i="26"/>
  <c r="V29" i="26"/>
  <c r="G30" i="26"/>
  <c r="M30" i="26" s="1"/>
  <c r="I30" i="26"/>
  <c r="K30" i="26"/>
  <c r="O30" i="26"/>
  <c r="Q30" i="26"/>
  <c r="V30" i="26"/>
  <c r="AE32" i="26"/>
  <c r="F58" i="1" s="1"/>
  <c r="G9" i="25"/>
  <c r="I9" i="25"/>
  <c r="K9" i="25"/>
  <c r="O9" i="25"/>
  <c r="Q9" i="25"/>
  <c r="V9" i="25"/>
  <c r="G10" i="25"/>
  <c r="M10" i="25" s="1"/>
  <c r="I10" i="25"/>
  <c r="K10" i="25"/>
  <c r="O10" i="25"/>
  <c r="Q10" i="25"/>
  <c r="V10" i="25"/>
  <c r="G11" i="25"/>
  <c r="I11" i="25"/>
  <c r="K11" i="25"/>
  <c r="M11" i="25"/>
  <c r="O11" i="25"/>
  <c r="Q11" i="25"/>
  <c r="V11" i="25"/>
  <c r="G12" i="25"/>
  <c r="M12" i="25" s="1"/>
  <c r="I12" i="25"/>
  <c r="K12" i="25"/>
  <c r="O12" i="25"/>
  <c r="Q12" i="25"/>
  <c r="V12" i="25"/>
  <c r="G13" i="25"/>
  <c r="M13" i="25" s="1"/>
  <c r="I13" i="25"/>
  <c r="K13" i="25"/>
  <c r="O13" i="25"/>
  <c r="Q13" i="25"/>
  <c r="V13" i="25"/>
  <c r="G14" i="25"/>
  <c r="I14" i="25"/>
  <c r="K14" i="25"/>
  <c r="M14" i="25"/>
  <c r="O14" i="25"/>
  <c r="Q14" i="25"/>
  <c r="V14" i="25"/>
  <c r="G15" i="25"/>
  <c r="M15" i="25" s="1"/>
  <c r="I15" i="25"/>
  <c r="K15" i="25"/>
  <c r="O15" i="25"/>
  <c r="Q15" i="25"/>
  <c r="V15" i="25"/>
  <c r="G16" i="25"/>
  <c r="I16" i="25"/>
  <c r="K16" i="25"/>
  <c r="M16" i="25"/>
  <c r="O16" i="25"/>
  <c r="Q16" i="25"/>
  <c r="V16" i="25"/>
  <c r="G17" i="25"/>
  <c r="M17" i="25" s="1"/>
  <c r="I17" i="25"/>
  <c r="K17" i="25"/>
  <c r="O17" i="25"/>
  <c r="Q17" i="25"/>
  <c r="V17" i="25"/>
  <c r="G18" i="25"/>
  <c r="M18" i="25" s="1"/>
  <c r="I18" i="25"/>
  <c r="K18" i="25"/>
  <c r="O18" i="25"/>
  <c r="Q18" i="25"/>
  <c r="V18" i="25"/>
  <c r="G19" i="25"/>
  <c r="I19" i="25"/>
  <c r="K19" i="25"/>
  <c r="M19" i="25"/>
  <c r="O19" i="25"/>
  <c r="Q19" i="25"/>
  <c r="V19" i="25"/>
  <c r="G20" i="25"/>
  <c r="M20" i="25" s="1"/>
  <c r="I20" i="25"/>
  <c r="K20" i="25"/>
  <c r="O20" i="25"/>
  <c r="Q20" i="25"/>
  <c r="V20" i="25"/>
  <c r="G21" i="25"/>
  <c r="M21" i="25" s="1"/>
  <c r="I21" i="25"/>
  <c r="K21" i="25"/>
  <c r="O21" i="25"/>
  <c r="Q21" i="25"/>
  <c r="V21" i="25"/>
  <c r="G22" i="25"/>
  <c r="I22" i="25"/>
  <c r="K22" i="25"/>
  <c r="M22" i="25"/>
  <c r="O22" i="25"/>
  <c r="Q22" i="25"/>
  <c r="V22" i="25"/>
  <c r="G23" i="25"/>
  <c r="M23" i="25" s="1"/>
  <c r="I23" i="25"/>
  <c r="K23" i="25"/>
  <c r="O23" i="25"/>
  <c r="Q23" i="25"/>
  <c r="V23" i="25"/>
  <c r="G24" i="25"/>
  <c r="I24" i="25"/>
  <c r="K24" i="25"/>
  <c r="M24" i="25"/>
  <c r="O24" i="25"/>
  <c r="Q24" i="25"/>
  <c r="V24" i="25"/>
  <c r="G25" i="25"/>
  <c r="M25" i="25" s="1"/>
  <c r="I25" i="25"/>
  <c r="K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M29" i="25" s="1"/>
  <c r="I29" i="25"/>
  <c r="K29" i="25"/>
  <c r="O29" i="25"/>
  <c r="Q29" i="25"/>
  <c r="V29" i="25"/>
  <c r="G30" i="25"/>
  <c r="I30" i="25"/>
  <c r="K30" i="25"/>
  <c r="M30" i="25"/>
  <c r="O30" i="25"/>
  <c r="Q30" i="25"/>
  <c r="V30" i="25"/>
  <c r="G31" i="25"/>
  <c r="M31" i="25" s="1"/>
  <c r="I31" i="25"/>
  <c r="K31" i="25"/>
  <c r="O31" i="25"/>
  <c r="Q31" i="25"/>
  <c r="V31" i="25"/>
  <c r="G32" i="25"/>
  <c r="I32" i="25"/>
  <c r="K32" i="25"/>
  <c r="M32" i="25"/>
  <c r="O32" i="25"/>
  <c r="Q32" i="25"/>
  <c r="V32" i="25"/>
  <c r="G33" i="25"/>
  <c r="M33" i="25" s="1"/>
  <c r="I33" i="25"/>
  <c r="K33" i="25"/>
  <c r="O33" i="25"/>
  <c r="Q33" i="25"/>
  <c r="V33" i="25"/>
  <c r="G34" i="25"/>
  <c r="M34" i="25" s="1"/>
  <c r="I34" i="25"/>
  <c r="K34" i="25"/>
  <c r="O34" i="25"/>
  <c r="Q34" i="25"/>
  <c r="V34" i="25"/>
  <c r="G35" i="25"/>
  <c r="I35" i="25"/>
  <c r="K35" i="25"/>
  <c r="M35" i="25"/>
  <c r="O35" i="25"/>
  <c r="Q35" i="25"/>
  <c r="V35" i="25"/>
  <c r="G36" i="25"/>
  <c r="M36" i="25" s="1"/>
  <c r="I36" i="25"/>
  <c r="K36" i="25"/>
  <c r="O36" i="25"/>
  <c r="Q36" i="25"/>
  <c r="V36" i="25"/>
  <c r="G37" i="25"/>
  <c r="M37" i="25" s="1"/>
  <c r="I37" i="25"/>
  <c r="K37" i="25"/>
  <c r="O37" i="25"/>
  <c r="Q37" i="25"/>
  <c r="V37" i="25"/>
  <c r="G38" i="25"/>
  <c r="I38" i="25"/>
  <c r="K38" i="25"/>
  <c r="M38" i="25"/>
  <c r="O38" i="25"/>
  <c r="Q38" i="25"/>
  <c r="V38" i="25"/>
  <c r="G39" i="25"/>
  <c r="M39" i="25" s="1"/>
  <c r="I39" i="25"/>
  <c r="K39" i="25"/>
  <c r="O39" i="25"/>
  <c r="Q39" i="25"/>
  <c r="V39" i="25"/>
  <c r="G40" i="25"/>
  <c r="I40" i="25"/>
  <c r="K40" i="25"/>
  <c r="M40" i="25"/>
  <c r="O40" i="25"/>
  <c r="Q40" i="25"/>
  <c r="V40" i="25"/>
  <c r="G41" i="25"/>
  <c r="M41" i="25" s="1"/>
  <c r="I41" i="25"/>
  <c r="K41" i="25"/>
  <c r="O41" i="25"/>
  <c r="Q41" i="25"/>
  <c r="V41" i="25"/>
  <c r="G42" i="25"/>
  <c r="M42" i="25" s="1"/>
  <c r="I42" i="25"/>
  <c r="K42" i="25"/>
  <c r="O42" i="25"/>
  <c r="Q42" i="25"/>
  <c r="V42" i="25"/>
  <c r="G43" i="25"/>
  <c r="I43" i="25"/>
  <c r="K43" i="25"/>
  <c r="M43" i="25"/>
  <c r="O43" i="25"/>
  <c r="Q43" i="25"/>
  <c r="V43" i="25"/>
  <c r="G44" i="25"/>
  <c r="M44" i="25" s="1"/>
  <c r="I44" i="25"/>
  <c r="K44" i="25"/>
  <c r="O44" i="25"/>
  <c r="Q44" i="25"/>
  <c r="V44" i="25"/>
  <c r="G45" i="25"/>
  <c r="M45" i="25" s="1"/>
  <c r="I45" i="25"/>
  <c r="K45" i="25"/>
  <c r="O45" i="25"/>
  <c r="Q45" i="25"/>
  <c r="V45" i="25"/>
  <c r="G46" i="25"/>
  <c r="I46" i="25"/>
  <c r="K46" i="25"/>
  <c r="M46" i="25"/>
  <c r="O46" i="25"/>
  <c r="Q46" i="25"/>
  <c r="V46" i="25"/>
  <c r="G47" i="25"/>
  <c r="M47" i="25" s="1"/>
  <c r="I47" i="25"/>
  <c r="K47" i="25"/>
  <c r="O47" i="25"/>
  <c r="Q47" i="25"/>
  <c r="V47" i="25"/>
  <c r="AE49" i="25"/>
  <c r="G9" i="24"/>
  <c r="G8" i="24" s="1"/>
  <c r="I140" i="1" s="1"/>
  <c r="I9" i="24"/>
  <c r="I8" i="24" s="1"/>
  <c r="K9" i="24"/>
  <c r="O9" i="24"/>
  <c r="O8" i="24" s="1"/>
  <c r="Q9" i="24"/>
  <c r="V9" i="24"/>
  <c r="V8" i="24" s="1"/>
  <c r="G10" i="24"/>
  <c r="I10" i="24"/>
  <c r="K10" i="24"/>
  <c r="M10" i="24"/>
  <c r="O10" i="24"/>
  <c r="Q10" i="24"/>
  <c r="V10" i="24"/>
  <c r="G12" i="24"/>
  <c r="I12" i="24"/>
  <c r="K12" i="24"/>
  <c r="K11" i="24" s="1"/>
  <c r="O12" i="24"/>
  <c r="O11" i="24" s="1"/>
  <c r="Q12" i="24"/>
  <c r="V12" i="24"/>
  <c r="G13" i="24"/>
  <c r="M13" i="24" s="1"/>
  <c r="I13" i="24"/>
  <c r="K13" i="24"/>
  <c r="O13" i="24"/>
  <c r="Q13" i="24"/>
  <c r="V13" i="24"/>
  <c r="G14" i="24"/>
  <c r="I14" i="24"/>
  <c r="K14" i="24"/>
  <c r="M14" i="24"/>
  <c r="O14" i="24"/>
  <c r="Q14" i="24"/>
  <c r="V14" i="24"/>
  <c r="AE16" i="24"/>
  <c r="G9" i="23"/>
  <c r="M9" i="23" s="1"/>
  <c r="I9" i="23"/>
  <c r="K9" i="23"/>
  <c r="O9" i="23"/>
  <c r="Q9" i="23"/>
  <c r="V9" i="23"/>
  <c r="G10" i="23"/>
  <c r="I10" i="23"/>
  <c r="K10" i="23"/>
  <c r="O10" i="23"/>
  <c r="Q10" i="23"/>
  <c r="V10" i="23"/>
  <c r="G11" i="23"/>
  <c r="I11" i="23"/>
  <c r="K11" i="23"/>
  <c r="M11" i="23"/>
  <c r="O11" i="23"/>
  <c r="Q11" i="23"/>
  <c r="V11" i="23"/>
  <c r="G12" i="23"/>
  <c r="M12" i="23" s="1"/>
  <c r="I12" i="23"/>
  <c r="K12" i="23"/>
  <c r="O12" i="23"/>
  <c r="Q12" i="23"/>
  <c r="V12" i="23"/>
  <c r="G13" i="23"/>
  <c r="M13" i="23" s="1"/>
  <c r="I13" i="23"/>
  <c r="K13" i="23"/>
  <c r="O13" i="23"/>
  <c r="Q13" i="23"/>
  <c r="V13" i="23"/>
  <c r="K14" i="23"/>
  <c r="O14" i="23"/>
  <c r="V14" i="23"/>
  <c r="G15" i="23"/>
  <c r="G14" i="23" s="1"/>
  <c r="I144" i="1" s="1"/>
  <c r="I15" i="23"/>
  <c r="I14" i="23" s="1"/>
  <c r="K15" i="23"/>
  <c r="M15" i="23"/>
  <c r="M14" i="23" s="1"/>
  <c r="O15" i="23"/>
  <c r="Q15" i="23"/>
  <c r="Q14" i="23" s="1"/>
  <c r="V15" i="23"/>
  <c r="G17" i="23"/>
  <c r="M17" i="23" s="1"/>
  <c r="I17" i="23"/>
  <c r="K17" i="23"/>
  <c r="O17" i="23"/>
  <c r="Q17" i="23"/>
  <c r="V17" i="23"/>
  <c r="G18" i="23"/>
  <c r="I18" i="23"/>
  <c r="K18" i="23"/>
  <c r="O18" i="23"/>
  <c r="Q18" i="23"/>
  <c r="V18" i="23"/>
  <c r="G19" i="23"/>
  <c r="I19" i="23"/>
  <c r="K19" i="23"/>
  <c r="M19" i="23"/>
  <c r="O19" i="23"/>
  <c r="Q19" i="23"/>
  <c r="V19" i="23"/>
  <c r="G20" i="23"/>
  <c r="M20" i="23" s="1"/>
  <c r="I20" i="23"/>
  <c r="K20" i="23"/>
  <c r="O20" i="23"/>
  <c r="Q20" i="23"/>
  <c r="V20" i="23"/>
  <c r="G21" i="23"/>
  <c r="M21" i="23" s="1"/>
  <c r="I21" i="23"/>
  <c r="K21" i="23"/>
  <c r="O21" i="23"/>
  <c r="Q21" i="23"/>
  <c r="V21" i="23"/>
  <c r="AE23" i="23"/>
  <c r="G9" i="22"/>
  <c r="I9" i="22"/>
  <c r="K9" i="22"/>
  <c r="M9" i="22"/>
  <c r="O9" i="22"/>
  <c r="Q9" i="22"/>
  <c r="V9" i="22"/>
  <c r="G10" i="22"/>
  <c r="G8" i="22" s="1"/>
  <c r="I149" i="1" s="1"/>
  <c r="I10" i="22"/>
  <c r="K10" i="22"/>
  <c r="O10" i="22"/>
  <c r="Q10" i="22"/>
  <c r="V10" i="22"/>
  <c r="G11" i="22"/>
  <c r="M11" i="22" s="1"/>
  <c r="I11" i="22"/>
  <c r="K11" i="22"/>
  <c r="O11" i="22"/>
  <c r="Q11" i="22"/>
  <c r="V11" i="22"/>
  <c r="G12" i="22"/>
  <c r="M12" i="22" s="1"/>
  <c r="I12" i="22"/>
  <c r="K12" i="22"/>
  <c r="O12" i="22"/>
  <c r="Q12" i="22"/>
  <c r="V12" i="22"/>
  <c r="G14" i="22"/>
  <c r="M14" i="22" s="1"/>
  <c r="I14" i="22"/>
  <c r="K14" i="22"/>
  <c r="O14" i="22"/>
  <c r="O13" i="22" s="1"/>
  <c r="Q14" i="22"/>
  <c r="V14" i="22"/>
  <c r="V13" i="22" s="1"/>
  <c r="G15" i="22"/>
  <c r="I15" i="22"/>
  <c r="K15" i="22"/>
  <c r="M15" i="22"/>
  <c r="O15" i="22"/>
  <c r="Q15" i="22"/>
  <c r="V15" i="22"/>
  <c r="G16" i="22"/>
  <c r="M16" i="22" s="1"/>
  <c r="I16" i="22"/>
  <c r="K16" i="22"/>
  <c r="O16" i="22"/>
  <c r="Q16" i="22"/>
  <c r="V16" i="22"/>
  <c r="G18" i="22"/>
  <c r="M18" i="22" s="1"/>
  <c r="I18" i="22"/>
  <c r="K18" i="22"/>
  <c r="K17" i="22" s="1"/>
  <c r="O18" i="22"/>
  <c r="Q18" i="22"/>
  <c r="V18" i="22"/>
  <c r="G19" i="22"/>
  <c r="M19" i="22" s="1"/>
  <c r="I19" i="22"/>
  <c r="K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AE25" i="22"/>
  <c r="G9" i="21"/>
  <c r="I9" i="21"/>
  <c r="K9" i="21"/>
  <c r="O9" i="21"/>
  <c r="Q9" i="21"/>
  <c r="V9" i="21"/>
  <c r="G10" i="21"/>
  <c r="I10" i="21"/>
  <c r="K10" i="21"/>
  <c r="M10" i="21"/>
  <c r="O10" i="21"/>
  <c r="Q10" i="21"/>
  <c r="V10" i="21"/>
  <c r="G11" i="21"/>
  <c r="M11" i="21" s="1"/>
  <c r="I11" i="21"/>
  <c r="K11" i="21"/>
  <c r="O11" i="21"/>
  <c r="Q11" i="21"/>
  <c r="V11" i="21"/>
  <c r="G12" i="21"/>
  <c r="I12" i="21"/>
  <c r="K12" i="21"/>
  <c r="M12" i="21"/>
  <c r="O12" i="21"/>
  <c r="Q12" i="21"/>
  <c r="V12" i="21"/>
  <c r="G13" i="21"/>
  <c r="M13" i="21" s="1"/>
  <c r="I13" i="21"/>
  <c r="K13" i="21"/>
  <c r="O13" i="21"/>
  <c r="Q13" i="21"/>
  <c r="V13" i="21"/>
  <c r="G14" i="21"/>
  <c r="M14" i="21" s="1"/>
  <c r="I14" i="21"/>
  <c r="K14" i="21"/>
  <c r="O14" i="21"/>
  <c r="Q14" i="21"/>
  <c r="V14" i="21"/>
  <c r="V15" i="21"/>
  <c r="G16" i="21"/>
  <c r="I16" i="21"/>
  <c r="I15" i="21" s="1"/>
  <c r="K16" i="21"/>
  <c r="K15" i="21" s="1"/>
  <c r="M16" i="21"/>
  <c r="O16" i="21"/>
  <c r="O15" i="21" s="1"/>
  <c r="Q16" i="21"/>
  <c r="Q15" i="21" s="1"/>
  <c r="V16" i="21"/>
  <c r="G17" i="21"/>
  <c r="M17" i="21" s="1"/>
  <c r="I17" i="21"/>
  <c r="K17" i="21"/>
  <c r="O17" i="21"/>
  <c r="Q17" i="21"/>
  <c r="V17" i="21"/>
  <c r="G19" i="21"/>
  <c r="I19" i="21"/>
  <c r="K19" i="21"/>
  <c r="O19" i="21"/>
  <c r="O18" i="21" s="1"/>
  <c r="Q19" i="21"/>
  <c r="V19" i="21"/>
  <c r="V18" i="21" s="1"/>
  <c r="G20" i="21"/>
  <c r="I20" i="21"/>
  <c r="K20" i="21"/>
  <c r="M20" i="21"/>
  <c r="O20" i="21"/>
  <c r="Q20" i="21"/>
  <c r="V20" i="21"/>
  <c r="G21" i="21"/>
  <c r="M21" i="21" s="1"/>
  <c r="I21" i="21"/>
  <c r="K21" i="21"/>
  <c r="O21" i="21"/>
  <c r="Q21" i="21"/>
  <c r="V21" i="21"/>
  <c r="G22" i="21"/>
  <c r="M22" i="21" s="1"/>
  <c r="I22" i="21"/>
  <c r="K22" i="21"/>
  <c r="O22" i="21"/>
  <c r="Q22" i="21"/>
  <c r="V22" i="21"/>
  <c r="V23" i="21"/>
  <c r="G24" i="21"/>
  <c r="G23" i="21" s="1"/>
  <c r="I24" i="21"/>
  <c r="I23" i="21" s="1"/>
  <c r="K24" i="21"/>
  <c r="K23" i="21" s="1"/>
  <c r="M24" i="21"/>
  <c r="M23" i="21" s="1"/>
  <c r="O24" i="21"/>
  <c r="O23" i="21" s="1"/>
  <c r="Q24" i="21"/>
  <c r="Q23" i="21" s="1"/>
  <c r="V24" i="21"/>
  <c r="G26" i="21"/>
  <c r="I26" i="21"/>
  <c r="I25" i="21" s="1"/>
  <c r="K26" i="21"/>
  <c r="M26" i="21"/>
  <c r="O26" i="21"/>
  <c r="Q26" i="21"/>
  <c r="Q25" i="21" s="1"/>
  <c r="V26" i="21"/>
  <c r="G27" i="21"/>
  <c r="M27" i="21" s="1"/>
  <c r="I27" i="21"/>
  <c r="K27" i="21"/>
  <c r="O27" i="21"/>
  <c r="Q27" i="21"/>
  <c r="V27" i="21"/>
  <c r="G28" i="21"/>
  <c r="I28" i="21"/>
  <c r="K28" i="21"/>
  <c r="M28" i="21"/>
  <c r="O28" i="21"/>
  <c r="Q28" i="21"/>
  <c r="V28" i="21"/>
  <c r="G29" i="21"/>
  <c r="M29" i="21" s="1"/>
  <c r="I29" i="21"/>
  <c r="K29" i="21"/>
  <c r="O29" i="21"/>
  <c r="Q29" i="21"/>
  <c r="V29" i="21"/>
  <c r="G31" i="21"/>
  <c r="I31" i="21"/>
  <c r="K31" i="21"/>
  <c r="O31" i="21"/>
  <c r="Q31" i="21"/>
  <c r="V31" i="21"/>
  <c r="G32" i="21"/>
  <c r="I32" i="21"/>
  <c r="K32" i="21"/>
  <c r="M32" i="21"/>
  <c r="O32" i="21"/>
  <c r="Q32" i="21"/>
  <c r="V32" i="21"/>
  <c r="G33" i="21"/>
  <c r="M33" i="21" s="1"/>
  <c r="I33" i="21"/>
  <c r="K33" i="21"/>
  <c r="O33" i="21"/>
  <c r="Q33" i="21"/>
  <c r="V33" i="21"/>
  <c r="G34" i="21"/>
  <c r="M34" i="21" s="1"/>
  <c r="I34" i="21"/>
  <c r="K34" i="21"/>
  <c r="O34" i="21"/>
  <c r="Q34" i="21"/>
  <c r="V34" i="21"/>
  <c r="G35" i="21"/>
  <c r="I35" i="21"/>
  <c r="K35" i="21"/>
  <c r="M35" i="21"/>
  <c r="O35" i="21"/>
  <c r="Q35" i="21"/>
  <c r="V35" i="21"/>
  <c r="G36" i="21"/>
  <c r="M36" i="21" s="1"/>
  <c r="I36" i="21"/>
  <c r="K36" i="21"/>
  <c r="O36" i="21"/>
  <c r="Q36" i="21"/>
  <c r="V36" i="21"/>
  <c r="AE38" i="21"/>
  <c r="K8" i="20"/>
  <c r="V8" i="20"/>
  <c r="G9" i="20"/>
  <c r="G8" i="20" s="1"/>
  <c r="I9" i="20"/>
  <c r="I8" i="20" s="1"/>
  <c r="K9" i="20"/>
  <c r="M9" i="20"/>
  <c r="M8" i="20" s="1"/>
  <c r="O9" i="20"/>
  <c r="O8" i="20" s="1"/>
  <c r="Q9" i="20"/>
  <c r="Q8" i="20" s="1"/>
  <c r="V9" i="20"/>
  <c r="G11" i="20"/>
  <c r="M11" i="20" s="1"/>
  <c r="I11" i="20"/>
  <c r="K11" i="20"/>
  <c r="O11" i="20"/>
  <c r="Q11" i="20"/>
  <c r="V11" i="20"/>
  <c r="G12" i="20"/>
  <c r="M12" i="20" s="1"/>
  <c r="I12" i="20"/>
  <c r="K12" i="20"/>
  <c r="O12" i="20"/>
  <c r="Q12" i="20"/>
  <c r="V12" i="20"/>
  <c r="G14" i="20"/>
  <c r="M14" i="20" s="1"/>
  <c r="M13" i="20" s="1"/>
  <c r="I14" i="20"/>
  <c r="I13" i="20" s="1"/>
  <c r="K14" i="20"/>
  <c r="K13" i="20" s="1"/>
  <c r="O14" i="20"/>
  <c r="O13" i="20" s="1"/>
  <c r="Q14" i="20"/>
  <c r="Q13" i="20" s="1"/>
  <c r="V14" i="20"/>
  <c r="V13" i="20" s="1"/>
  <c r="G16" i="20"/>
  <c r="I16" i="20"/>
  <c r="K16" i="20"/>
  <c r="K15" i="20" s="1"/>
  <c r="O16" i="20"/>
  <c r="Q16" i="20"/>
  <c r="V16" i="20"/>
  <c r="G17" i="20"/>
  <c r="M17" i="20" s="1"/>
  <c r="I17" i="20"/>
  <c r="K17" i="20"/>
  <c r="O17" i="20"/>
  <c r="Q17" i="20"/>
  <c r="V17" i="20"/>
  <c r="G18" i="20"/>
  <c r="M18" i="20" s="1"/>
  <c r="I18" i="20"/>
  <c r="K18" i="20"/>
  <c r="O18" i="20"/>
  <c r="Q18" i="20"/>
  <c r="V18" i="20"/>
  <c r="G19" i="20"/>
  <c r="I19" i="20"/>
  <c r="K19" i="20"/>
  <c r="M19" i="20"/>
  <c r="O19" i="20"/>
  <c r="Q19" i="20"/>
  <c r="V19" i="20"/>
  <c r="AE21" i="20"/>
  <c r="G9" i="19"/>
  <c r="I9" i="19"/>
  <c r="K9" i="19"/>
  <c r="M9" i="19"/>
  <c r="O9" i="19"/>
  <c r="Q9" i="19"/>
  <c r="V9" i="19"/>
  <c r="G10" i="19"/>
  <c r="I10" i="19"/>
  <c r="K10" i="19"/>
  <c r="O10" i="19"/>
  <c r="Q10" i="19"/>
  <c r="V10" i="19"/>
  <c r="G11" i="19"/>
  <c r="M11" i="19" s="1"/>
  <c r="I11" i="19"/>
  <c r="K11" i="19"/>
  <c r="O11" i="19"/>
  <c r="Q11" i="19"/>
  <c r="V11" i="19"/>
  <c r="G12" i="19"/>
  <c r="M12" i="19" s="1"/>
  <c r="I12" i="19"/>
  <c r="K12" i="19"/>
  <c r="O12" i="19"/>
  <c r="Q12" i="19"/>
  <c r="V12" i="19"/>
  <c r="G14" i="19"/>
  <c r="M14" i="19" s="1"/>
  <c r="I14" i="19"/>
  <c r="K14" i="19"/>
  <c r="O14" i="19"/>
  <c r="Q14" i="19"/>
  <c r="V14" i="19"/>
  <c r="V13" i="19" s="1"/>
  <c r="G15" i="19"/>
  <c r="I15" i="19"/>
  <c r="K15" i="19"/>
  <c r="M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1" i="19"/>
  <c r="I21" i="19"/>
  <c r="K21" i="19"/>
  <c r="M21" i="19"/>
  <c r="O21" i="19"/>
  <c r="Q21" i="19"/>
  <c r="V21" i="19"/>
  <c r="G22" i="19"/>
  <c r="I22" i="19"/>
  <c r="K22" i="19"/>
  <c r="O22" i="19"/>
  <c r="Q22" i="19"/>
  <c r="V22" i="19"/>
  <c r="G23" i="19"/>
  <c r="M23" i="19" s="1"/>
  <c r="I23" i="19"/>
  <c r="K23" i="19"/>
  <c r="O23" i="19"/>
  <c r="Q23" i="19"/>
  <c r="V23" i="19"/>
  <c r="G24" i="19"/>
  <c r="M24" i="19" s="1"/>
  <c r="I24" i="19"/>
  <c r="K24" i="19"/>
  <c r="O24" i="19"/>
  <c r="Q24" i="19"/>
  <c r="V24" i="19"/>
  <c r="G25" i="19"/>
  <c r="M25" i="19" s="1"/>
  <c r="I25" i="19"/>
  <c r="K25" i="19"/>
  <c r="O25" i="19"/>
  <c r="Q25" i="19"/>
  <c r="V25" i="19"/>
  <c r="G26" i="19"/>
  <c r="M26" i="19" s="1"/>
  <c r="I26" i="19"/>
  <c r="K26" i="19"/>
  <c r="O26" i="19"/>
  <c r="Q26" i="19"/>
  <c r="V26" i="19"/>
  <c r="G27" i="19"/>
  <c r="M27" i="19" s="1"/>
  <c r="I27" i="19"/>
  <c r="K27" i="19"/>
  <c r="O27" i="19"/>
  <c r="Q27" i="19"/>
  <c r="V27" i="19"/>
  <c r="G29" i="19"/>
  <c r="M29" i="19" s="1"/>
  <c r="I29" i="19"/>
  <c r="K29" i="19"/>
  <c r="O29" i="19"/>
  <c r="Q29" i="19"/>
  <c r="V29" i="19"/>
  <c r="G30" i="19"/>
  <c r="I30" i="19"/>
  <c r="K30" i="19"/>
  <c r="O30" i="19"/>
  <c r="Q30" i="19"/>
  <c r="V30" i="19"/>
  <c r="G31" i="19"/>
  <c r="M31" i="19" s="1"/>
  <c r="I31" i="19"/>
  <c r="K31" i="19"/>
  <c r="O31" i="19"/>
  <c r="Q31" i="19"/>
  <c r="V31" i="19"/>
  <c r="G32" i="19"/>
  <c r="M32" i="19" s="1"/>
  <c r="I32" i="19"/>
  <c r="K32" i="19"/>
  <c r="O32" i="19"/>
  <c r="Q32" i="19"/>
  <c r="V32" i="19"/>
  <c r="V28" i="19" s="1"/>
  <c r="G33" i="19"/>
  <c r="I33" i="19"/>
  <c r="K33" i="19"/>
  <c r="M33" i="19"/>
  <c r="O33" i="19"/>
  <c r="Q33" i="19"/>
  <c r="V33" i="19"/>
  <c r="G34" i="19"/>
  <c r="M34" i="19" s="1"/>
  <c r="I34" i="19"/>
  <c r="K34" i="19"/>
  <c r="O34" i="19"/>
  <c r="Q34" i="19"/>
  <c r="V34" i="19"/>
  <c r="G35" i="19"/>
  <c r="M35" i="19" s="1"/>
  <c r="I35" i="19"/>
  <c r="K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M39" i="19" s="1"/>
  <c r="I39" i="19"/>
  <c r="K39" i="19"/>
  <c r="O39" i="19"/>
  <c r="Q39" i="19"/>
  <c r="V39" i="19"/>
  <c r="G41" i="19"/>
  <c r="M41" i="19" s="1"/>
  <c r="I41" i="19"/>
  <c r="K41" i="19"/>
  <c r="O41" i="19"/>
  <c r="Q41" i="19"/>
  <c r="V41" i="19"/>
  <c r="G43" i="19"/>
  <c r="M43" i="19" s="1"/>
  <c r="M42" i="19" s="1"/>
  <c r="I43" i="19"/>
  <c r="I42" i="19" s="1"/>
  <c r="K43" i="19"/>
  <c r="K42" i="19" s="1"/>
  <c r="O43" i="19"/>
  <c r="O42" i="19" s="1"/>
  <c r="Q43" i="19"/>
  <c r="Q42" i="19" s="1"/>
  <c r="V43" i="19"/>
  <c r="V42" i="19" s="1"/>
  <c r="G46" i="19"/>
  <c r="G45" i="19" s="1"/>
  <c r="I115" i="1" s="1"/>
  <c r="I46" i="19"/>
  <c r="I45" i="19" s="1"/>
  <c r="K46" i="19"/>
  <c r="K45" i="19" s="1"/>
  <c r="O46" i="19"/>
  <c r="O45" i="19" s="1"/>
  <c r="Q46" i="19"/>
  <c r="Q45" i="19" s="1"/>
  <c r="V46" i="19"/>
  <c r="V45" i="19" s="1"/>
  <c r="AE48" i="19"/>
  <c r="F51" i="1" s="1"/>
  <c r="BA57" i="18"/>
  <c r="BA51" i="18"/>
  <c r="BA23" i="18"/>
  <c r="G9" i="18"/>
  <c r="M9" i="18" s="1"/>
  <c r="I9" i="18"/>
  <c r="K9" i="18"/>
  <c r="K8" i="18" s="1"/>
  <c r="O9" i="18"/>
  <c r="Q9" i="18"/>
  <c r="V9" i="18"/>
  <c r="G22" i="18"/>
  <c r="M22" i="18" s="1"/>
  <c r="I22" i="18"/>
  <c r="K22" i="18"/>
  <c r="O22" i="18"/>
  <c r="Q22" i="18"/>
  <c r="V22" i="18"/>
  <c r="G25" i="18"/>
  <c r="M25" i="18" s="1"/>
  <c r="I25" i="18"/>
  <c r="K25" i="18"/>
  <c r="O25" i="18"/>
  <c r="Q25" i="18"/>
  <c r="V25" i="18"/>
  <c r="G32" i="18"/>
  <c r="I32" i="18"/>
  <c r="K32" i="18"/>
  <c r="M32" i="18"/>
  <c r="O32" i="18"/>
  <c r="Q32" i="18"/>
  <c r="V32" i="18"/>
  <c r="G35" i="18"/>
  <c r="M35" i="18" s="1"/>
  <c r="I35" i="18"/>
  <c r="K35" i="18"/>
  <c r="O35" i="18"/>
  <c r="Q35" i="18"/>
  <c r="V35" i="18"/>
  <c r="G38" i="18"/>
  <c r="M38" i="18" s="1"/>
  <c r="I38" i="18"/>
  <c r="K38" i="18"/>
  <c r="O38" i="18"/>
  <c r="Q38" i="18"/>
  <c r="V38" i="18"/>
  <c r="G44" i="18"/>
  <c r="I44" i="18"/>
  <c r="K44" i="18"/>
  <c r="M44" i="18"/>
  <c r="O44" i="18"/>
  <c r="Q44" i="18"/>
  <c r="V44" i="18"/>
  <c r="G46" i="18"/>
  <c r="I46" i="18"/>
  <c r="K46" i="18"/>
  <c r="M46" i="18"/>
  <c r="O46" i="18"/>
  <c r="Q46" i="18"/>
  <c r="V46" i="18"/>
  <c r="G50" i="18"/>
  <c r="M50" i="18" s="1"/>
  <c r="I50" i="18"/>
  <c r="K50" i="18"/>
  <c r="O50" i="18"/>
  <c r="Q50" i="18"/>
  <c r="V50" i="18"/>
  <c r="G56" i="18"/>
  <c r="I56" i="18"/>
  <c r="K56" i="18"/>
  <c r="M56" i="18"/>
  <c r="O56" i="18"/>
  <c r="Q56" i="18"/>
  <c r="V56" i="18"/>
  <c r="G59" i="18"/>
  <c r="I59" i="18"/>
  <c r="K59" i="18"/>
  <c r="M59" i="18"/>
  <c r="O59" i="18"/>
  <c r="Q59" i="18"/>
  <c r="V59" i="18"/>
  <c r="G62" i="18"/>
  <c r="M62" i="18" s="1"/>
  <c r="M61" i="18" s="1"/>
  <c r="I62" i="18"/>
  <c r="I61" i="18" s="1"/>
  <c r="K62" i="18"/>
  <c r="K61" i="18" s="1"/>
  <c r="O62" i="18"/>
  <c r="O61" i="18" s="1"/>
  <c r="Q62" i="18"/>
  <c r="Q61" i="18" s="1"/>
  <c r="V62" i="18"/>
  <c r="V61" i="18" s="1"/>
  <c r="O68" i="18"/>
  <c r="G69" i="18"/>
  <c r="G68" i="18" s="1"/>
  <c r="I69" i="18"/>
  <c r="I68" i="18" s="1"/>
  <c r="K69" i="18"/>
  <c r="K68" i="18" s="1"/>
  <c r="M69" i="18"/>
  <c r="M68" i="18" s="1"/>
  <c r="O69" i="18"/>
  <c r="Q69" i="18"/>
  <c r="Q68" i="18" s="1"/>
  <c r="V69" i="18"/>
  <c r="V68" i="18" s="1"/>
  <c r="G72" i="18"/>
  <c r="M72" i="18" s="1"/>
  <c r="I72" i="18"/>
  <c r="K72" i="18"/>
  <c r="O72" i="18"/>
  <c r="Q72" i="18"/>
  <c r="V72" i="18"/>
  <c r="G74" i="18"/>
  <c r="M74" i="18" s="1"/>
  <c r="I74" i="18"/>
  <c r="K74" i="18"/>
  <c r="O74" i="18"/>
  <c r="Q74" i="18"/>
  <c r="V74" i="18"/>
  <c r="G76" i="18"/>
  <c r="I76" i="18"/>
  <c r="K76" i="18"/>
  <c r="M76" i="18"/>
  <c r="O76" i="18"/>
  <c r="Q76" i="18"/>
  <c r="V76" i="18"/>
  <c r="G78" i="18"/>
  <c r="M78" i="18" s="1"/>
  <c r="I78" i="18"/>
  <c r="K78" i="18"/>
  <c r="O78" i="18"/>
  <c r="Q78" i="18"/>
  <c r="V78" i="18"/>
  <c r="G80" i="18"/>
  <c r="M80" i="18" s="1"/>
  <c r="I80" i="18"/>
  <c r="K80" i="18"/>
  <c r="O80" i="18"/>
  <c r="Q80" i="18"/>
  <c r="V80" i="18"/>
  <c r="G82" i="18"/>
  <c r="M82" i="18" s="1"/>
  <c r="I82" i="18"/>
  <c r="K82" i="18"/>
  <c r="O82" i="18"/>
  <c r="Q82" i="18"/>
  <c r="V82" i="18"/>
  <c r="G84" i="18"/>
  <c r="I84" i="18"/>
  <c r="K84" i="18"/>
  <c r="M84" i="18"/>
  <c r="O84" i="18"/>
  <c r="Q84" i="18"/>
  <c r="V84" i="18"/>
  <c r="G86" i="18"/>
  <c r="I86" i="18"/>
  <c r="K86" i="18"/>
  <c r="M86" i="18"/>
  <c r="O86" i="18"/>
  <c r="Q86" i="18"/>
  <c r="V86" i="18"/>
  <c r="G88" i="18"/>
  <c r="M88" i="18" s="1"/>
  <c r="I88" i="18"/>
  <c r="K88" i="18"/>
  <c r="O88" i="18"/>
  <c r="Q88" i="18"/>
  <c r="V88" i="18"/>
  <c r="G90" i="18"/>
  <c r="M90" i="18" s="1"/>
  <c r="I90" i="18"/>
  <c r="K90" i="18"/>
  <c r="O90" i="18"/>
  <c r="Q90" i="18"/>
  <c r="V90" i="18"/>
  <c r="G92" i="18"/>
  <c r="I92" i="18"/>
  <c r="K92" i="18"/>
  <c r="M92" i="18"/>
  <c r="O92" i="18"/>
  <c r="Q92" i="18"/>
  <c r="V92" i="18"/>
  <c r="G93" i="18"/>
  <c r="M93" i="18" s="1"/>
  <c r="I93" i="18"/>
  <c r="K93" i="18"/>
  <c r="O93" i="18"/>
  <c r="Q93" i="18"/>
  <c r="V93" i="18"/>
  <c r="G94" i="18"/>
  <c r="M94" i="18" s="1"/>
  <c r="I94" i="18"/>
  <c r="K94" i="18"/>
  <c r="O94" i="18"/>
  <c r="Q94" i="18"/>
  <c r="V94" i="18"/>
  <c r="G95" i="18"/>
  <c r="M95" i="18" s="1"/>
  <c r="I95" i="18"/>
  <c r="K95" i="18"/>
  <c r="O95" i="18"/>
  <c r="Q95" i="18"/>
  <c r="V95" i="18"/>
  <c r="G97" i="18"/>
  <c r="I97" i="18"/>
  <c r="K97" i="18"/>
  <c r="M97" i="18"/>
  <c r="O97" i="18"/>
  <c r="Q97" i="18"/>
  <c r="V97" i="18"/>
  <c r="G98" i="18"/>
  <c r="I98" i="18"/>
  <c r="K98" i="18"/>
  <c r="M98" i="18"/>
  <c r="O98" i="18"/>
  <c r="Q98" i="18"/>
  <c r="V98" i="18"/>
  <c r="G99" i="18"/>
  <c r="M99" i="18" s="1"/>
  <c r="I99" i="18"/>
  <c r="K99" i="18"/>
  <c r="O99" i="18"/>
  <c r="Q99" i="18"/>
  <c r="V99" i="18"/>
  <c r="G100" i="18"/>
  <c r="M100" i="18" s="1"/>
  <c r="I100" i="18"/>
  <c r="K100" i="18"/>
  <c r="O100" i="18"/>
  <c r="Q100" i="18"/>
  <c r="V100" i="18"/>
  <c r="G101" i="18"/>
  <c r="I101" i="18"/>
  <c r="K101" i="18"/>
  <c r="M101" i="18"/>
  <c r="O101" i="18"/>
  <c r="Q101" i="18"/>
  <c r="V101"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M107" i="18" s="1"/>
  <c r="I107" i="18"/>
  <c r="K107" i="18"/>
  <c r="O107" i="18"/>
  <c r="Q107" i="18"/>
  <c r="V107" i="18"/>
  <c r="G109" i="18"/>
  <c r="M109" i="18" s="1"/>
  <c r="I109" i="18"/>
  <c r="K109" i="18"/>
  <c r="O109" i="18"/>
  <c r="Q109" i="18"/>
  <c r="V109" i="18"/>
  <c r="G110" i="18"/>
  <c r="M110" i="18" s="1"/>
  <c r="I110" i="18"/>
  <c r="K110" i="18"/>
  <c r="O110" i="18"/>
  <c r="Q110" i="18"/>
  <c r="V110" i="18"/>
  <c r="G112" i="18"/>
  <c r="M112" i="18" s="1"/>
  <c r="I112" i="18"/>
  <c r="K112" i="18"/>
  <c r="O112" i="18"/>
  <c r="Q112" i="18"/>
  <c r="V112" i="18"/>
  <c r="G114" i="18"/>
  <c r="I114" i="18"/>
  <c r="K114" i="18"/>
  <c r="M114" i="18"/>
  <c r="O114" i="18"/>
  <c r="Q114" i="18"/>
  <c r="V114" i="18"/>
  <c r="G115" i="18"/>
  <c r="M115" i="18" s="1"/>
  <c r="I115" i="18"/>
  <c r="K115" i="18"/>
  <c r="O115" i="18"/>
  <c r="Q115" i="18"/>
  <c r="V115" i="18"/>
  <c r="G116" i="18"/>
  <c r="M116" i="18" s="1"/>
  <c r="I116" i="18"/>
  <c r="K116" i="18"/>
  <c r="O116" i="18"/>
  <c r="Q116" i="18"/>
  <c r="V116" i="18"/>
  <c r="G118" i="18"/>
  <c r="M118" i="18" s="1"/>
  <c r="I118" i="18"/>
  <c r="K118" i="18"/>
  <c r="O118" i="18"/>
  <c r="Q118" i="18"/>
  <c r="V118" i="18"/>
  <c r="G119" i="18"/>
  <c r="I119" i="18"/>
  <c r="K119" i="18"/>
  <c r="M119" i="18"/>
  <c r="O119" i="18"/>
  <c r="Q119" i="18"/>
  <c r="V119" i="18"/>
  <c r="G120" i="18"/>
  <c r="M120" i="18" s="1"/>
  <c r="I120" i="18"/>
  <c r="K120" i="18"/>
  <c r="O120" i="18"/>
  <c r="Q120" i="18"/>
  <c r="V120" i="18"/>
  <c r="G121" i="18"/>
  <c r="M121" i="18" s="1"/>
  <c r="I121" i="18"/>
  <c r="K121" i="18"/>
  <c r="O121" i="18"/>
  <c r="Q121" i="18"/>
  <c r="V121" i="18"/>
  <c r="G122" i="18"/>
  <c r="I122" i="18"/>
  <c r="K122" i="18"/>
  <c r="M122" i="18"/>
  <c r="O122" i="18"/>
  <c r="Q122" i="18"/>
  <c r="V122" i="18"/>
  <c r="G124" i="18"/>
  <c r="I124" i="18"/>
  <c r="K124" i="18"/>
  <c r="M124" i="18"/>
  <c r="O124" i="18"/>
  <c r="Q124" i="18"/>
  <c r="V124" i="18"/>
  <c r="G125" i="18"/>
  <c r="M125" i="18" s="1"/>
  <c r="I125" i="18"/>
  <c r="K125" i="18"/>
  <c r="O125" i="18"/>
  <c r="Q125" i="18"/>
  <c r="V125" i="18"/>
  <c r="G126" i="18"/>
  <c r="M126" i="18" s="1"/>
  <c r="I126" i="18"/>
  <c r="K126" i="18"/>
  <c r="O126" i="18"/>
  <c r="Q126" i="18"/>
  <c r="V126" i="18"/>
  <c r="G129" i="18"/>
  <c r="I129" i="18"/>
  <c r="K129" i="18"/>
  <c r="O129" i="18"/>
  <c r="Q129" i="18"/>
  <c r="V129" i="18"/>
  <c r="G130" i="18"/>
  <c r="M130" i="18" s="1"/>
  <c r="I130" i="18"/>
  <c r="K130" i="18"/>
  <c r="O130" i="18"/>
  <c r="Q130" i="18"/>
  <c r="V130" i="18"/>
  <c r="G131" i="18"/>
  <c r="M131" i="18" s="1"/>
  <c r="I131" i="18"/>
  <c r="K131" i="18"/>
  <c r="O131" i="18"/>
  <c r="Q131" i="18"/>
  <c r="V131" i="18"/>
  <c r="G132" i="18"/>
  <c r="M132" i="18" s="1"/>
  <c r="I132" i="18"/>
  <c r="K132" i="18"/>
  <c r="O132" i="18"/>
  <c r="Q132" i="18"/>
  <c r="V132" i="18"/>
  <c r="G133" i="18"/>
  <c r="I133" i="18"/>
  <c r="K133" i="18"/>
  <c r="M133" i="18"/>
  <c r="O133" i="18"/>
  <c r="Q133" i="18"/>
  <c r="V133" i="18"/>
  <c r="G134" i="18"/>
  <c r="M134" i="18" s="1"/>
  <c r="I134" i="18"/>
  <c r="K134" i="18"/>
  <c r="O134" i="18"/>
  <c r="Q134" i="18"/>
  <c r="V134" i="18"/>
  <c r="G135" i="18"/>
  <c r="M135" i="18" s="1"/>
  <c r="I135" i="18"/>
  <c r="K135" i="18"/>
  <c r="O135" i="18"/>
  <c r="Q135" i="18"/>
  <c r="V135" i="18"/>
  <c r="G136" i="18"/>
  <c r="I136" i="18"/>
  <c r="K136" i="18"/>
  <c r="M136" i="18"/>
  <c r="O136" i="18"/>
  <c r="Q136" i="18"/>
  <c r="V136" i="18"/>
  <c r="G137" i="18"/>
  <c r="M137" i="18" s="1"/>
  <c r="I137" i="18"/>
  <c r="K137" i="18"/>
  <c r="O137" i="18"/>
  <c r="Q137" i="18"/>
  <c r="V137" i="18"/>
  <c r="G138" i="18"/>
  <c r="M138" i="18" s="1"/>
  <c r="I138" i="18"/>
  <c r="K138" i="18"/>
  <c r="O138" i="18"/>
  <c r="Q138" i="18"/>
  <c r="V138" i="18"/>
  <c r="G139" i="18"/>
  <c r="M139" i="18" s="1"/>
  <c r="I139" i="18"/>
  <c r="K139" i="18"/>
  <c r="O139" i="18"/>
  <c r="Q139" i="18"/>
  <c r="V139" i="18"/>
  <c r="G140" i="18"/>
  <c r="I140" i="18"/>
  <c r="K140" i="18"/>
  <c r="M140" i="18"/>
  <c r="O140" i="18"/>
  <c r="Q140" i="18"/>
  <c r="V140" i="18"/>
  <c r="G141" i="18"/>
  <c r="M141" i="18" s="1"/>
  <c r="I141" i="18"/>
  <c r="K141" i="18"/>
  <c r="O141" i="18"/>
  <c r="Q141" i="18"/>
  <c r="V141" i="18"/>
  <c r="G142" i="18"/>
  <c r="M142" i="18" s="1"/>
  <c r="I142" i="18"/>
  <c r="K142" i="18"/>
  <c r="O142" i="18"/>
  <c r="Q142" i="18"/>
  <c r="V142" i="18"/>
  <c r="G143" i="18"/>
  <c r="M143" i="18" s="1"/>
  <c r="I143" i="18"/>
  <c r="K143" i="18"/>
  <c r="O143" i="18"/>
  <c r="Q143" i="18"/>
  <c r="V143" i="18"/>
  <c r="G144" i="18"/>
  <c r="I144" i="18"/>
  <c r="K144" i="18"/>
  <c r="M144" i="18"/>
  <c r="O144" i="18"/>
  <c r="Q144" i="18"/>
  <c r="V144" i="18"/>
  <c r="G147" i="18"/>
  <c r="M147" i="18" s="1"/>
  <c r="I147" i="18"/>
  <c r="K147" i="18"/>
  <c r="O147" i="18"/>
  <c r="Q147" i="18"/>
  <c r="Q146" i="18" s="1"/>
  <c r="V147" i="18"/>
  <c r="G148" i="18"/>
  <c r="I148" i="18"/>
  <c r="K148" i="18"/>
  <c r="M148" i="18"/>
  <c r="O148" i="18"/>
  <c r="Q148" i="18"/>
  <c r="V148" i="18"/>
  <c r="G149" i="18"/>
  <c r="I149" i="18"/>
  <c r="K149" i="18"/>
  <c r="M149" i="18"/>
  <c r="O149" i="18"/>
  <c r="Q149" i="18"/>
  <c r="V149" i="18"/>
  <c r="G150" i="18"/>
  <c r="M150" i="18" s="1"/>
  <c r="I150" i="18"/>
  <c r="K150" i="18"/>
  <c r="O150" i="18"/>
  <c r="Q150" i="18"/>
  <c r="V150" i="18"/>
  <c r="G151" i="18"/>
  <c r="M151" i="18" s="1"/>
  <c r="I151" i="18"/>
  <c r="K151" i="18"/>
  <c r="O151" i="18"/>
  <c r="Q151" i="18"/>
  <c r="V151" i="18"/>
  <c r="G152" i="18"/>
  <c r="I152" i="18"/>
  <c r="K152" i="18"/>
  <c r="M152" i="18"/>
  <c r="O152" i="18"/>
  <c r="Q152" i="18"/>
  <c r="V152" i="18"/>
  <c r="AE155" i="18"/>
  <c r="F50" i="1" s="1"/>
  <c r="BA161" i="17"/>
  <c r="BA117" i="17"/>
  <c r="G9" i="17"/>
  <c r="M9" i="17" s="1"/>
  <c r="I9" i="17"/>
  <c r="K9" i="17"/>
  <c r="O9" i="17"/>
  <c r="O8" i="17" s="1"/>
  <c r="Q9" i="17"/>
  <c r="V9" i="17"/>
  <c r="G13" i="17"/>
  <c r="I13" i="17"/>
  <c r="K13" i="17"/>
  <c r="M13" i="17"/>
  <c r="O13" i="17"/>
  <c r="Q13" i="17"/>
  <c r="V13" i="17"/>
  <c r="G20" i="17"/>
  <c r="M20" i="17" s="1"/>
  <c r="I20" i="17"/>
  <c r="K20" i="17"/>
  <c r="O20" i="17"/>
  <c r="Q20" i="17"/>
  <c r="V20" i="17"/>
  <c r="G25" i="17"/>
  <c r="M25" i="17" s="1"/>
  <c r="I25" i="17"/>
  <c r="K25" i="17"/>
  <c r="O25" i="17"/>
  <c r="Q25" i="17"/>
  <c r="V25" i="17"/>
  <c r="G47" i="17"/>
  <c r="I47" i="17"/>
  <c r="K47" i="17"/>
  <c r="M47" i="17"/>
  <c r="O47" i="17"/>
  <c r="Q47" i="17"/>
  <c r="V47" i="17"/>
  <c r="G69" i="17"/>
  <c r="I69" i="17"/>
  <c r="K69" i="17"/>
  <c r="M69" i="17"/>
  <c r="O69" i="17"/>
  <c r="Q69" i="17"/>
  <c r="V69" i="17"/>
  <c r="G109" i="17"/>
  <c r="M109" i="17" s="1"/>
  <c r="I109" i="17"/>
  <c r="K109" i="17"/>
  <c r="O109" i="17"/>
  <c r="Q109" i="17"/>
  <c r="V109" i="17"/>
  <c r="G116" i="17"/>
  <c r="I116" i="17"/>
  <c r="K116" i="17"/>
  <c r="M116" i="17"/>
  <c r="O116" i="17"/>
  <c r="Q116" i="17"/>
  <c r="V116" i="17"/>
  <c r="G160" i="17"/>
  <c r="I160" i="17"/>
  <c r="K160" i="17"/>
  <c r="M160" i="17"/>
  <c r="O160" i="17"/>
  <c r="Q160" i="17"/>
  <c r="V160" i="17"/>
  <c r="G162" i="17"/>
  <c r="M162" i="17" s="1"/>
  <c r="I162" i="17"/>
  <c r="K162" i="17"/>
  <c r="O162" i="17"/>
  <c r="Q162" i="17"/>
  <c r="V162" i="17"/>
  <c r="G181" i="17"/>
  <c r="M181" i="17" s="1"/>
  <c r="I181" i="17"/>
  <c r="K181" i="17"/>
  <c r="O181" i="17"/>
  <c r="Q181" i="17"/>
  <c r="V181" i="17"/>
  <c r="G196" i="17"/>
  <c r="I196" i="17"/>
  <c r="K196" i="17"/>
  <c r="M196" i="17"/>
  <c r="O196" i="17"/>
  <c r="Q196" i="17"/>
  <c r="V196" i="17"/>
  <c r="G209" i="17"/>
  <c r="I209" i="17"/>
  <c r="K209" i="17"/>
  <c r="O209" i="17"/>
  <c r="Q209" i="17"/>
  <c r="V209" i="17"/>
  <c r="G213" i="17"/>
  <c r="M213" i="17" s="1"/>
  <c r="I213" i="17"/>
  <c r="K213" i="17"/>
  <c r="O213" i="17"/>
  <c r="Q213" i="17"/>
  <c r="V213" i="17"/>
  <c r="G217" i="17"/>
  <c r="M217" i="17" s="1"/>
  <c r="I217" i="17"/>
  <c r="K217" i="17"/>
  <c r="O217" i="17"/>
  <c r="Q217" i="17"/>
  <c r="V217" i="17"/>
  <c r="G228" i="17"/>
  <c r="M228" i="17" s="1"/>
  <c r="I228" i="17"/>
  <c r="K228" i="17"/>
  <c r="O228" i="17"/>
  <c r="Q228" i="17"/>
  <c r="V228" i="17"/>
  <c r="G241" i="17"/>
  <c r="M241" i="17" s="1"/>
  <c r="I241" i="17"/>
  <c r="K241" i="17"/>
  <c r="O241" i="17"/>
  <c r="Q241" i="17"/>
  <c r="V241" i="17"/>
  <c r="G253" i="17"/>
  <c r="M253" i="17" s="1"/>
  <c r="I253" i="17"/>
  <c r="K253" i="17"/>
  <c r="O253" i="17"/>
  <c r="Q253" i="17"/>
  <c r="V253" i="17"/>
  <c r="G265" i="17"/>
  <c r="M265" i="17" s="1"/>
  <c r="I265" i="17"/>
  <c r="K265" i="17"/>
  <c r="O265" i="17"/>
  <c r="Q265" i="17"/>
  <c r="V265" i="17"/>
  <c r="G269" i="17"/>
  <c r="I269" i="17"/>
  <c r="K269" i="17"/>
  <c r="M269" i="17"/>
  <c r="O269" i="17"/>
  <c r="Q269" i="17"/>
  <c r="V269" i="17"/>
  <c r="G276" i="17"/>
  <c r="M276" i="17" s="1"/>
  <c r="I276" i="17"/>
  <c r="K276" i="17"/>
  <c r="O276" i="17"/>
  <c r="Q276" i="17"/>
  <c r="V276" i="17"/>
  <c r="G283" i="17"/>
  <c r="M283" i="17" s="1"/>
  <c r="I283" i="17"/>
  <c r="K283" i="17"/>
  <c r="O283" i="17"/>
  <c r="Q283" i="17"/>
  <c r="V283" i="17"/>
  <c r="G287" i="17"/>
  <c r="M287" i="17" s="1"/>
  <c r="I287" i="17"/>
  <c r="K287" i="17"/>
  <c r="O287" i="17"/>
  <c r="Q287" i="17"/>
  <c r="V287" i="17"/>
  <c r="G294" i="17"/>
  <c r="I294" i="17"/>
  <c r="K294" i="17"/>
  <c r="M294" i="17"/>
  <c r="O294" i="17"/>
  <c r="Q294" i="17"/>
  <c r="V294" i="17"/>
  <c r="G301" i="17"/>
  <c r="M301" i="17" s="1"/>
  <c r="I301" i="17"/>
  <c r="K301" i="17"/>
  <c r="O301" i="17"/>
  <c r="Q301" i="17"/>
  <c r="V301" i="17"/>
  <c r="G308" i="17"/>
  <c r="M308" i="17" s="1"/>
  <c r="I308" i="17"/>
  <c r="K308" i="17"/>
  <c r="O308" i="17"/>
  <c r="Q308" i="17"/>
  <c r="V308" i="17"/>
  <c r="G322" i="17"/>
  <c r="I322" i="17"/>
  <c r="K322" i="17"/>
  <c r="M322" i="17"/>
  <c r="O322" i="17"/>
  <c r="Q322" i="17"/>
  <c r="V322" i="17"/>
  <c r="G327" i="17"/>
  <c r="M327" i="17" s="1"/>
  <c r="I327" i="17"/>
  <c r="K327" i="17"/>
  <c r="O327" i="17"/>
  <c r="O326" i="17" s="1"/>
  <c r="Q327" i="17"/>
  <c r="Q326" i="17" s="1"/>
  <c r="V327" i="17"/>
  <c r="G331" i="17"/>
  <c r="M331" i="17" s="1"/>
  <c r="I331" i="17"/>
  <c r="K331" i="17"/>
  <c r="K326" i="17" s="1"/>
  <c r="O331" i="17"/>
  <c r="Q331" i="17"/>
  <c r="V331" i="17"/>
  <c r="V326" i="17" s="1"/>
  <c r="G333" i="17"/>
  <c r="I333" i="17"/>
  <c r="K333" i="17"/>
  <c r="M333" i="17"/>
  <c r="O333" i="17"/>
  <c r="Q333" i="17"/>
  <c r="V333" i="17"/>
  <c r="G336" i="17"/>
  <c r="M336" i="17" s="1"/>
  <c r="I336" i="17"/>
  <c r="K336" i="17"/>
  <c r="O336" i="17"/>
  <c r="Q336" i="17"/>
  <c r="Q335" i="17" s="1"/>
  <c r="V336" i="17"/>
  <c r="G338" i="17"/>
  <c r="M338" i="17" s="1"/>
  <c r="I338" i="17"/>
  <c r="K338" i="17"/>
  <c r="K335" i="17" s="1"/>
  <c r="O338" i="17"/>
  <c r="Q338" i="17"/>
  <c r="V338" i="17"/>
  <c r="G340" i="17"/>
  <c r="M340" i="17" s="1"/>
  <c r="I340" i="17"/>
  <c r="K340" i="17"/>
  <c r="O340" i="17"/>
  <c r="Q340" i="17"/>
  <c r="V340" i="17"/>
  <c r="G343" i="17"/>
  <c r="M343" i="17" s="1"/>
  <c r="I343" i="17"/>
  <c r="K343" i="17"/>
  <c r="O343" i="17"/>
  <c r="Q343" i="17"/>
  <c r="V343" i="17"/>
  <c r="G347" i="17"/>
  <c r="M347" i="17" s="1"/>
  <c r="I347" i="17"/>
  <c r="K347" i="17"/>
  <c r="O347" i="17"/>
  <c r="Q347" i="17"/>
  <c r="V347" i="17"/>
  <c r="G349" i="17"/>
  <c r="I349" i="17"/>
  <c r="K349" i="17"/>
  <c r="M349" i="17"/>
  <c r="O349" i="17"/>
  <c r="Q349" i="17"/>
  <c r="V349" i="17"/>
  <c r="G357" i="17"/>
  <c r="I357" i="17"/>
  <c r="K357" i="17"/>
  <c r="M357" i="17"/>
  <c r="O357" i="17"/>
  <c r="Q357" i="17"/>
  <c r="V357" i="17"/>
  <c r="G358" i="17"/>
  <c r="M358" i="17" s="1"/>
  <c r="I358" i="17"/>
  <c r="K358" i="17"/>
  <c r="O358" i="17"/>
  <c r="Q358" i="17"/>
  <c r="V358" i="17"/>
  <c r="G360" i="17"/>
  <c r="M360" i="17" s="1"/>
  <c r="I360" i="17"/>
  <c r="K360" i="17"/>
  <c r="O360" i="17"/>
  <c r="Q360" i="17"/>
  <c r="V360" i="17"/>
  <c r="G366" i="17"/>
  <c r="I366" i="17"/>
  <c r="K366" i="17"/>
  <c r="M366" i="17"/>
  <c r="O366" i="17"/>
  <c r="Q366" i="17"/>
  <c r="V366" i="17"/>
  <c r="G377" i="17"/>
  <c r="M377" i="17" s="1"/>
  <c r="I377" i="17"/>
  <c r="K377" i="17"/>
  <c r="O377" i="17"/>
  <c r="Q377" i="17"/>
  <c r="V377" i="17"/>
  <c r="G380" i="17"/>
  <c r="M380" i="17" s="1"/>
  <c r="I380" i="17"/>
  <c r="K380" i="17"/>
  <c r="O380" i="17"/>
  <c r="Q380" i="17"/>
  <c r="V380" i="17"/>
  <c r="G387" i="17"/>
  <c r="I387" i="17"/>
  <c r="K387" i="17"/>
  <c r="M387" i="17"/>
  <c r="O387" i="17"/>
  <c r="Q387" i="17"/>
  <c r="V387" i="17"/>
  <c r="G401" i="17"/>
  <c r="M401" i="17" s="1"/>
  <c r="I401" i="17"/>
  <c r="K401" i="17"/>
  <c r="O401" i="17"/>
  <c r="Q401" i="17"/>
  <c r="V401" i="17"/>
  <c r="G406" i="17"/>
  <c r="M406" i="17" s="1"/>
  <c r="I406" i="17"/>
  <c r="K406" i="17"/>
  <c r="O406" i="17"/>
  <c r="Q406" i="17"/>
  <c r="V406" i="17"/>
  <c r="G410" i="17"/>
  <c r="M410" i="17" s="1"/>
  <c r="I410" i="17"/>
  <c r="K410" i="17"/>
  <c r="O410" i="17"/>
  <c r="Q410" i="17"/>
  <c r="V410" i="17"/>
  <c r="G416" i="17"/>
  <c r="I416" i="17"/>
  <c r="K416" i="17"/>
  <c r="M416" i="17"/>
  <c r="O416" i="17"/>
  <c r="Q416" i="17"/>
  <c r="V416" i="17"/>
  <c r="G442" i="17"/>
  <c r="M442" i="17" s="1"/>
  <c r="I442" i="17"/>
  <c r="K442" i="17"/>
  <c r="O442" i="17"/>
  <c r="Q442" i="17"/>
  <c r="V442" i="17"/>
  <c r="G482" i="17"/>
  <c r="M482" i="17" s="1"/>
  <c r="I482" i="17"/>
  <c r="K482" i="17"/>
  <c r="O482" i="17"/>
  <c r="Q482" i="17"/>
  <c r="V482" i="17"/>
  <c r="G511" i="17"/>
  <c r="M511" i="17" s="1"/>
  <c r="I511" i="17"/>
  <c r="K511" i="17"/>
  <c r="O511" i="17"/>
  <c r="Q511" i="17"/>
  <c r="V511" i="17"/>
  <c r="G519" i="17"/>
  <c r="I519" i="17"/>
  <c r="K519" i="17"/>
  <c r="M519" i="17"/>
  <c r="O519" i="17"/>
  <c r="Q519" i="17"/>
  <c r="V519" i="17"/>
  <c r="G532" i="17"/>
  <c r="M532" i="17" s="1"/>
  <c r="M531" i="17" s="1"/>
  <c r="I532" i="17"/>
  <c r="I531" i="17" s="1"/>
  <c r="K532" i="17"/>
  <c r="K531" i="17" s="1"/>
  <c r="O532" i="17"/>
  <c r="O531" i="17" s="1"/>
  <c r="Q532" i="17"/>
  <c r="Q531" i="17" s="1"/>
  <c r="V532" i="17"/>
  <c r="V531" i="17" s="1"/>
  <c r="G535" i="17"/>
  <c r="M535" i="17" s="1"/>
  <c r="M534" i="17" s="1"/>
  <c r="I535" i="17"/>
  <c r="I534" i="17" s="1"/>
  <c r="K535" i="17"/>
  <c r="K534" i="17" s="1"/>
  <c r="O535" i="17"/>
  <c r="O534" i="17" s="1"/>
  <c r="Q535" i="17"/>
  <c r="Q534" i="17" s="1"/>
  <c r="V535" i="17"/>
  <c r="V534" i="17" s="1"/>
  <c r="G537" i="17"/>
  <c r="M537" i="17" s="1"/>
  <c r="I537" i="17"/>
  <c r="K537" i="17"/>
  <c r="O537" i="17"/>
  <c r="Q537" i="17"/>
  <c r="V537" i="17"/>
  <c r="G543" i="17"/>
  <c r="M543" i="17" s="1"/>
  <c r="I543" i="17"/>
  <c r="K543" i="17"/>
  <c r="O543" i="17"/>
  <c r="Q543" i="17"/>
  <c r="V543" i="17"/>
  <c r="G549" i="17"/>
  <c r="M549" i="17" s="1"/>
  <c r="I549" i="17"/>
  <c r="K549" i="17"/>
  <c r="O549" i="17"/>
  <c r="Q549" i="17"/>
  <c r="V549" i="17"/>
  <c r="G560" i="17"/>
  <c r="I560" i="17"/>
  <c r="K560" i="17"/>
  <c r="M560" i="17"/>
  <c r="O560" i="17"/>
  <c r="Q560" i="17"/>
  <c r="V560" i="17"/>
  <c r="G571" i="17"/>
  <c r="M571" i="17" s="1"/>
  <c r="I571" i="17"/>
  <c r="K571" i="17"/>
  <c r="O571" i="17"/>
  <c r="Q571" i="17"/>
  <c r="V571" i="17"/>
  <c r="G574" i="17"/>
  <c r="M574" i="17" s="1"/>
  <c r="I574" i="17"/>
  <c r="K574" i="17"/>
  <c r="O574" i="17"/>
  <c r="Q574" i="17"/>
  <c r="V574" i="17"/>
  <c r="G577" i="17"/>
  <c r="M577" i="17" s="1"/>
  <c r="I577" i="17"/>
  <c r="K577" i="17"/>
  <c r="O577" i="17"/>
  <c r="Q577" i="17"/>
  <c r="V577" i="17"/>
  <c r="G580" i="17"/>
  <c r="M580" i="17" s="1"/>
  <c r="I580" i="17"/>
  <c r="K580" i="17"/>
  <c r="O580" i="17"/>
  <c r="Q580" i="17"/>
  <c r="V580" i="17"/>
  <c r="G583" i="17"/>
  <c r="M583" i="17" s="1"/>
  <c r="I583" i="17"/>
  <c r="K583" i="17"/>
  <c r="O583" i="17"/>
  <c r="Q583" i="17"/>
  <c r="V583" i="17"/>
  <c r="G586" i="17"/>
  <c r="I586" i="17"/>
  <c r="K586" i="17"/>
  <c r="M586" i="17"/>
  <c r="O586" i="17"/>
  <c r="Q586" i="17"/>
  <c r="V586" i="17"/>
  <c r="G589" i="17"/>
  <c r="M589" i="17" s="1"/>
  <c r="I589" i="17"/>
  <c r="K589" i="17"/>
  <c r="O589" i="17"/>
  <c r="Q589" i="17"/>
  <c r="V589" i="17"/>
  <c r="G592" i="17"/>
  <c r="M592" i="17" s="1"/>
  <c r="I592" i="17"/>
  <c r="K592" i="17"/>
  <c r="O592" i="17"/>
  <c r="Q592" i="17"/>
  <c r="V592" i="17"/>
  <c r="G595" i="17"/>
  <c r="M595" i="17" s="1"/>
  <c r="I595" i="17"/>
  <c r="K595" i="17"/>
  <c r="O595" i="17"/>
  <c r="Q595" i="17"/>
  <c r="V595" i="17"/>
  <c r="G597" i="17"/>
  <c r="I597" i="17"/>
  <c r="K597" i="17"/>
  <c r="M597" i="17"/>
  <c r="O597" i="17"/>
  <c r="Q597" i="17"/>
  <c r="V597" i="17"/>
  <c r="G600" i="17"/>
  <c r="M600" i="17" s="1"/>
  <c r="I600" i="17"/>
  <c r="K600" i="17"/>
  <c r="O600" i="17"/>
  <c r="Q600" i="17"/>
  <c r="V600" i="17"/>
  <c r="G603" i="17"/>
  <c r="M603" i="17" s="1"/>
  <c r="I603" i="17"/>
  <c r="K603" i="17"/>
  <c r="O603" i="17"/>
  <c r="Q603" i="17"/>
  <c r="V603" i="17"/>
  <c r="G606" i="17"/>
  <c r="I606" i="17"/>
  <c r="K606" i="17"/>
  <c r="M606" i="17"/>
  <c r="O606" i="17"/>
  <c r="Q606" i="17"/>
  <c r="V606" i="17"/>
  <c r="G617" i="17"/>
  <c r="I617" i="17"/>
  <c r="K617" i="17"/>
  <c r="O617" i="17"/>
  <c r="Q617" i="17"/>
  <c r="V617" i="17"/>
  <c r="G619" i="17"/>
  <c r="M619" i="17" s="1"/>
  <c r="I619" i="17"/>
  <c r="K619" i="17"/>
  <c r="O619" i="17"/>
  <c r="Q619" i="17"/>
  <c r="V619" i="17"/>
  <c r="G621" i="17"/>
  <c r="M621" i="17" s="1"/>
  <c r="I621" i="17"/>
  <c r="K621" i="17"/>
  <c r="O621" i="17"/>
  <c r="Q621" i="17"/>
  <c r="V621" i="17"/>
  <c r="G623" i="17"/>
  <c r="M623" i="17" s="1"/>
  <c r="I623" i="17"/>
  <c r="K623" i="17"/>
  <c r="O623" i="17"/>
  <c r="Q623" i="17"/>
  <c r="V623" i="17"/>
  <c r="G631" i="17"/>
  <c r="M631" i="17" s="1"/>
  <c r="I631" i="17"/>
  <c r="K631" i="17"/>
  <c r="O631" i="17"/>
  <c r="Q631" i="17"/>
  <c r="V631" i="17"/>
  <c r="G633" i="17"/>
  <c r="M633" i="17" s="1"/>
  <c r="I633" i="17"/>
  <c r="K633" i="17"/>
  <c r="O633" i="17"/>
  <c r="Q633" i="17"/>
  <c r="V633" i="17"/>
  <c r="G635" i="17"/>
  <c r="M635" i="17" s="1"/>
  <c r="I635" i="17"/>
  <c r="K635" i="17"/>
  <c r="O635" i="17"/>
  <c r="Q635" i="17"/>
  <c r="V635" i="17"/>
  <c r="G637" i="17"/>
  <c r="I637" i="17"/>
  <c r="K637" i="17"/>
  <c r="M637" i="17"/>
  <c r="O637" i="17"/>
  <c r="Q637" i="17"/>
  <c r="V637" i="17"/>
  <c r="G639" i="17"/>
  <c r="M639" i="17" s="1"/>
  <c r="I639" i="17"/>
  <c r="K639" i="17"/>
  <c r="O639" i="17"/>
  <c r="Q639" i="17"/>
  <c r="V639" i="17"/>
  <c r="G641" i="17"/>
  <c r="M641" i="17" s="1"/>
  <c r="I641" i="17"/>
  <c r="K641" i="17"/>
  <c r="O641" i="17"/>
  <c r="Q641" i="17"/>
  <c r="V641" i="17"/>
  <c r="G643" i="17"/>
  <c r="M643" i="17" s="1"/>
  <c r="I643" i="17"/>
  <c r="K643" i="17"/>
  <c r="O643" i="17"/>
  <c r="Q643" i="17"/>
  <c r="V643" i="17"/>
  <c r="G645" i="17"/>
  <c r="M645" i="17" s="1"/>
  <c r="I645" i="17"/>
  <c r="K645" i="17"/>
  <c r="O645" i="17"/>
  <c r="Q645" i="17"/>
  <c r="V645" i="17"/>
  <c r="G647" i="17"/>
  <c r="I647" i="17"/>
  <c r="K647" i="17"/>
  <c r="M647" i="17"/>
  <c r="O647" i="17"/>
  <c r="Q647" i="17"/>
  <c r="V647" i="17"/>
  <c r="G649" i="17"/>
  <c r="M649" i="17" s="1"/>
  <c r="I649" i="17"/>
  <c r="K649" i="17"/>
  <c r="O649" i="17"/>
  <c r="Q649" i="17"/>
  <c r="V649" i="17"/>
  <c r="G652" i="17"/>
  <c r="I652" i="17"/>
  <c r="K652" i="17"/>
  <c r="M652" i="17"/>
  <c r="O652" i="17"/>
  <c r="Q652" i="17"/>
  <c r="V652" i="17"/>
  <c r="G654" i="17"/>
  <c r="G651" i="17" s="1"/>
  <c r="I130" i="1" s="1"/>
  <c r="I654" i="17"/>
  <c r="K654" i="17"/>
  <c r="M654" i="17"/>
  <c r="O654" i="17"/>
  <c r="Q654" i="17"/>
  <c r="V654" i="17"/>
  <c r="G659" i="17"/>
  <c r="M659" i="17" s="1"/>
  <c r="I659" i="17"/>
  <c r="K659" i="17"/>
  <c r="O659" i="17"/>
  <c r="Q659" i="17"/>
  <c r="V659" i="17"/>
  <c r="G662" i="17"/>
  <c r="M662" i="17" s="1"/>
  <c r="I662" i="17"/>
  <c r="I651" i="17" s="1"/>
  <c r="K662" i="17"/>
  <c r="O662" i="17"/>
  <c r="Q662" i="17"/>
  <c r="V662" i="17"/>
  <c r="G665" i="17"/>
  <c r="I665" i="17"/>
  <c r="K665" i="17"/>
  <c r="M665" i="17"/>
  <c r="O665" i="17"/>
  <c r="Q665" i="17"/>
  <c r="V665" i="17"/>
  <c r="G670" i="17"/>
  <c r="M670" i="17" s="1"/>
  <c r="I670" i="17"/>
  <c r="K670" i="17"/>
  <c r="O670" i="17"/>
  <c r="Q670" i="17"/>
  <c r="Q664" i="17" s="1"/>
  <c r="V670" i="17"/>
  <c r="G676" i="17"/>
  <c r="M676" i="17" s="1"/>
  <c r="I676" i="17"/>
  <c r="K676" i="17"/>
  <c r="O676" i="17"/>
  <c r="Q676" i="17"/>
  <c r="V676" i="17"/>
  <c r="G681" i="17"/>
  <c r="M681" i="17" s="1"/>
  <c r="I681" i="17"/>
  <c r="K681" i="17"/>
  <c r="O681" i="17"/>
  <c r="Q681" i="17"/>
  <c r="V681" i="17"/>
  <c r="V664" i="17" s="1"/>
  <c r="G687" i="17"/>
  <c r="I687" i="17"/>
  <c r="K687" i="17"/>
  <c r="M687" i="17"/>
  <c r="O687" i="17"/>
  <c r="Q687" i="17"/>
  <c r="V687" i="17"/>
  <c r="G689" i="17"/>
  <c r="M689" i="17" s="1"/>
  <c r="I689" i="17"/>
  <c r="K689" i="17"/>
  <c r="O689" i="17"/>
  <c r="Q689" i="17"/>
  <c r="V689" i="17"/>
  <c r="G692" i="17"/>
  <c r="M692" i="17" s="1"/>
  <c r="I692" i="17"/>
  <c r="K692" i="17"/>
  <c r="O692" i="17"/>
  <c r="Q692" i="17"/>
  <c r="V692" i="17"/>
  <c r="G696" i="17"/>
  <c r="I696" i="17"/>
  <c r="K696" i="17"/>
  <c r="M696" i="17"/>
  <c r="O696" i="17"/>
  <c r="Q696" i="17"/>
  <c r="V696" i="17"/>
  <c r="G708" i="17"/>
  <c r="I708" i="17"/>
  <c r="K708" i="17"/>
  <c r="O708" i="17"/>
  <c r="Q708" i="17"/>
  <c r="V708" i="17"/>
  <c r="G718" i="17"/>
  <c r="M718" i="17" s="1"/>
  <c r="I718" i="17"/>
  <c r="K718" i="17"/>
  <c r="O718" i="17"/>
  <c r="Q718" i="17"/>
  <c r="V718" i="17"/>
  <c r="G723" i="17"/>
  <c r="M723" i="17" s="1"/>
  <c r="I723" i="17"/>
  <c r="K723" i="17"/>
  <c r="O723" i="17"/>
  <c r="Q723" i="17"/>
  <c r="V723" i="17"/>
  <c r="G725" i="17"/>
  <c r="I725" i="17"/>
  <c r="K725" i="17"/>
  <c r="M725" i="17"/>
  <c r="O725" i="17"/>
  <c r="Q725" i="17"/>
  <c r="V725" i="17"/>
  <c r="G727" i="17"/>
  <c r="M727" i="17" s="1"/>
  <c r="I727" i="17"/>
  <c r="K727" i="17"/>
  <c r="O727" i="17"/>
  <c r="Q727" i="17"/>
  <c r="V727" i="17"/>
  <c r="G730" i="17"/>
  <c r="M730" i="17" s="1"/>
  <c r="I730" i="17"/>
  <c r="K730" i="17"/>
  <c r="O730" i="17"/>
  <c r="Q730" i="17"/>
  <c r="V730" i="17"/>
  <c r="G733" i="17"/>
  <c r="M733" i="17" s="1"/>
  <c r="I733" i="17"/>
  <c r="K733" i="17"/>
  <c r="O733" i="17"/>
  <c r="Q733" i="17"/>
  <c r="V733" i="17"/>
  <c r="G736" i="17"/>
  <c r="I736" i="17"/>
  <c r="K736" i="17"/>
  <c r="M736" i="17"/>
  <c r="O736" i="17"/>
  <c r="Q736" i="17"/>
  <c r="V736" i="17"/>
  <c r="G746" i="17"/>
  <c r="M746" i="17" s="1"/>
  <c r="I746" i="17"/>
  <c r="K746" i="17"/>
  <c r="O746" i="17"/>
  <c r="Q746" i="17"/>
  <c r="V746" i="17"/>
  <c r="G750" i="17"/>
  <c r="M750" i="17" s="1"/>
  <c r="I750" i="17"/>
  <c r="K750" i="17"/>
  <c r="O750" i="17"/>
  <c r="Q750" i="17"/>
  <c r="V750" i="17"/>
  <c r="G753" i="17"/>
  <c r="I753" i="17"/>
  <c r="K753" i="17"/>
  <c r="O753" i="17"/>
  <c r="Q753" i="17"/>
  <c r="V753" i="17"/>
  <c r="G756" i="17"/>
  <c r="M756" i="17" s="1"/>
  <c r="I756" i="17"/>
  <c r="K756" i="17"/>
  <c r="O756" i="17"/>
  <c r="Q756" i="17"/>
  <c r="V756" i="17"/>
  <c r="G769" i="17"/>
  <c r="M769" i="17" s="1"/>
  <c r="I769" i="17"/>
  <c r="I752" i="17" s="1"/>
  <c r="K769" i="17"/>
  <c r="O769" i="17"/>
  <c r="Q769" i="17"/>
  <c r="V769" i="17"/>
  <c r="G776" i="17"/>
  <c r="I776" i="17"/>
  <c r="K776" i="17"/>
  <c r="M776" i="17"/>
  <c r="O776" i="17"/>
  <c r="Q776" i="17"/>
  <c r="V776" i="17"/>
  <c r="G781" i="17"/>
  <c r="M781" i="17" s="1"/>
  <c r="I781" i="17"/>
  <c r="K781" i="17"/>
  <c r="O781" i="17"/>
  <c r="Q781" i="17"/>
  <c r="V781" i="17"/>
  <c r="G783" i="17"/>
  <c r="I783" i="17"/>
  <c r="K783" i="17"/>
  <c r="O783" i="17"/>
  <c r="Q783" i="17"/>
  <c r="Q782" i="17" s="1"/>
  <c r="V783" i="17"/>
  <c r="G791" i="17"/>
  <c r="M791" i="17" s="1"/>
  <c r="I791" i="17"/>
  <c r="K791" i="17"/>
  <c r="O791" i="17"/>
  <c r="Q791" i="17"/>
  <c r="V791" i="17"/>
  <c r="G794" i="17"/>
  <c r="I794" i="17"/>
  <c r="K794" i="17"/>
  <c r="M794" i="17"/>
  <c r="O794" i="17"/>
  <c r="Q794" i="17"/>
  <c r="V794" i="17"/>
  <c r="G802" i="17"/>
  <c r="M802" i="17" s="1"/>
  <c r="I802" i="17"/>
  <c r="K802" i="17"/>
  <c r="O802" i="17"/>
  <c r="Q802" i="17"/>
  <c r="V802" i="17"/>
  <c r="G805" i="17"/>
  <c r="M805" i="17" s="1"/>
  <c r="I805" i="17"/>
  <c r="K805" i="17"/>
  <c r="O805" i="17"/>
  <c r="Q805" i="17"/>
  <c r="V805" i="17"/>
  <c r="G808" i="17"/>
  <c r="M808" i="17" s="1"/>
  <c r="I808" i="17"/>
  <c r="K808" i="17"/>
  <c r="O808" i="17"/>
  <c r="Q808" i="17"/>
  <c r="V808" i="17"/>
  <c r="G811" i="17"/>
  <c r="M811" i="17" s="1"/>
  <c r="I811" i="17"/>
  <c r="I810" i="17" s="1"/>
  <c r="K811" i="17"/>
  <c r="K810" i="17" s="1"/>
  <c r="O811" i="17"/>
  <c r="Q811" i="17"/>
  <c r="V811" i="17"/>
  <c r="V810" i="17" s="1"/>
  <c r="G812" i="17"/>
  <c r="M812" i="17" s="1"/>
  <c r="I812" i="17"/>
  <c r="K812" i="17"/>
  <c r="O812" i="17"/>
  <c r="Q812" i="17"/>
  <c r="V812" i="17"/>
  <c r="G940" i="17"/>
  <c r="I940" i="17"/>
  <c r="K940" i="17"/>
  <c r="M940" i="17"/>
  <c r="O940" i="17"/>
  <c r="Q940" i="17"/>
  <c r="V940" i="17"/>
  <c r="G942" i="17"/>
  <c r="M942" i="17" s="1"/>
  <c r="I942" i="17"/>
  <c r="K942" i="17"/>
  <c r="O942" i="17"/>
  <c r="Q942" i="17"/>
  <c r="V942" i="17"/>
  <c r="G943" i="17"/>
  <c r="M943" i="17" s="1"/>
  <c r="I943" i="17"/>
  <c r="K943" i="17"/>
  <c r="O943" i="17"/>
  <c r="Q943" i="17"/>
  <c r="V943" i="17"/>
  <c r="G944" i="17"/>
  <c r="I944" i="17"/>
  <c r="K944" i="17"/>
  <c r="K939" i="17" s="1"/>
  <c r="M944" i="17"/>
  <c r="O944" i="17"/>
  <c r="Q944" i="17"/>
  <c r="V944" i="17"/>
  <c r="G945" i="17"/>
  <c r="M945" i="17" s="1"/>
  <c r="I945" i="17"/>
  <c r="K945" i="17"/>
  <c r="O945" i="17"/>
  <c r="Q945" i="17"/>
  <c r="V945" i="17"/>
  <c r="G946" i="17"/>
  <c r="M946" i="17" s="1"/>
  <c r="I946" i="17"/>
  <c r="K946" i="17"/>
  <c r="O946" i="17"/>
  <c r="Q946" i="17"/>
  <c r="V946" i="17"/>
  <c r="AE948" i="17"/>
  <c r="BA10" i="16"/>
  <c r="G9" i="16"/>
  <c r="M9" i="16" s="1"/>
  <c r="M8" i="16" s="1"/>
  <c r="I9" i="16"/>
  <c r="I8" i="16" s="1"/>
  <c r="K9" i="16"/>
  <c r="K8" i="16" s="1"/>
  <c r="O9" i="16"/>
  <c r="O8" i="16" s="1"/>
  <c r="Q9" i="16"/>
  <c r="Q8" i="16" s="1"/>
  <c r="V9" i="16"/>
  <c r="V8" i="16" s="1"/>
  <c r="G15" i="16"/>
  <c r="AF51" i="16" s="1"/>
  <c r="G47" i="1" s="1"/>
  <c r="I15" i="16"/>
  <c r="I14" i="16" s="1"/>
  <c r="K15" i="16"/>
  <c r="K14" i="16" s="1"/>
  <c r="O15" i="16"/>
  <c r="O14" i="16" s="1"/>
  <c r="Q15" i="16"/>
  <c r="Q14" i="16" s="1"/>
  <c r="V15" i="16"/>
  <c r="V14" i="16" s="1"/>
  <c r="G18" i="16"/>
  <c r="M18" i="16" s="1"/>
  <c r="I18" i="16"/>
  <c r="K18" i="16"/>
  <c r="O18" i="16"/>
  <c r="Q18" i="16"/>
  <c r="V18" i="16"/>
  <c r="G20" i="16"/>
  <c r="M20" i="16" s="1"/>
  <c r="I20" i="16"/>
  <c r="K20" i="16"/>
  <c r="O20" i="16"/>
  <c r="Q20" i="16"/>
  <c r="V20" i="16"/>
  <c r="G22" i="16"/>
  <c r="I22" i="16"/>
  <c r="K22" i="16"/>
  <c r="O22" i="16"/>
  <c r="Q22" i="16"/>
  <c r="V22" i="16"/>
  <c r="G24" i="16"/>
  <c r="I160" i="1" s="1"/>
  <c r="G25" i="16"/>
  <c r="M25" i="16" s="1"/>
  <c r="M24" i="16" s="1"/>
  <c r="I25" i="16"/>
  <c r="K25" i="16"/>
  <c r="O25" i="16"/>
  <c r="O24" i="16" s="1"/>
  <c r="Q25" i="16"/>
  <c r="Q24" i="16" s="1"/>
  <c r="V25" i="16"/>
  <c r="G27" i="16"/>
  <c r="M27" i="16" s="1"/>
  <c r="I27" i="16"/>
  <c r="K27" i="16"/>
  <c r="O27" i="16"/>
  <c r="Q27" i="16"/>
  <c r="V27" i="16"/>
  <c r="G30" i="16"/>
  <c r="M30" i="16" s="1"/>
  <c r="I30" i="16"/>
  <c r="K30" i="16"/>
  <c r="O30" i="16"/>
  <c r="Q30" i="16"/>
  <c r="V30" i="16"/>
  <c r="G32" i="16"/>
  <c r="I32" i="16"/>
  <c r="K32" i="16"/>
  <c r="M32" i="16"/>
  <c r="O32" i="16"/>
  <c r="Q32" i="16"/>
  <c r="V32" i="16"/>
  <c r="G34" i="16"/>
  <c r="M34" i="16" s="1"/>
  <c r="I34" i="16"/>
  <c r="K34" i="16"/>
  <c r="O34" i="16"/>
  <c r="Q34" i="16"/>
  <c r="V34" i="16"/>
  <c r="G36" i="16"/>
  <c r="M36" i="16" s="1"/>
  <c r="I36" i="16"/>
  <c r="K36" i="16"/>
  <c r="O36" i="16"/>
  <c r="Q36" i="16"/>
  <c r="V36" i="16"/>
  <c r="G38" i="16"/>
  <c r="M38" i="16" s="1"/>
  <c r="I38" i="16"/>
  <c r="K38" i="16"/>
  <c r="O38" i="16"/>
  <c r="Q38" i="16"/>
  <c r="V38" i="16"/>
  <c r="G40" i="16"/>
  <c r="M40" i="16" s="1"/>
  <c r="I40" i="16"/>
  <c r="K40" i="16"/>
  <c r="O40" i="16"/>
  <c r="Q40" i="16"/>
  <c r="V40" i="16"/>
  <c r="G42" i="16"/>
  <c r="I42" i="16"/>
  <c r="K42" i="16"/>
  <c r="M42" i="16"/>
  <c r="O42" i="16"/>
  <c r="Q42" i="16"/>
  <c r="V42" i="16"/>
  <c r="G44" i="16"/>
  <c r="M44" i="16" s="1"/>
  <c r="I44" i="16"/>
  <c r="K44" i="16"/>
  <c r="O44" i="16"/>
  <c r="Q44" i="16"/>
  <c r="V44" i="16"/>
  <c r="G46" i="16"/>
  <c r="M46" i="16" s="1"/>
  <c r="I46" i="16"/>
  <c r="K46" i="16"/>
  <c r="O46" i="16"/>
  <c r="Q46" i="16"/>
  <c r="V46" i="16"/>
  <c r="G48" i="16"/>
  <c r="I48" i="16"/>
  <c r="K48" i="16"/>
  <c r="M48" i="16"/>
  <c r="O48" i="16"/>
  <c r="Q48" i="16"/>
  <c r="V48" i="16"/>
  <c r="AE51" i="16"/>
  <c r="F47" i="1" s="1"/>
  <c r="BA62" i="15"/>
  <c r="G9" i="15"/>
  <c r="I9" i="15"/>
  <c r="K9" i="15"/>
  <c r="M9" i="15"/>
  <c r="O9" i="15"/>
  <c r="Q9" i="15"/>
  <c r="V9" i="15"/>
  <c r="G17" i="15"/>
  <c r="I17" i="15"/>
  <c r="K17" i="15"/>
  <c r="O17" i="15"/>
  <c r="Q17" i="15"/>
  <c r="V17" i="15"/>
  <c r="G30" i="15"/>
  <c r="M30" i="15" s="1"/>
  <c r="I30" i="15"/>
  <c r="K30" i="15"/>
  <c r="O30" i="15"/>
  <c r="Q30" i="15"/>
  <c r="V30" i="15"/>
  <c r="G31" i="15"/>
  <c r="M31" i="15" s="1"/>
  <c r="I31" i="15"/>
  <c r="K31" i="15"/>
  <c r="O31" i="15"/>
  <c r="Q31" i="15"/>
  <c r="V31" i="15"/>
  <c r="G32" i="15"/>
  <c r="I32" i="15"/>
  <c r="K32" i="15"/>
  <c r="M32" i="15"/>
  <c r="O32" i="15"/>
  <c r="Q32" i="15"/>
  <c r="V32" i="15"/>
  <c r="G33" i="15"/>
  <c r="M33" i="15" s="1"/>
  <c r="I33" i="15"/>
  <c r="K33" i="15"/>
  <c r="O33" i="15"/>
  <c r="Q33" i="15"/>
  <c r="V33" i="15"/>
  <c r="G34" i="15"/>
  <c r="I34" i="15"/>
  <c r="K34" i="15"/>
  <c r="M34" i="15"/>
  <c r="O34" i="15"/>
  <c r="Q34" i="15"/>
  <c r="V34" i="15"/>
  <c r="G35" i="15"/>
  <c r="M35" i="15" s="1"/>
  <c r="I35" i="15"/>
  <c r="K35" i="15"/>
  <c r="O35" i="15"/>
  <c r="Q35" i="15"/>
  <c r="V35" i="15"/>
  <c r="G40" i="15"/>
  <c r="I40" i="15"/>
  <c r="K40" i="15"/>
  <c r="M40" i="15"/>
  <c r="O40" i="15"/>
  <c r="Q40" i="15"/>
  <c r="V40" i="15"/>
  <c r="G53" i="15"/>
  <c r="M53" i="15" s="1"/>
  <c r="I53" i="15"/>
  <c r="K53" i="15"/>
  <c r="O53" i="15"/>
  <c r="Q53" i="15"/>
  <c r="V53" i="15"/>
  <c r="G54" i="15"/>
  <c r="M54" i="15" s="1"/>
  <c r="I54" i="15"/>
  <c r="K54" i="15"/>
  <c r="O54" i="15"/>
  <c r="Q54" i="15"/>
  <c r="V54" i="15"/>
  <c r="G55" i="15"/>
  <c r="M55" i="15" s="1"/>
  <c r="I55" i="15"/>
  <c r="K55" i="15"/>
  <c r="O55" i="15"/>
  <c r="Q55" i="15"/>
  <c r="V55" i="15"/>
  <c r="G56" i="15"/>
  <c r="I56" i="15"/>
  <c r="K56" i="15"/>
  <c r="M56" i="15"/>
  <c r="O56" i="15"/>
  <c r="Q56" i="15"/>
  <c r="V56" i="15"/>
  <c r="G57" i="15"/>
  <c r="M57" i="15" s="1"/>
  <c r="I57" i="15"/>
  <c r="K57" i="15"/>
  <c r="O57" i="15"/>
  <c r="Q57" i="15"/>
  <c r="V57" i="15"/>
  <c r="G58" i="15"/>
  <c r="I58" i="15"/>
  <c r="K58" i="15"/>
  <c r="M58" i="15"/>
  <c r="O58" i="15"/>
  <c r="Q58" i="15"/>
  <c r="V58" i="15"/>
  <c r="G59" i="15"/>
  <c r="M59" i="15" s="1"/>
  <c r="I59" i="15"/>
  <c r="K59" i="15"/>
  <c r="O59" i="15"/>
  <c r="Q59" i="15"/>
  <c r="V59" i="15"/>
  <c r="G60" i="15"/>
  <c r="M60" i="15" s="1"/>
  <c r="I60" i="15"/>
  <c r="K60" i="15"/>
  <c r="O60" i="15"/>
  <c r="Q60" i="15"/>
  <c r="V60" i="15"/>
  <c r="G63" i="15"/>
  <c r="M63" i="15" s="1"/>
  <c r="I63" i="15"/>
  <c r="K63" i="15"/>
  <c r="O63" i="15"/>
  <c r="Q63" i="15"/>
  <c r="V63" i="15"/>
  <c r="G64" i="15"/>
  <c r="M64" i="15" s="1"/>
  <c r="I64" i="15"/>
  <c r="K64" i="15"/>
  <c r="O64" i="15"/>
  <c r="Q64" i="15"/>
  <c r="V64" i="15"/>
  <c r="G66" i="15"/>
  <c r="M66" i="15" s="1"/>
  <c r="I66" i="15"/>
  <c r="K66" i="15"/>
  <c r="O66" i="15"/>
  <c r="Q66" i="15"/>
  <c r="V66" i="15"/>
  <c r="G68" i="15"/>
  <c r="I68" i="15"/>
  <c r="K68" i="15"/>
  <c r="O68" i="15"/>
  <c r="Q68" i="15"/>
  <c r="V68" i="15"/>
  <c r="G69" i="15"/>
  <c r="M69" i="15" s="1"/>
  <c r="I69" i="15"/>
  <c r="K69" i="15"/>
  <c r="O69" i="15"/>
  <c r="Q69" i="15"/>
  <c r="V69" i="15"/>
  <c r="G77" i="15"/>
  <c r="M77" i="15" s="1"/>
  <c r="I77" i="15"/>
  <c r="K77" i="15"/>
  <c r="O77" i="15"/>
  <c r="Q77" i="15"/>
  <c r="V77" i="15"/>
  <c r="G79" i="15"/>
  <c r="I79" i="15"/>
  <c r="K79" i="15"/>
  <c r="M79" i="15"/>
  <c r="O79" i="15"/>
  <c r="Q79" i="15"/>
  <c r="V79" i="15"/>
  <c r="G84" i="15"/>
  <c r="M84" i="15" s="1"/>
  <c r="I84" i="15"/>
  <c r="K84" i="15"/>
  <c r="O84" i="15"/>
  <c r="Q84" i="15"/>
  <c r="V84" i="15"/>
  <c r="G86" i="15"/>
  <c r="I86" i="15"/>
  <c r="K86" i="15"/>
  <c r="M86" i="15"/>
  <c r="O86" i="15"/>
  <c r="Q86" i="15"/>
  <c r="V86" i="15"/>
  <c r="G87" i="15"/>
  <c r="M87" i="15" s="1"/>
  <c r="I87" i="15"/>
  <c r="K87" i="15"/>
  <c r="O87" i="15"/>
  <c r="Q87" i="15"/>
  <c r="V87" i="15"/>
  <c r="G88" i="15"/>
  <c r="M88" i="15" s="1"/>
  <c r="I88" i="15"/>
  <c r="K88" i="15"/>
  <c r="O88" i="15"/>
  <c r="Q88" i="15"/>
  <c r="V88" i="15"/>
  <c r="G94" i="15"/>
  <c r="M94" i="15" s="1"/>
  <c r="I94" i="15"/>
  <c r="K94" i="15"/>
  <c r="O94" i="15"/>
  <c r="Q94" i="15"/>
  <c r="V94" i="15"/>
  <c r="I96" i="15"/>
  <c r="G97" i="15"/>
  <c r="M97" i="15" s="1"/>
  <c r="I97" i="15"/>
  <c r="K97" i="15"/>
  <c r="K96" i="15" s="1"/>
  <c r="O97" i="15"/>
  <c r="Q97" i="15"/>
  <c r="V97" i="15"/>
  <c r="G98" i="15"/>
  <c r="M98" i="15" s="1"/>
  <c r="I98" i="15"/>
  <c r="K98" i="15"/>
  <c r="O98" i="15"/>
  <c r="Q98" i="15"/>
  <c r="Q96" i="15" s="1"/>
  <c r="V98" i="15"/>
  <c r="G99" i="15"/>
  <c r="M99" i="15" s="1"/>
  <c r="I99" i="15"/>
  <c r="K99" i="15"/>
  <c r="O99" i="15"/>
  <c r="Q99" i="15"/>
  <c r="V99" i="15"/>
  <c r="G101" i="15"/>
  <c r="M101" i="15" s="1"/>
  <c r="I101" i="15"/>
  <c r="I100" i="15" s="1"/>
  <c r="K101" i="15"/>
  <c r="K100" i="15" s="1"/>
  <c r="O101" i="15"/>
  <c r="Q101" i="15"/>
  <c r="V101" i="15"/>
  <c r="V100" i="15" s="1"/>
  <c r="G103" i="15"/>
  <c r="I103" i="15"/>
  <c r="K103" i="15"/>
  <c r="M103" i="15"/>
  <c r="O103" i="15"/>
  <c r="Q103" i="15"/>
  <c r="V103" i="15"/>
  <c r="G104" i="15"/>
  <c r="M104" i="15" s="1"/>
  <c r="I104" i="15"/>
  <c r="K104" i="15"/>
  <c r="O104" i="15"/>
  <c r="Q104" i="15"/>
  <c r="V104" i="15"/>
  <c r="G106" i="15"/>
  <c r="M106" i="15" s="1"/>
  <c r="I106" i="15"/>
  <c r="K106" i="15"/>
  <c r="K105" i="15" s="1"/>
  <c r="O106" i="15"/>
  <c r="Q106" i="15"/>
  <c r="V106" i="15"/>
  <c r="G107" i="15"/>
  <c r="M107" i="15" s="1"/>
  <c r="I107" i="15"/>
  <c r="K107" i="15"/>
  <c r="O107" i="15"/>
  <c r="Q107" i="15"/>
  <c r="V107" i="15"/>
  <c r="G108" i="15"/>
  <c r="M108" i="15" s="1"/>
  <c r="I108" i="15"/>
  <c r="K108" i="15"/>
  <c r="O108" i="15"/>
  <c r="Q108" i="15"/>
  <c r="V108" i="15"/>
  <c r="G109" i="15"/>
  <c r="I109" i="15"/>
  <c r="K109" i="15"/>
  <c r="M109" i="15"/>
  <c r="O109" i="15"/>
  <c r="Q109" i="15"/>
  <c r="V109" i="15"/>
  <c r="G110" i="15"/>
  <c r="M110" i="15" s="1"/>
  <c r="I110" i="15"/>
  <c r="K110" i="15"/>
  <c r="O110" i="15"/>
  <c r="Q110" i="15"/>
  <c r="V110" i="15"/>
  <c r="G111" i="15"/>
  <c r="I111" i="15"/>
  <c r="K111" i="15"/>
  <c r="M111" i="15"/>
  <c r="O111" i="15"/>
  <c r="Q111" i="15"/>
  <c r="V111" i="15"/>
  <c r="G112" i="15"/>
  <c r="M112" i="15" s="1"/>
  <c r="I112" i="15"/>
  <c r="K112" i="15"/>
  <c r="O112" i="15"/>
  <c r="Q112" i="15"/>
  <c r="V112" i="15"/>
  <c r="AE114" i="15"/>
  <c r="F46" i="1" s="1"/>
  <c r="G9" i="14"/>
  <c r="I9" i="14"/>
  <c r="K9" i="14"/>
  <c r="O9" i="14"/>
  <c r="Q9" i="14"/>
  <c r="V9" i="14"/>
  <c r="G10" i="14"/>
  <c r="M10" i="14" s="1"/>
  <c r="I10" i="14"/>
  <c r="K10" i="14"/>
  <c r="O10" i="14"/>
  <c r="Q10" i="14"/>
  <c r="V10" i="14"/>
  <c r="G11" i="14"/>
  <c r="I11" i="14"/>
  <c r="K11" i="14"/>
  <c r="M11" i="14"/>
  <c r="O11" i="14"/>
  <c r="Q11" i="14"/>
  <c r="V11" i="14"/>
  <c r="G12" i="14"/>
  <c r="I12" i="14"/>
  <c r="K12" i="14"/>
  <c r="M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I19" i="14"/>
  <c r="K19" i="14"/>
  <c r="M19" i="14"/>
  <c r="O19" i="14"/>
  <c r="Q19" i="14"/>
  <c r="V19" i="14"/>
  <c r="G20" i="14"/>
  <c r="I20" i="14"/>
  <c r="K20" i="14"/>
  <c r="M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I24" i="14"/>
  <c r="K24" i="14"/>
  <c r="M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G28" i="14"/>
  <c r="I28" i="14"/>
  <c r="K28" i="14"/>
  <c r="M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5" i="14"/>
  <c r="I35" i="14"/>
  <c r="K35" i="14"/>
  <c r="M35" i="14"/>
  <c r="O35" i="14"/>
  <c r="Q35" i="14"/>
  <c r="V35" i="14"/>
  <c r="G36" i="14"/>
  <c r="I36" i="14"/>
  <c r="K36" i="14"/>
  <c r="M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I43" i="14"/>
  <c r="K43" i="14"/>
  <c r="M43" i="14"/>
  <c r="O43" i="14"/>
  <c r="Q43" i="14"/>
  <c r="V43" i="14"/>
  <c r="G44" i="14"/>
  <c r="I44" i="14"/>
  <c r="K44" i="14"/>
  <c r="M44" i="14"/>
  <c r="O44" i="14"/>
  <c r="Q44" i="14"/>
  <c r="V44" i="14"/>
  <c r="G45" i="14"/>
  <c r="M45" i="14" s="1"/>
  <c r="I45" i="14"/>
  <c r="K45" i="14"/>
  <c r="O45" i="14"/>
  <c r="Q45" i="14"/>
  <c r="V45" i="14"/>
  <c r="G46" i="14"/>
  <c r="M46" i="14" s="1"/>
  <c r="I46" i="14"/>
  <c r="K46" i="14"/>
  <c r="O46" i="14"/>
  <c r="Q46" i="14"/>
  <c r="V46" i="14"/>
  <c r="G47" i="14"/>
  <c r="M47" i="14" s="1"/>
  <c r="I47" i="14"/>
  <c r="K47" i="14"/>
  <c r="O47" i="14"/>
  <c r="Q47" i="14"/>
  <c r="V47" i="14"/>
  <c r="G48" i="14"/>
  <c r="I48" i="14"/>
  <c r="K48" i="14"/>
  <c r="M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2" i="14"/>
  <c r="I52" i="14"/>
  <c r="K52" i="14"/>
  <c r="M52" i="14"/>
  <c r="O52" i="14"/>
  <c r="Q52" i="14"/>
  <c r="V52" i="14"/>
  <c r="G53" i="14"/>
  <c r="M53" i="14" s="1"/>
  <c r="I53" i="14"/>
  <c r="K53" i="14"/>
  <c r="O53" i="14"/>
  <c r="Q53" i="14"/>
  <c r="V53" i="14"/>
  <c r="G55" i="14"/>
  <c r="I55" i="14"/>
  <c r="K55" i="14"/>
  <c r="M55" i="14"/>
  <c r="O55" i="14"/>
  <c r="Q55" i="14"/>
  <c r="V55" i="14"/>
  <c r="V54" i="14" s="1"/>
  <c r="G56" i="14"/>
  <c r="I56" i="14"/>
  <c r="K56" i="14"/>
  <c r="M56" i="14"/>
  <c r="O56" i="14"/>
  <c r="Q56" i="14"/>
  <c r="V56" i="14"/>
  <c r="G57" i="14"/>
  <c r="I57" i="14"/>
  <c r="K57" i="14"/>
  <c r="O57" i="14"/>
  <c r="Q57" i="14"/>
  <c r="V57" i="14"/>
  <c r="G58" i="14"/>
  <c r="M58" i="14" s="1"/>
  <c r="I58" i="14"/>
  <c r="K58" i="14"/>
  <c r="O58" i="14"/>
  <c r="Q58" i="14"/>
  <c r="V58" i="14"/>
  <c r="G59" i="14"/>
  <c r="M59" i="14" s="1"/>
  <c r="I59" i="14"/>
  <c r="K59" i="14"/>
  <c r="O59" i="14"/>
  <c r="Q59" i="14"/>
  <c r="V59" i="14"/>
  <c r="G60" i="14"/>
  <c r="I60" i="14"/>
  <c r="K60" i="14"/>
  <c r="M60" i="14"/>
  <c r="O60" i="14"/>
  <c r="Q60" i="14"/>
  <c r="V60" i="14"/>
  <c r="G61" i="14"/>
  <c r="M61" i="14" s="1"/>
  <c r="I61" i="14"/>
  <c r="K61" i="14"/>
  <c r="O61" i="14"/>
  <c r="Q61" i="14"/>
  <c r="V61" i="14"/>
  <c r="G62" i="14"/>
  <c r="M62" i="14" s="1"/>
  <c r="I62" i="14"/>
  <c r="K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I71" i="14"/>
  <c r="K71" i="14"/>
  <c r="M71" i="14"/>
  <c r="O71" i="14"/>
  <c r="Q71" i="14"/>
  <c r="V71" i="14"/>
  <c r="G72" i="14"/>
  <c r="I72" i="14"/>
  <c r="K72" i="14"/>
  <c r="M72" i="14"/>
  <c r="O72" i="14"/>
  <c r="Q72" i="14"/>
  <c r="V72" i="14"/>
  <c r="G73" i="14"/>
  <c r="M73" i="14" s="1"/>
  <c r="I73" i="14"/>
  <c r="K73" i="14"/>
  <c r="O73" i="14"/>
  <c r="Q73" i="14"/>
  <c r="V73" i="14"/>
  <c r="G74" i="14"/>
  <c r="M74" i="14" s="1"/>
  <c r="I74" i="14"/>
  <c r="K74" i="14"/>
  <c r="O74" i="14"/>
  <c r="Q74" i="14"/>
  <c r="V74" i="14"/>
  <c r="G76" i="14"/>
  <c r="M76" i="14" s="1"/>
  <c r="I76" i="14"/>
  <c r="K76" i="14"/>
  <c r="O76" i="14"/>
  <c r="Q76" i="14"/>
  <c r="V76" i="14"/>
  <c r="G77" i="14"/>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I84" i="14"/>
  <c r="K84" i="14"/>
  <c r="M84" i="14"/>
  <c r="O84" i="14"/>
  <c r="Q84" i="14"/>
  <c r="V84" i="14"/>
  <c r="G85" i="14"/>
  <c r="M85" i="14" s="1"/>
  <c r="I85" i="14"/>
  <c r="K85" i="14"/>
  <c r="O85" i="14"/>
  <c r="Q85" i="14"/>
  <c r="V85" i="14"/>
  <c r="G86" i="14"/>
  <c r="M86" i="14" s="1"/>
  <c r="I86" i="14"/>
  <c r="K86" i="14"/>
  <c r="O86" i="14"/>
  <c r="Q86" i="14"/>
  <c r="V86" i="14"/>
  <c r="G87" i="14"/>
  <c r="M87" i="14" s="1"/>
  <c r="I87" i="14"/>
  <c r="K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6" i="14"/>
  <c r="I96" i="14"/>
  <c r="K96" i="14"/>
  <c r="M96" i="14"/>
  <c r="O96" i="14"/>
  <c r="Q96" i="14"/>
  <c r="V96" i="14"/>
  <c r="G97" i="14"/>
  <c r="M97" i="14" s="1"/>
  <c r="I97" i="14"/>
  <c r="K97" i="14"/>
  <c r="O97" i="14"/>
  <c r="Q97" i="14"/>
  <c r="V97" i="14"/>
  <c r="G98" i="14"/>
  <c r="M98" i="14" s="1"/>
  <c r="I98" i="14"/>
  <c r="K98" i="14"/>
  <c r="O98" i="14"/>
  <c r="Q98" i="14"/>
  <c r="V98" i="14"/>
  <c r="G99" i="14"/>
  <c r="M99" i="14" s="1"/>
  <c r="I99" i="14"/>
  <c r="K99" i="14"/>
  <c r="O99" i="14"/>
  <c r="Q99" i="14"/>
  <c r="V99" i="14"/>
  <c r="G100" i="14"/>
  <c r="I100" i="14"/>
  <c r="K100" i="14"/>
  <c r="M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6" i="14"/>
  <c r="M106" i="14" s="1"/>
  <c r="I106" i="14"/>
  <c r="K106" i="14"/>
  <c r="O106" i="14"/>
  <c r="Q106" i="14"/>
  <c r="V106" i="14"/>
  <c r="K107" i="14"/>
  <c r="O107" i="14"/>
  <c r="V107" i="14"/>
  <c r="G108" i="14"/>
  <c r="I108" i="14"/>
  <c r="I107" i="14" s="1"/>
  <c r="K108" i="14"/>
  <c r="O108" i="14"/>
  <c r="Q108" i="14"/>
  <c r="Q107" i="14" s="1"/>
  <c r="V108" i="14"/>
  <c r="AE110" i="14"/>
  <c r="F45" i="1" s="1"/>
  <c r="BA880" i="13"/>
  <c r="BA876" i="13"/>
  <c r="BA864" i="13"/>
  <c r="BA791" i="13"/>
  <c r="BA535" i="13"/>
  <c r="BA503" i="13"/>
  <c r="BA471" i="13"/>
  <c r="BA414" i="13"/>
  <c r="BA406" i="13"/>
  <c r="BA377" i="13"/>
  <c r="BA113" i="13"/>
  <c r="BA109" i="13"/>
  <c r="BA56" i="13"/>
  <c r="BA22" i="13"/>
  <c r="G9" i="13"/>
  <c r="M9" i="13" s="1"/>
  <c r="I9" i="13"/>
  <c r="K9" i="13"/>
  <c r="O9" i="13"/>
  <c r="Q9" i="13"/>
  <c r="V9" i="13"/>
  <c r="G13" i="13"/>
  <c r="I13" i="13"/>
  <c r="K13" i="13"/>
  <c r="M13" i="13"/>
  <c r="O13" i="13"/>
  <c r="Q13" i="13"/>
  <c r="V13" i="13"/>
  <c r="G21" i="13"/>
  <c r="I21" i="13"/>
  <c r="K21" i="13"/>
  <c r="O21" i="13"/>
  <c r="Q21" i="13"/>
  <c r="V21" i="13"/>
  <c r="G23" i="13"/>
  <c r="M23" i="13" s="1"/>
  <c r="I23" i="13"/>
  <c r="K23" i="13"/>
  <c r="O23" i="13"/>
  <c r="Q23" i="13"/>
  <c r="V23" i="13"/>
  <c r="G27" i="13"/>
  <c r="M27" i="13" s="1"/>
  <c r="I27" i="13"/>
  <c r="K27" i="13"/>
  <c r="O27" i="13"/>
  <c r="Q27" i="13"/>
  <c r="V27" i="13"/>
  <c r="G30" i="13"/>
  <c r="M30" i="13" s="1"/>
  <c r="I30" i="13"/>
  <c r="K30" i="13"/>
  <c r="O30" i="13"/>
  <c r="Q30" i="13"/>
  <c r="V30" i="13"/>
  <c r="G33" i="13"/>
  <c r="I33" i="13"/>
  <c r="K33" i="13"/>
  <c r="M33" i="13"/>
  <c r="O33" i="13"/>
  <c r="Q33" i="13"/>
  <c r="V33" i="13"/>
  <c r="G37" i="13"/>
  <c r="M37" i="13" s="1"/>
  <c r="I37" i="13"/>
  <c r="K37" i="13"/>
  <c r="O37" i="13"/>
  <c r="Q37" i="13"/>
  <c r="V37" i="13"/>
  <c r="G40" i="13"/>
  <c r="M40" i="13" s="1"/>
  <c r="I40" i="13"/>
  <c r="K40" i="13"/>
  <c r="O40" i="13"/>
  <c r="Q40" i="13"/>
  <c r="V40" i="13"/>
  <c r="G49" i="13"/>
  <c r="M49" i="13" s="1"/>
  <c r="I49" i="13"/>
  <c r="K49" i="13"/>
  <c r="O49" i="13"/>
  <c r="Q49" i="13"/>
  <c r="V49" i="13"/>
  <c r="G52" i="13"/>
  <c r="M52" i="13" s="1"/>
  <c r="I52" i="13"/>
  <c r="K52" i="13"/>
  <c r="O52" i="13"/>
  <c r="Q52" i="13"/>
  <c r="V52" i="13"/>
  <c r="G55" i="13"/>
  <c r="M55" i="13" s="1"/>
  <c r="I55" i="13"/>
  <c r="K55" i="13"/>
  <c r="O55" i="13"/>
  <c r="Q55" i="13"/>
  <c r="V55" i="13"/>
  <c r="G59" i="13"/>
  <c r="M59" i="13" s="1"/>
  <c r="I59" i="13"/>
  <c r="K59" i="13"/>
  <c r="O59" i="13"/>
  <c r="Q59" i="13"/>
  <c r="V59" i="13"/>
  <c r="G64" i="13"/>
  <c r="I64" i="13"/>
  <c r="K64" i="13"/>
  <c r="M64" i="13"/>
  <c r="O64" i="13"/>
  <c r="Q64" i="13"/>
  <c r="V64" i="13"/>
  <c r="G69" i="13"/>
  <c r="M69" i="13" s="1"/>
  <c r="I69" i="13"/>
  <c r="K69" i="13"/>
  <c r="O69" i="13"/>
  <c r="Q69" i="13"/>
  <c r="V69" i="13"/>
  <c r="G71" i="13"/>
  <c r="M71" i="13" s="1"/>
  <c r="I71" i="13"/>
  <c r="K71" i="13"/>
  <c r="O71" i="13"/>
  <c r="Q71" i="13"/>
  <c r="V71" i="13"/>
  <c r="G74" i="13"/>
  <c r="M74" i="13" s="1"/>
  <c r="I74" i="13"/>
  <c r="K74" i="13"/>
  <c r="O74" i="13"/>
  <c r="Q74" i="13"/>
  <c r="V74" i="13"/>
  <c r="V73" i="13" s="1"/>
  <c r="G78" i="13"/>
  <c r="I78" i="13"/>
  <c r="K78" i="13"/>
  <c r="M78" i="13"/>
  <c r="O78" i="13"/>
  <c r="Q78" i="13"/>
  <c r="V78" i="13"/>
  <c r="G81" i="13"/>
  <c r="M81" i="13" s="1"/>
  <c r="I81" i="13"/>
  <c r="K81" i="13"/>
  <c r="O81" i="13"/>
  <c r="Q81" i="13"/>
  <c r="V81" i="13"/>
  <c r="G84" i="13"/>
  <c r="M84" i="13" s="1"/>
  <c r="I84" i="13"/>
  <c r="K84" i="13"/>
  <c r="O84" i="13"/>
  <c r="Q84" i="13"/>
  <c r="V84" i="13"/>
  <c r="K86" i="13"/>
  <c r="G87" i="13"/>
  <c r="I87" i="13"/>
  <c r="K87" i="13"/>
  <c r="O87" i="13"/>
  <c r="Q87" i="13"/>
  <c r="V87" i="13"/>
  <c r="V86" i="13" s="1"/>
  <c r="G94" i="13"/>
  <c r="M94" i="13" s="1"/>
  <c r="I94" i="13"/>
  <c r="K94" i="13"/>
  <c r="O94" i="13"/>
  <c r="Q94" i="13"/>
  <c r="Q86" i="13" s="1"/>
  <c r="V94" i="13"/>
  <c r="G101" i="13"/>
  <c r="M101" i="13" s="1"/>
  <c r="I101" i="13"/>
  <c r="K101" i="13"/>
  <c r="O101" i="13"/>
  <c r="Q101" i="13"/>
  <c r="V101" i="13"/>
  <c r="G105" i="13"/>
  <c r="I105" i="13"/>
  <c r="K105" i="13"/>
  <c r="O105" i="13"/>
  <c r="Q105" i="13"/>
  <c r="V105" i="13"/>
  <c r="G108" i="13"/>
  <c r="M108" i="13" s="1"/>
  <c r="I108" i="13"/>
  <c r="K108" i="13"/>
  <c r="K100" i="13" s="1"/>
  <c r="O108" i="13"/>
  <c r="Q108" i="13"/>
  <c r="V108" i="13"/>
  <c r="G112" i="13"/>
  <c r="M112" i="13" s="1"/>
  <c r="I112" i="13"/>
  <c r="K112" i="13"/>
  <c r="O112" i="13"/>
  <c r="Q112" i="13"/>
  <c r="V112" i="13"/>
  <c r="G116" i="13"/>
  <c r="I116" i="13"/>
  <c r="K116" i="13"/>
  <c r="M116" i="13"/>
  <c r="O116" i="13"/>
  <c r="Q116" i="13"/>
  <c r="V116" i="13"/>
  <c r="G119" i="13"/>
  <c r="M119" i="13"/>
  <c r="O119" i="13"/>
  <c r="V119" i="13"/>
  <c r="G120" i="13"/>
  <c r="M120" i="13" s="1"/>
  <c r="I120" i="13"/>
  <c r="I119" i="13" s="1"/>
  <c r="K120" i="13"/>
  <c r="K119" i="13" s="1"/>
  <c r="O120" i="13"/>
  <c r="Q120" i="13"/>
  <c r="Q119" i="13" s="1"/>
  <c r="V120" i="13"/>
  <c r="G135" i="13"/>
  <c r="M135" i="13" s="1"/>
  <c r="I135" i="13"/>
  <c r="K135" i="13"/>
  <c r="O135" i="13"/>
  <c r="Q135" i="13"/>
  <c r="V135" i="13"/>
  <c r="G165" i="13"/>
  <c r="I165" i="13"/>
  <c r="K165" i="13"/>
  <c r="O165" i="13"/>
  <c r="Q165" i="13"/>
  <c r="V165" i="13"/>
  <c r="G172" i="13"/>
  <c r="M172" i="13" s="1"/>
  <c r="I172" i="13"/>
  <c r="K172" i="13"/>
  <c r="O172" i="13"/>
  <c r="Q172" i="13"/>
  <c r="V172" i="13"/>
  <c r="G179" i="13"/>
  <c r="M179" i="13" s="1"/>
  <c r="I179" i="13"/>
  <c r="K179" i="13"/>
  <c r="O179" i="13"/>
  <c r="Q179" i="13"/>
  <c r="V179" i="13"/>
  <c r="G239" i="13"/>
  <c r="M239" i="13" s="1"/>
  <c r="I239" i="13"/>
  <c r="K239" i="13"/>
  <c r="O239" i="13"/>
  <c r="Q239" i="13"/>
  <c r="V239" i="13"/>
  <c r="G292" i="13"/>
  <c r="M292" i="13" s="1"/>
  <c r="I292" i="13"/>
  <c r="K292" i="13"/>
  <c r="O292" i="13"/>
  <c r="Q292" i="13"/>
  <c r="V292" i="13"/>
  <c r="G304" i="13"/>
  <c r="M304" i="13" s="1"/>
  <c r="I304" i="13"/>
  <c r="K304" i="13"/>
  <c r="O304" i="13"/>
  <c r="Q304" i="13"/>
  <c r="V304" i="13"/>
  <c r="G376" i="13"/>
  <c r="M376" i="13" s="1"/>
  <c r="I376" i="13"/>
  <c r="K376" i="13"/>
  <c r="O376" i="13"/>
  <c r="Q376" i="13"/>
  <c r="V376" i="13"/>
  <c r="G402" i="13"/>
  <c r="I402" i="13"/>
  <c r="K402" i="13"/>
  <c r="M402" i="13"/>
  <c r="O402" i="13"/>
  <c r="Q402" i="13"/>
  <c r="V402" i="13"/>
  <c r="G405" i="13"/>
  <c r="M405" i="13" s="1"/>
  <c r="I405" i="13"/>
  <c r="K405" i="13"/>
  <c r="O405" i="13"/>
  <c r="Q405" i="13"/>
  <c r="V405" i="13"/>
  <c r="G413" i="13"/>
  <c r="M413" i="13" s="1"/>
  <c r="I413" i="13"/>
  <c r="K413" i="13"/>
  <c r="O413" i="13"/>
  <c r="Q413" i="13"/>
  <c r="V413" i="13"/>
  <c r="G470" i="13"/>
  <c r="M470" i="13" s="1"/>
  <c r="I470" i="13"/>
  <c r="K470" i="13"/>
  <c r="O470" i="13"/>
  <c r="Q470" i="13"/>
  <c r="V470" i="13"/>
  <c r="G502" i="13"/>
  <c r="M502" i="13" s="1"/>
  <c r="I502" i="13"/>
  <c r="K502" i="13"/>
  <c r="O502" i="13"/>
  <c r="Q502" i="13"/>
  <c r="V502" i="13"/>
  <c r="G534" i="13"/>
  <c r="I534" i="13"/>
  <c r="K534" i="13"/>
  <c r="M534" i="13"/>
  <c r="O534" i="13"/>
  <c r="Q534" i="13"/>
  <c r="V534" i="13"/>
  <c r="G560" i="13"/>
  <c r="M560" i="13" s="1"/>
  <c r="I560" i="13"/>
  <c r="K560" i="13"/>
  <c r="O560" i="13"/>
  <c r="Q560" i="13"/>
  <c r="V560" i="13"/>
  <c r="G563" i="13"/>
  <c r="M563" i="13" s="1"/>
  <c r="I563" i="13"/>
  <c r="K563" i="13"/>
  <c r="O563" i="13"/>
  <c r="Q563" i="13"/>
  <c r="V563" i="13"/>
  <c r="G571" i="13"/>
  <c r="I571" i="13"/>
  <c r="K571" i="13"/>
  <c r="M571" i="13"/>
  <c r="O571" i="13"/>
  <c r="Q571" i="13"/>
  <c r="V571" i="13"/>
  <c r="G576" i="13"/>
  <c r="M576" i="13" s="1"/>
  <c r="I576" i="13"/>
  <c r="K576" i="13"/>
  <c r="O576" i="13"/>
  <c r="Q576" i="13"/>
  <c r="V576" i="13"/>
  <c r="G578" i="13"/>
  <c r="M578" i="13" s="1"/>
  <c r="I578" i="13"/>
  <c r="K578" i="13"/>
  <c r="O578" i="13"/>
  <c r="Q578" i="13"/>
  <c r="V578" i="13"/>
  <c r="G581" i="13"/>
  <c r="M581" i="13" s="1"/>
  <c r="I581" i="13"/>
  <c r="K581" i="13"/>
  <c r="O581" i="13"/>
  <c r="Q581" i="13"/>
  <c r="V581" i="13"/>
  <c r="G594" i="13"/>
  <c r="I594" i="13"/>
  <c r="K594" i="13"/>
  <c r="M594" i="13"/>
  <c r="O594" i="13"/>
  <c r="Q594" i="13"/>
  <c r="V594" i="13"/>
  <c r="G621" i="13"/>
  <c r="M621" i="13" s="1"/>
  <c r="I621" i="13"/>
  <c r="K621" i="13"/>
  <c r="O621" i="13"/>
  <c r="Q621" i="13"/>
  <c r="V621" i="13"/>
  <c r="G666" i="13"/>
  <c r="M666" i="13" s="1"/>
  <c r="I666" i="13"/>
  <c r="K666" i="13"/>
  <c r="O666" i="13"/>
  <c r="Q666" i="13"/>
  <c r="V666" i="13"/>
  <c r="G679" i="13"/>
  <c r="M679" i="13" s="1"/>
  <c r="I679" i="13"/>
  <c r="K679" i="13"/>
  <c r="O679" i="13"/>
  <c r="Q679" i="13"/>
  <c r="V679" i="13"/>
  <c r="G705" i="13"/>
  <c r="M705" i="13" s="1"/>
  <c r="I705" i="13"/>
  <c r="K705" i="13"/>
  <c r="O705" i="13"/>
  <c r="Q705" i="13"/>
  <c r="V705" i="13"/>
  <c r="G758" i="13"/>
  <c r="M758" i="13" s="1"/>
  <c r="I758" i="13"/>
  <c r="K758" i="13"/>
  <c r="O758" i="13"/>
  <c r="Q758" i="13"/>
  <c r="V758" i="13"/>
  <c r="G764" i="13"/>
  <c r="M764" i="13" s="1"/>
  <c r="I764" i="13"/>
  <c r="K764" i="13"/>
  <c r="O764" i="13"/>
  <c r="Q764" i="13"/>
  <c r="V764" i="13"/>
  <c r="G771" i="13"/>
  <c r="M771" i="13" s="1"/>
  <c r="I771" i="13"/>
  <c r="K771" i="13"/>
  <c r="O771" i="13"/>
  <c r="Q771" i="13"/>
  <c r="V771" i="13"/>
  <c r="G781" i="13"/>
  <c r="M781" i="13" s="1"/>
  <c r="I781" i="13"/>
  <c r="K781" i="13"/>
  <c r="O781" i="13"/>
  <c r="Q781" i="13"/>
  <c r="V781" i="13"/>
  <c r="G790" i="13"/>
  <c r="M790" i="13" s="1"/>
  <c r="I790" i="13"/>
  <c r="K790" i="13"/>
  <c r="O790" i="13"/>
  <c r="Q790" i="13"/>
  <c r="V790" i="13"/>
  <c r="G797" i="13"/>
  <c r="M797" i="13" s="1"/>
  <c r="I797" i="13"/>
  <c r="K797" i="13"/>
  <c r="O797" i="13"/>
  <c r="Q797" i="13"/>
  <c r="V797" i="13"/>
  <c r="G803" i="13"/>
  <c r="M803" i="13" s="1"/>
  <c r="I803" i="13"/>
  <c r="K803" i="13"/>
  <c r="O803" i="13"/>
  <c r="Q803" i="13"/>
  <c r="V803" i="13"/>
  <c r="G810" i="13"/>
  <c r="M810" i="13" s="1"/>
  <c r="I810" i="13"/>
  <c r="K810" i="13"/>
  <c r="O810" i="13"/>
  <c r="O809" i="13" s="1"/>
  <c r="Q810" i="13"/>
  <c r="V810" i="13"/>
  <c r="G815" i="13"/>
  <c r="M815" i="13" s="1"/>
  <c r="I815" i="13"/>
  <c r="K815" i="13"/>
  <c r="O815" i="13"/>
  <c r="Q815" i="13"/>
  <c r="V815" i="13"/>
  <c r="V809" i="13" s="1"/>
  <c r="G821" i="13"/>
  <c r="I821" i="13"/>
  <c r="K821" i="13"/>
  <c r="M821" i="13"/>
  <c r="O821" i="13"/>
  <c r="Q821" i="13"/>
  <c r="V821" i="13"/>
  <c r="G825" i="13"/>
  <c r="G809" i="13" s="1"/>
  <c r="I825" i="13"/>
  <c r="K825" i="13"/>
  <c r="O825" i="13"/>
  <c r="Q825" i="13"/>
  <c r="V825" i="13"/>
  <c r="G828" i="13"/>
  <c r="M828" i="13" s="1"/>
  <c r="I828" i="13"/>
  <c r="K828" i="13"/>
  <c r="O828" i="13"/>
  <c r="Q828" i="13"/>
  <c r="V828" i="13"/>
  <c r="G829" i="13"/>
  <c r="M829" i="13" s="1"/>
  <c r="I829" i="13"/>
  <c r="K829" i="13"/>
  <c r="O829" i="13"/>
  <c r="Q829" i="13"/>
  <c r="V829" i="13"/>
  <c r="G830" i="13"/>
  <c r="M830" i="13" s="1"/>
  <c r="I830" i="13"/>
  <c r="K830" i="13"/>
  <c r="O830" i="13"/>
  <c r="Q830" i="13"/>
  <c r="V830" i="13"/>
  <c r="G843" i="13"/>
  <c r="M843" i="13" s="1"/>
  <c r="I843" i="13"/>
  <c r="K843" i="13"/>
  <c r="O843" i="13"/>
  <c r="Q843" i="13"/>
  <c r="V843" i="13"/>
  <c r="G845" i="13"/>
  <c r="M845" i="13" s="1"/>
  <c r="I845" i="13"/>
  <c r="K845" i="13"/>
  <c r="O845" i="13"/>
  <c r="Q845" i="13"/>
  <c r="V845" i="13"/>
  <c r="G847" i="13"/>
  <c r="M847" i="13" s="1"/>
  <c r="I847" i="13"/>
  <c r="K847" i="13"/>
  <c r="O847" i="13"/>
  <c r="Q847" i="13"/>
  <c r="V847" i="13"/>
  <c r="G849" i="13"/>
  <c r="M849" i="13" s="1"/>
  <c r="I849" i="13"/>
  <c r="K849" i="13"/>
  <c r="O849" i="13"/>
  <c r="Q849" i="13"/>
  <c r="V849" i="13"/>
  <c r="G851" i="13"/>
  <c r="M851" i="13" s="1"/>
  <c r="I851" i="13"/>
  <c r="K851" i="13"/>
  <c r="O851" i="13"/>
  <c r="Q851" i="13"/>
  <c r="V851" i="13"/>
  <c r="G853" i="13"/>
  <c r="M853" i="13" s="1"/>
  <c r="I853" i="13"/>
  <c r="K853" i="13"/>
  <c r="O853" i="13"/>
  <c r="Q853" i="13"/>
  <c r="V853" i="13"/>
  <c r="I854" i="13"/>
  <c r="K854" i="13"/>
  <c r="Q854" i="13"/>
  <c r="V854" i="13"/>
  <c r="G855" i="13"/>
  <c r="G854" i="13" s="1"/>
  <c r="I855" i="13"/>
  <c r="K855" i="13"/>
  <c r="O855" i="13"/>
  <c r="O854" i="13" s="1"/>
  <c r="Q855" i="13"/>
  <c r="V855" i="13"/>
  <c r="G863" i="13"/>
  <c r="M863" i="13" s="1"/>
  <c r="I863" i="13"/>
  <c r="K863" i="13"/>
  <c r="O863" i="13"/>
  <c r="Q863" i="13"/>
  <c r="V863" i="13"/>
  <c r="G875" i="13"/>
  <c r="M875" i="13" s="1"/>
  <c r="I875" i="13"/>
  <c r="K875" i="13"/>
  <c r="O875" i="13"/>
  <c r="Q875" i="13"/>
  <c r="V875" i="13"/>
  <c r="G879" i="13"/>
  <c r="M879" i="13" s="1"/>
  <c r="I879" i="13"/>
  <c r="K879" i="13"/>
  <c r="O879" i="13"/>
  <c r="Q879" i="13"/>
  <c r="V879" i="13"/>
  <c r="G882" i="13"/>
  <c r="I882" i="13"/>
  <c r="K882" i="13"/>
  <c r="O882" i="13"/>
  <c r="Q882" i="13"/>
  <c r="V882" i="13"/>
  <c r="G888" i="13"/>
  <c r="M888" i="13" s="1"/>
  <c r="I888" i="13"/>
  <c r="K888" i="13"/>
  <c r="O888" i="13"/>
  <c r="Q888" i="13"/>
  <c r="V888" i="13"/>
  <c r="G891" i="13"/>
  <c r="M891" i="13" s="1"/>
  <c r="I891" i="13"/>
  <c r="K891" i="13"/>
  <c r="O891" i="13"/>
  <c r="Q891" i="13"/>
  <c r="V891" i="13"/>
  <c r="G898" i="13"/>
  <c r="I898" i="13"/>
  <c r="K898" i="13"/>
  <c r="M898" i="13"/>
  <c r="O898" i="13"/>
  <c r="Q898" i="13"/>
  <c r="V898" i="13"/>
  <c r="G902" i="13"/>
  <c r="M902" i="13" s="1"/>
  <c r="I902" i="13"/>
  <c r="K902" i="13"/>
  <c r="O902" i="13"/>
  <c r="Q902" i="13"/>
  <c r="V902" i="13"/>
  <c r="G906" i="13"/>
  <c r="M906" i="13" s="1"/>
  <c r="I906" i="13"/>
  <c r="K906" i="13"/>
  <c r="O906" i="13"/>
  <c r="Q906" i="13"/>
  <c r="V906" i="13"/>
  <c r="G911" i="13"/>
  <c r="M911" i="13" s="1"/>
  <c r="I911" i="13"/>
  <c r="K911" i="13"/>
  <c r="O911" i="13"/>
  <c r="Q911" i="13"/>
  <c r="V911" i="13"/>
  <c r="G956" i="13"/>
  <c r="I956" i="13"/>
  <c r="K956" i="13"/>
  <c r="M956" i="13"/>
  <c r="O956" i="13"/>
  <c r="Q956" i="13"/>
  <c r="V956" i="13"/>
  <c r="G964" i="13"/>
  <c r="I964" i="13"/>
  <c r="K964" i="13"/>
  <c r="M964" i="13"/>
  <c r="O964" i="13"/>
  <c r="Q964" i="13"/>
  <c r="V964" i="13"/>
  <c r="G969" i="13"/>
  <c r="M969" i="13" s="1"/>
  <c r="I969" i="13"/>
  <c r="K969" i="13"/>
  <c r="O969" i="13"/>
  <c r="Q969" i="13"/>
  <c r="V969" i="13"/>
  <c r="G970" i="13"/>
  <c r="M970" i="13" s="1"/>
  <c r="I970" i="13"/>
  <c r="K970" i="13"/>
  <c r="O970" i="13"/>
  <c r="Q970" i="13"/>
  <c r="V970" i="13"/>
  <c r="G972" i="13"/>
  <c r="M972" i="13" s="1"/>
  <c r="I972" i="13"/>
  <c r="K972" i="13"/>
  <c r="O972" i="13"/>
  <c r="Q972" i="13"/>
  <c r="V972" i="13"/>
  <c r="V974" i="13"/>
  <c r="G975" i="13"/>
  <c r="I975" i="13"/>
  <c r="I974" i="13" s="1"/>
  <c r="K975" i="13"/>
  <c r="K974" i="13" s="1"/>
  <c r="O975" i="13"/>
  <c r="O974" i="13" s="1"/>
  <c r="Q975" i="13"/>
  <c r="Q974" i="13" s="1"/>
  <c r="V975" i="13"/>
  <c r="I977" i="13"/>
  <c r="K977" i="13"/>
  <c r="V977" i="13"/>
  <c r="G978" i="13"/>
  <c r="G977" i="13" s="1"/>
  <c r="I978" i="13"/>
  <c r="K978" i="13"/>
  <c r="O978" i="13"/>
  <c r="O977" i="13" s="1"/>
  <c r="Q978" i="13"/>
  <c r="Q977" i="13" s="1"/>
  <c r="V978" i="13"/>
  <c r="G980" i="13"/>
  <c r="M980" i="13" s="1"/>
  <c r="I980" i="13"/>
  <c r="K980" i="13"/>
  <c r="O980" i="13"/>
  <c r="Q980" i="13"/>
  <c r="V980" i="13"/>
  <c r="G985" i="13"/>
  <c r="M985" i="13" s="1"/>
  <c r="I985" i="13"/>
  <c r="K985" i="13"/>
  <c r="O985" i="13"/>
  <c r="Q985" i="13"/>
  <c r="V985" i="13"/>
  <c r="G990" i="13"/>
  <c r="M990" i="13" s="1"/>
  <c r="I990" i="13"/>
  <c r="K990" i="13"/>
  <c r="O990" i="13"/>
  <c r="Q990" i="13"/>
  <c r="V990" i="13"/>
  <c r="G992" i="13"/>
  <c r="I992" i="13"/>
  <c r="K992" i="13"/>
  <c r="O992" i="13"/>
  <c r="Q992" i="13"/>
  <c r="V992" i="13"/>
  <c r="G995" i="13"/>
  <c r="M995" i="13" s="1"/>
  <c r="I995" i="13"/>
  <c r="K995" i="13"/>
  <c r="O995" i="13"/>
  <c r="Q995" i="13"/>
  <c r="V995" i="13"/>
  <c r="G1005" i="13"/>
  <c r="I1005" i="13"/>
  <c r="K1005" i="13"/>
  <c r="M1005" i="13"/>
  <c r="O1005" i="13"/>
  <c r="Q1005" i="13"/>
  <c r="V1005" i="13"/>
  <c r="G1019" i="13"/>
  <c r="I1019" i="13"/>
  <c r="K1019" i="13"/>
  <c r="O1019" i="13"/>
  <c r="Q1019" i="13"/>
  <c r="V1019" i="13"/>
  <c r="G1022" i="13"/>
  <c r="M1022" i="13" s="1"/>
  <c r="I1022" i="13"/>
  <c r="K1022" i="13"/>
  <c r="O1022" i="13"/>
  <c r="Q1022" i="13"/>
  <c r="V1022" i="13"/>
  <c r="G1025" i="13"/>
  <c r="I1025" i="13"/>
  <c r="K1025" i="13"/>
  <c r="M1025" i="13"/>
  <c r="O1025" i="13"/>
  <c r="Q1025" i="13"/>
  <c r="V1025" i="13"/>
  <c r="G1027" i="13"/>
  <c r="I1027" i="13"/>
  <c r="K1027" i="13"/>
  <c r="O1027" i="13"/>
  <c r="Q1027" i="13"/>
  <c r="V1027" i="13"/>
  <c r="G1029" i="13"/>
  <c r="M1029" i="13" s="1"/>
  <c r="I1029" i="13"/>
  <c r="K1029" i="13"/>
  <c r="O1029" i="13"/>
  <c r="Q1029" i="13"/>
  <c r="V1029" i="13"/>
  <c r="G1031" i="13"/>
  <c r="M1031" i="13" s="1"/>
  <c r="I1031" i="13"/>
  <c r="K1031" i="13"/>
  <c r="O1031" i="13"/>
  <c r="Q1031" i="13"/>
  <c r="V1031" i="13"/>
  <c r="G1032" i="13"/>
  <c r="I1032" i="13"/>
  <c r="K1032" i="13"/>
  <c r="M1032" i="13"/>
  <c r="O1032" i="13"/>
  <c r="Q1032" i="13"/>
  <c r="V1032" i="13"/>
  <c r="G1033" i="13"/>
  <c r="M1033" i="13" s="1"/>
  <c r="I1033" i="13"/>
  <c r="K1033" i="13"/>
  <c r="O1033" i="13"/>
  <c r="Q1033" i="13"/>
  <c r="V1033" i="13"/>
  <c r="G1035" i="13"/>
  <c r="M1035" i="13" s="1"/>
  <c r="I1035" i="13"/>
  <c r="K1035" i="13"/>
  <c r="O1035" i="13"/>
  <c r="Q1035" i="13"/>
  <c r="V1035" i="13"/>
  <c r="G1037" i="13"/>
  <c r="M1037" i="13" s="1"/>
  <c r="I1037" i="13"/>
  <c r="K1037" i="13"/>
  <c r="O1037" i="13"/>
  <c r="Q1037" i="13"/>
  <c r="V1037" i="13"/>
  <c r="G1038" i="13"/>
  <c r="M1038" i="13" s="1"/>
  <c r="I1038" i="13"/>
  <c r="K1038" i="13"/>
  <c r="O1038" i="13"/>
  <c r="Q1038" i="13"/>
  <c r="V1038" i="13"/>
  <c r="G1039" i="13"/>
  <c r="I1039" i="13"/>
  <c r="K1039" i="13"/>
  <c r="M1039" i="13"/>
  <c r="O1039" i="13"/>
  <c r="Q1039" i="13"/>
  <c r="V1039" i="13"/>
  <c r="G1040" i="13"/>
  <c r="M1040" i="13" s="1"/>
  <c r="I1040" i="13"/>
  <c r="K1040" i="13"/>
  <c r="O1040" i="13"/>
  <c r="Q1040" i="13"/>
  <c r="V1040" i="13"/>
  <c r="G1041" i="13"/>
  <c r="M1041" i="13" s="1"/>
  <c r="I1041" i="13"/>
  <c r="K1041" i="13"/>
  <c r="O1041" i="13"/>
  <c r="Q1041" i="13"/>
  <c r="V1041" i="13"/>
  <c r="G1043" i="13"/>
  <c r="I1043" i="13"/>
  <c r="K1043" i="13"/>
  <c r="O1043" i="13"/>
  <c r="Q1043" i="13"/>
  <c r="V1043" i="13"/>
  <c r="G1049" i="13"/>
  <c r="M1049" i="13" s="1"/>
  <c r="I1049" i="13"/>
  <c r="K1049" i="13"/>
  <c r="O1049" i="13"/>
  <c r="Q1049" i="13"/>
  <c r="V1049" i="13"/>
  <c r="G1056" i="13"/>
  <c r="I1056" i="13"/>
  <c r="K1056" i="13"/>
  <c r="M1056" i="13"/>
  <c r="O1056" i="13"/>
  <c r="Q1056" i="13"/>
  <c r="V1056" i="13"/>
  <c r="G1062" i="13"/>
  <c r="I1062" i="13"/>
  <c r="K1062" i="13"/>
  <c r="M1062" i="13"/>
  <c r="O1062" i="13"/>
  <c r="Q1062" i="13"/>
  <c r="V1062" i="13"/>
  <c r="G1068" i="13"/>
  <c r="M1068" i="13" s="1"/>
  <c r="I1068" i="13"/>
  <c r="K1068" i="13"/>
  <c r="O1068" i="13"/>
  <c r="Q1068" i="13"/>
  <c r="V1068" i="13"/>
  <c r="G1079" i="13"/>
  <c r="M1079" i="13" s="1"/>
  <c r="I1079" i="13"/>
  <c r="K1079" i="13"/>
  <c r="O1079" i="13"/>
  <c r="Q1079" i="13"/>
  <c r="V1079" i="13"/>
  <c r="G1082" i="13"/>
  <c r="I1082" i="13"/>
  <c r="K1082" i="13"/>
  <c r="M1082" i="13"/>
  <c r="O1082" i="13"/>
  <c r="Q1082" i="13"/>
  <c r="V1082" i="13"/>
  <c r="G1085" i="13"/>
  <c r="M1085" i="13" s="1"/>
  <c r="I1085" i="13"/>
  <c r="K1085" i="13"/>
  <c r="O1085" i="13"/>
  <c r="Q1085" i="13"/>
  <c r="V1085" i="13"/>
  <c r="G1088" i="13"/>
  <c r="I1088" i="13"/>
  <c r="K1088" i="13"/>
  <c r="M1088" i="13"/>
  <c r="O1088" i="13"/>
  <c r="Q1088" i="13"/>
  <c r="V1088" i="13"/>
  <c r="G1091" i="13"/>
  <c r="I1091" i="13"/>
  <c r="K1091" i="13"/>
  <c r="M1091" i="13"/>
  <c r="O1091" i="13"/>
  <c r="Q1091" i="13"/>
  <c r="V1091" i="13"/>
  <c r="G1107" i="13"/>
  <c r="M1107" i="13" s="1"/>
  <c r="I1107" i="13"/>
  <c r="K1107" i="13"/>
  <c r="O1107" i="13"/>
  <c r="Q1107" i="13"/>
  <c r="V1107" i="13"/>
  <c r="G1123" i="13"/>
  <c r="M1123" i="13" s="1"/>
  <c r="I1123" i="13"/>
  <c r="K1123" i="13"/>
  <c r="O1123" i="13"/>
  <c r="Q1123" i="13"/>
  <c r="V1123" i="13"/>
  <c r="G1134" i="13"/>
  <c r="M1134" i="13" s="1"/>
  <c r="I1134" i="13"/>
  <c r="K1134" i="13"/>
  <c r="O1134" i="13"/>
  <c r="Q1134" i="13"/>
  <c r="V1134" i="13"/>
  <c r="G1150" i="13"/>
  <c r="M1150" i="13" s="1"/>
  <c r="I1150" i="13"/>
  <c r="K1150" i="13"/>
  <c r="O1150" i="13"/>
  <c r="Q1150" i="13"/>
  <c r="V1150" i="13"/>
  <c r="G1155" i="13"/>
  <c r="I1155" i="13"/>
  <c r="K1155" i="13"/>
  <c r="M1155" i="13"/>
  <c r="O1155" i="13"/>
  <c r="Q1155" i="13"/>
  <c r="V1155" i="13"/>
  <c r="G1166" i="13"/>
  <c r="I1166" i="13"/>
  <c r="K1166" i="13"/>
  <c r="M1166" i="13"/>
  <c r="O1166" i="13"/>
  <c r="Q1166" i="13"/>
  <c r="V1166" i="13"/>
  <c r="G1178" i="13"/>
  <c r="M1178" i="13" s="1"/>
  <c r="I1178" i="13"/>
  <c r="K1178" i="13"/>
  <c r="O1178" i="13"/>
  <c r="Q1178" i="13"/>
  <c r="V1178" i="13"/>
  <c r="G1185" i="13"/>
  <c r="I1185" i="13"/>
  <c r="K1185" i="13"/>
  <c r="M1185" i="13"/>
  <c r="O1185" i="13"/>
  <c r="Q1185" i="13"/>
  <c r="V1185" i="13"/>
  <c r="G1187" i="13"/>
  <c r="I1187" i="13"/>
  <c r="K1187" i="13"/>
  <c r="M1187" i="13"/>
  <c r="O1187" i="13"/>
  <c r="Q1187" i="13"/>
  <c r="V1187" i="13"/>
  <c r="G1199" i="13"/>
  <c r="M1199" i="13" s="1"/>
  <c r="I1199" i="13"/>
  <c r="K1199" i="13"/>
  <c r="O1199" i="13"/>
  <c r="Q1199" i="13"/>
  <c r="V1199" i="13"/>
  <c r="G1201" i="13"/>
  <c r="M1201" i="13" s="1"/>
  <c r="I1201" i="13"/>
  <c r="K1201" i="13"/>
  <c r="O1201" i="13"/>
  <c r="Q1201" i="13"/>
  <c r="V1201" i="13"/>
  <c r="G1204" i="13"/>
  <c r="I1204" i="13"/>
  <c r="K1204" i="13"/>
  <c r="M1204" i="13"/>
  <c r="O1204" i="13"/>
  <c r="Q1204" i="13"/>
  <c r="V1204" i="13"/>
  <c r="G1209" i="13"/>
  <c r="M1209" i="13" s="1"/>
  <c r="I1209" i="13"/>
  <c r="K1209" i="13"/>
  <c r="O1209" i="13"/>
  <c r="Q1209" i="13"/>
  <c r="V1209" i="13"/>
  <c r="G1214" i="13"/>
  <c r="M1214" i="13" s="1"/>
  <c r="I1214" i="13"/>
  <c r="K1214" i="13"/>
  <c r="O1214" i="13"/>
  <c r="Q1214" i="13"/>
  <c r="V1214" i="13"/>
  <c r="G1219" i="13"/>
  <c r="M1219" i="13" s="1"/>
  <c r="I1219" i="13"/>
  <c r="K1219" i="13"/>
  <c r="O1219" i="13"/>
  <c r="Q1219" i="13"/>
  <c r="V1219" i="13"/>
  <c r="G1222" i="13"/>
  <c r="I1222" i="13"/>
  <c r="K1222" i="13"/>
  <c r="M1222" i="13"/>
  <c r="O1222" i="13"/>
  <c r="Q1222" i="13"/>
  <c r="V1222" i="13"/>
  <c r="G1229" i="13"/>
  <c r="M1229" i="13" s="1"/>
  <c r="I1229" i="13"/>
  <c r="K1229" i="13"/>
  <c r="O1229" i="13"/>
  <c r="Q1229" i="13"/>
  <c r="V1229" i="13"/>
  <c r="G1233" i="13"/>
  <c r="M1233" i="13" s="1"/>
  <c r="I1233" i="13"/>
  <c r="K1233" i="13"/>
  <c r="O1233" i="13"/>
  <c r="Q1233" i="13"/>
  <c r="V1233" i="13"/>
  <c r="G1237" i="13"/>
  <c r="I1237" i="13"/>
  <c r="K1237" i="13"/>
  <c r="M1237" i="13"/>
  <c r="O1237" i="13"/>
  <c r="Q1237" i="13"/>
  <c r="V1237" i="13"/>
  <c r="G1239" i="13"/>
  <c r="M1239" i="13" s="1"/>
  <c r="I1239" i="13"/>
  <c r="K1239" i="13"/>
  <c r="O1239" i="13"/>
  <c r="Q1239" i="13"/>
  <c r="V1239" i="13"/>
  <c r="G1242" i="13"/>
  <c r="M1242" i="13" s="1"/>
  <c r="I1242" i="13"/>
  <c r="K1242" i="13"/>
  <c r="O1242" i="13"/>
  <c r="Q1242" i="13"/>
  <c r="V1242" i="13"/>
  <c r="G1246" i="13"/>
  <c r="M1246" i="13" s="1"/>
  <c r="I1246" i="13"/>
  <c r="K1246" i="13"/>
  <c r="O1246" i="13"/>
  <c r="Q1246" i="13"/>
  <c r="V1246" i="13"/>
  <c r="G1248" i="13"/>
  <c r="M1248" i="13" s="1"/>
  <c r="I1248" i="13"/>
  <c r="K1248" i="13"/>
  <c r="O1248" i="13"/>
  <c r="Q1248" i="13"/>
  <c r="V1248" i="13"/>
  <c r="G1249" i="13"/>
  <c r="I1249" i="13"/>
  <c r="K1249" i="13"/>
  <c r="M1249" i="13"/>
  <c r="O1249" i="13"/>
  <c r="Q1249" i="13"/>
  <c r="V1249" i="13"/>
  <c r="G1255" i="13"/>
  <c r="I1255" i="13"/>
  <c r="K1255" i="13"/>
  <c r="M1255" i="13"/>
  <c r="O1255" i="13"/>
  <c r="Q1255" i="13"/>
  <c r="V1255" i="13"/>
  <c r="G1269" i="13"/>
  <c r="M1269" i="13" s="1"/>
  <c r="I1269" i="13"/>
  <c r="K1269" i="13"/>
  <c r="O1269" i="13"/>
  <c r="Q1269" i="13"/>
  <c r="V1269" i="13"/>
  <c r="G1272" i="13"/>
  <c r="I1272" i="13"/>
  <c r="K1272" i="13"/>
  <c r="M1272" i="13"/>
  <c r="O1272" i="13"/>
  <c r="Q1272" i="13"/>
  <c r="V1272" i="13"/>
  <c r="G1284" i="13"/>
  <c r="I1284" i="13"/>
  <c r="K1284" i="13"/>
  <c r="M1284" i="13"/>
  <c r="O1284" i="13"/>
  <c r="Q1284" i="13"/>
  <c r="V1284" i="13"/>
  <c r="G1288" i="13"/>
  <c r="M1288" i="13" s="1"/>
  <c r="I1288" i="13"/>
  <c r="K1288" i="13"/>
  <c r="O1288" i="13"/>
  <c r="Q1288" i="13"/>
  <c r="V1288" i="13"/>
  <c r="G1293" i="13"/>
  <c r="M1293" i="13" s="1"/>
  <c r="I1293" i="13"/>
  <c r="K1293" i="13"/>
  <c r="O1293" i="13"/>
  <c r="Q1293" i="13"/>
  <c r="V1293" i="13"/>
  <c r="G1296" i="13"/>
  <c r="I1296" i="13"/>
  <c r="K1296" i="13"/>
  <c r="M1296" i="13"/>
  <c r="O1296" i="13"/>
  <c r="Q1296" i="13"/>
  <c r="V1296" i="13"/>
  <c r="G1298" i="13"/>
  <c r="M1298" i="13" s="1"/>
  <c r="I1298" i="13"/>
  <c r="K1298" i="13"/>
  <c r="O1298" i="13"/>
  <c r="Q1298" i="13"/>
  <c r="V1298" i="13"/>
  <c r="G1300" i="13"/>
  <c r="M1300" i="13" s="1"/>
  <c r="I1300" i="13"/>
  <c r="K1300" i="13"/>
  <c r="O1300" i="13"/>
  <c r="Q1300" i="13"/>
  <c r="V1300" i="13"/>
  <c r="G1304" i="13"/>
  <c r="M1304" i="13" s="1"/>
  <c r="I1304" i="13"/>
  <c r="K1304" i="13"/>
  <c r="O1304" i="13"/>
  <c r="Q1304" i="13"/>
  <c r="V1304" i="13"/>
  <c r="G1310" i="13"/>
  <c r="I1310" i="13"/>
  <c r="K1310" i="13"/>
  <c r="M1310" i="13"/>
  <c r="O1310" i="13"/>
  <c r="Q1310" i="13"/>
  <c r="V1310" i="13"/>
  <c r="G1317" i="13"/>
  <c r="I1317" i="13"/>
  <c r="K1317" i="13"/>
  <c r="M1317" i="13"/>
  <c r="O1317" i="13"/>
  <c r="Q1317" i="13"/>
  <c r="V1317" i="13"/>
  <c r="G1319" i="13"/>
  <c r="M1319" i="13" s="1"/>
  <c r="I1319" i="13"/>
  <c r="K1319" i="13"/>
  <c r="O1319" i="13"/>
  <c r="Q1319" i="13"/>
  <c r="V1319" i="13"/>
  <c r="G1321" i="13"/>
  <c r="M1321" i="13" s="1"/>
  <c r="I1321" i="13"/>
  <c r="K1321" i="13"/>
  <c r="O1321" i="13"/>
  <c r="Q1321" i="13"/>
  <c r="V1321" i="13"/>
  <c r="G1324" i="13"/>
  <c r="M1324" i="13" s="1"/>
  <c r="I1324" i="13"/>
  <c r="K1324" i="13"/>
  <c r="O1324" i="13"/>
  <c r="Q1324" i="13"/>
  <c r="V1324" i="13"/>
  <c r="G1328" i="13"/>
  <c r="M1328" i="13" s="1"/>
  <c r="I1328" i="13"/>
  <c r="K1328" i="13"/>
  <c r="O1328" i="13"/>
  <c r="Q1328" i="13"/>
  <c r="V1328" i="13"/>
  <c r="G1331" i="13"/>
  <c r="I1331" i="13"/>
  <c r="K1331" i="13"/>
  <c r="O1331" i="13"/>
  <c r="Q1331" i="13"/>
  <c r="V1331" i="13"/>
  <c r="G1337" i="13"/>
  <c r="I1337" i="13"/>
  <c r="K1337" i="13"/>
  <c r="M1337" i="13"/>
  <c r="O1337" i="13"/>
  <c r="Q1337" i="13"/>
  <c r="V1337" i="13"/>
  <c r="G1340" i="13"/>
  <c r="G1339" i="13" s="1"/>
  <c r="I1340" i="13"/>
  <c r="K1340" i="13"/>
  <c r="O1340" i="13"/>
  <c r="Q1340" i="13"/>
  <c r="V1340" i="13"/>
  <c r="G1352" i="13"/>
  <c r="M1352" i="13" s="1"/>
  <c r="I1352" i="13"/>
  <c r="K1352" i="13"/>
  <c r="O1352" i="13"/>
  <c r="Q1352" i="13"/>
  <c r="V1352" i="13"/>
  <c r="G1356" i="13"/>
  <c r="M1356" i="13" s="1"/>
  <c r="I1356" i="13"/>
  <c r="K1356" i="13"/>
  <c r="O1356" i="13"/>
  <c r="Q1356" i="13"/>
  <c r="V1356" i="13"/>
  <c r="G1365" i="13"/>
  <c r="I1365" i="13"/>
  <c r="K1365" i="13"/>
  <c r="M1365" i="13"/>
  <c r="O1365" i="13"/>
  <c r="Q1365" i="13"/>
  <c r="V1365" i="13"/>
  <c r="G1367" i="13"/>
  <c r="M1367" i="13" s="1"/>
  <c r="I1367" i="13"/>
  <c r="K1367" i="13"/>
  <c r="O1367" i="13"/>
  <c r="Q1367" i="13"/>
  <c r="V1367" i="13"/>
  <c r="G1374" i="13"/>
  <c r="M1374" i="13" s="1"/>
  <c r="I1374" i="13"/>
  <c r="K1374" i="13"/>
  <c r="O1374" i="13"/>
  <c r="Q1374" i="13"/>
  <c r="V1374" i="13"/>
  <c r="G1382" i="13"/>
  <c r="I1382" i="13"/>
  <c r="K1382" i="13"/>
  <c r="M1382" i="13"/>
  <c r="O1382" i="13"/>
  <c r="Q1382" i="13"/>
  <c r="V1382" i="13"/>
  <c r="G1390" i="13"/>
  <c r="M1390" i="13" s="1"/>
  <c r="I1390" i="13"/>
  <c r="K1390" i="13"/>
  <c r="O1390" i="13"/>
  <c r="Q1390" i="13"/>
  <c r="V1390" i="13"/>
  <c r="G1396" i="13"/>
  <c r="M1396" i="13" s="1"/>
  <c r="I1396" i="13"/>
  <c r="K1396" i="13"/>
  <c r="O1396" i="13"/>
  <c r="Q1396" i="13"/>
  <c r="V1396" i="13"/>
  <c r="G1403" i="13"/>
  <c r="M1403" i="13" s="1"/>
  <c r="I1403" i="13"/>
  <c r="K1403" i="13"/>
  <c r="O1403" i="13"/>
  <c r="Q1403" i="13"/>
  <c r="V1403" i="13"/>
  <c r="G1405" i="13"/>
  <c r="M1405" i="13" s="1"/>
  <c r="I1405" i="13"/>
  <c r="K1405" i="13"/>
  <c r="O1405" i="13"/>
  <c r="Q1405" i="13"/>
  <c r="V1405" i="13"/>
  <c r="G1415" i="13"/>
  <c r="I1415" i="13"/>
  <c r="K1415" i="13"/>
  <c r="M1415" i="13"/>
  <c r="O1415" i="13"/>
  <c r="Q1415" i="13"/>
  <c r="V1415" i="13"/>
  <c r="G1425" i="13"/>
  <c r="I1425" i="13"/>
  <c r="K1425" i="13"/>
  <c r="M1425" i="13"/>
  <c r="O1425" i="13"/>
  <c r="Q1425" i="13"/>
  <c r="V1425" i="13"/>
  <c r="G1437" i="13"/>
  <c r="M1437" i="13" s="1"/>
  <c r="I1437" i="13"/>
  <c r="K1437" i="13"/>
  <c r="O1437" i="13"/>
  <c r="Q1437" i="13"/>
  <c r="V1437" i="13"/>
  <c r="G1449" i="13"/>
  <c r="M1449" i="13" s="1"/>
  <c r="I1449" i="13"/>
  <c r="K1449" i="13"/>
  <c r="O1449" i="13"/>
  <c r="Q1449" i="13"/>
  <c r="V1449" i="13"/>
  <c r="G1458" i="13"/>
  <c r="I1458" i="13"/>
  <c r="K1458" i="13"/>
  <c r="M1458" i="13"/>
  <c r="O1458" i="13"/>
  <c r="Q1458" i="13"/>
  <c r="V1458" i="13"/>
  <c r="G1466" i="13"/>
  <c r="M1466" i="13" s="1"/>
  <c r="I1466" i="13"/>
  <c r="K1466" i="13"/>
  <c r="O1466" i="13"/>
  <c r="Q1466" i="13"/>
  <c r="V1466" i="13"/>
  <c r="G1474" i="13"/>
  <c r="M1474" i="13" s="1"/>
  <c r="I1474" i="13"/>
  <c r="K1474" i="13"/>
  <c r="O1474" i="13"/>
  <c r="Q1474" i="13"/>
  <c r="V1474" i="13"/>
  <c r="G1482" i="13"/>
  <c r="M1482" i="13" s="1"/>
  <c r="I1482" i="13"/>
  <c r="K1482" i="13"/>
  <c r="O1482" i="13"/>
  <c r="Q1482" i="13"/>
  <c r="V1482" i="13"/>
  <c r="G1490" i="13"/>
  <c r="M1490" i="13" s="1"/>
  <c r="I1490" i="13"/>
  <c r="K1490" i="13"/>
  <c r="O1490" i="13"/>
  <c r="Q1490" i="13"/>
  <c r="V1490" i="13"/>
  <c r="G1493" i="13"/>
  <c r="I1493" i="13"/>
  <c r="K1493" i="13"/>
  <c r="O1493" i="13"/>
  <c r="O1492" i="13" s="1"/>
  <c r="Q1493" i="13"/>
  <c r="Q1492" i="13" s="1"/>
  <c r="V1493" i="13"/>
  <c r="G1498" i="13"/>
  <c r="I1498" i="13"/>
  <c r="K1498" i="13"/>
  <c r="M1498" i="13"/>
  <c r="O1498" i="13"/>
  <c r="Q1498" i="13"/>
  <c r="V1498" i="13"/>
  <c r="G1501" i="13"/>
  <c r="I1501" i="13"/>
  <c r="K1501" i="13"/>
  <c r="M1501" i="13"/>
  <c r="O1501" i="13"/>
  <c r="Q1501" i="13"/>
  <c r="V1501" i="13"/>
  <c r="G1502" i="13"/>
  <c r="I137" i="1" s="1"/>
  <c r="G1503" i="13"/>
  <c r="M1503" i="13" s="1"/>
  <c r="I1503" i="13"/>
  <c r="K1503" i="13"/>
  <c r="K1502" i="13" s="1"/>
  <c r="O1503" i="13"/>
  <c r="Q1503" i="13"/>
  <c r="V1503" i="13"/>
  <c r="V1502" i="13" s="1"/>
  <c r="G1517" i="13"/>
  <c r="I1517" i="13"/>
  <c r="K1517" i="13"/>
  <c r="M1517" i="13"/>
  <c r="O1517" i="13"/>
  <c r="Q1517" i="13"/>
  <c r="V1517" i="13"/>
  <c r="G1520" i="13"/>
  <c r="I1520" i="13"/>
  <c r="K1520" i="13"/>
  <c r="O1520" i="13"/>
  <c r="Q1520" i="13"/>
  <c r="V1520" i="13"/>
  <c r="G1522" i="13"/>
  <c r="I1522" i="13"/>
  <c r="K1522" i="13"/>
  <c r="M1522" i="13"/>
  <c r="O1522" i="13"/>
  <c r="Q1522" i="13"/>
  <c r="V1522" i="13"/>
  <c r="G1529" i="13"/>
  <c r="M1529" i="13" s="1"/>
  <c r="I1529" i="13"/>
  <c r="K1529" i="13"/>
  <c r="O1529" i="13"/>
  <c r="Q1529" i="13"/>
  <c r="V1529" i="13"/>
  <c r="G1531" i="13"/>
  <c r="M1531" i="13" s="1"/>
  <c r="I1531" i="13"/>
  <c r="K1531" i="13"/>
  <c r="O1531" i="13"/>
  <c r="Q1531" i="13"/>
  <c r="V1531" i="13"/>
  <c r="G1532" i="13"/>
  <c r="M1532" i="13" s="1"/>
  <c r="I1532" i="13"/>
  <c r="K1532" i="13"/>
  <c r="O1532" i="13"/>
  <c r="Q1532" i="13"/>
  <c r="V1532" i="13"/>
  <c r="G1533" i="13"/>
  <c r="I1533" i="13"/>
  <c r="K1533" i="13"/>
  <c r="M1533" i="13"/>
  <c r="O1533" i="13"/>
  <c r="Q1533" i="13"/>
  <c r="V1533" i="13"/>
  <c r="G1534" i="13"/>
  <c r="M1534" i="13" s="1"/>
  <c r="I1534" i="13"/>
  <c r="K1534" i="13"/>
  <c r="O1534" i="13"/>
  <c r="Q1534" i="13"/>
  <c r="V1534" i="13"/>
  <c r="G1535" i="13"/>
  <c r="M1535" i="13" s="1"/>
  <c r="I1535" i="13"/>
  <c r="K1535" i="13"/>
  <c r="O1535" i="13"/>
  <c r="Q1535" i="13"/>
  <c r="V1535" i="13"/>
  <c r="AE1537" i="13"/>
  <c r="G9" i="12"/>
  <c r="I9" i="12"/>
  <c r="K9" i="12"/>
  <c r="O9" i="12"/>
  <c r="Q9" i="12"/>
  <c r="V9" i="12"/>
  <c r="G10" i="12"/>
  <c r="I10" i="12"/>
  <c r="K10" i="12"/>
  <c r="M10" i="12"/>
  <c r="O10" i="12"/>
  <c r="Q10" i="12"/>
  <c r="V10" i="12"/>
  <c r="G11" i="12"/>
  <c r="M11" i="12" s="1"/>
  <c r="I11" i="12"/>
  <c r="K11" i="12"/>
  <c r="O11" i="12"/>
  <c r="Q11" i="12"/>
  <c r="V11" i="12"/>
  <c r="G12" i="12"/>
  <c r="M12" i="12" s="1"/>
  <c r="I12" i="12"/>
  <c r="K12" i="12"/>
  <c r="O12" i="12"/>
  <c r="Q12" i="12"/>
  <c r="V12" i="12"/>
  <c r="G13" i="12"/>
  <c r="M13" i="12" s="1"/>
  <c r="I13" i="12"/>
  <c r="K13" i="12"/>
  <c r="O13" i="12"/>
  <c r="Q13" i="12"/>
  <c r="V13" i="12"/>
  <c r="G15" i="12"/>
  <c r="I15" i="12"/>
  <c r="K15" i="12"/>
  <c r="M15" i="12"/>
  <c r="O15" i="12"/>
  <c r="Q15" i="12"/>
  <c r="V15" i="12"/>
  <c r="G16" i="12"/>
  <c r="I16" i="12"/>
  <c r="K16" i="12"/>
  <c r="O16" i="12"/>
  <c r="Q16" i="12"/>
  <c r="V16" i="12"/>
  <c r="G17" i="12"/>
  <c r="M17" i="12" s="1"/>
  <c r="I17" i="12"/>
  <c r="K17" i="12"/>
  <c r="O17" i="12"/>
  <c r="Q17" i="12"/>
  <c r="V17" i="12"/>
  <c r="G18" i="12"/>
  <c r="M18" i="12" s="1"/>
  <c r="I18" i="12"/>
  <c r="K18" i="12"/>
  <c r="O18" i="12"/>
  <c r="Q18" i="12"/>
  <c r="V18" i="12"/>
  <c r="G19" i="12"/>
  <c r="I19" i="12"/>
  <c r="K19" i="12"/>
  <c r="M19" i="12"/>
  <c r="O19" i="12"/>
  <c r="Q19" i="12"/>
  <c r="V19" i="12"/>
  <c r="G20" i="12"/>
  <c r="I20" i="12"/>
  <c r="K20" i="12"/>
  <c r="M20" i="12"/>
  <c r="O20" i="12"/>
  <c r="Q20" i="12"/>
  <c r="V20" i="12"/>
  <c r="G21" i="12"/>
  <c r="M21" i="12" s="1"/>
  <c r="I21" i="12"/>
  <c r="K21" i="12"/>
  <c r="O21" i="12"/>
  <c r="Q21" i="12"/>
  <c r="V21" i="12"/>
  <c r="G22" i="12"/>
  <c r="M22" i="12" s="1"/>
  <c r="I22" i="12"/>
  <c r="K22" i="12"/>
  <c r="O22" i="12"/>
  <c r="Q22" i="12"/>
  <c r="V22" i="12"/>
  <c r="G23" i="12"/>
  <c r="M23" i="12" s="1"/>
  <c r="I23" i="12"/>
  <c r="K23" i="12"/>
  <c r="O23" i="12"/>
  <c r="Q23" i="12"/>
  <c r="V23" i="12"/>
  <c r="AE31" i="12"/>
  <c r="AZ86" i="1"/>
  <c r="AZ85" i="1"/>
  <c r="AZ84" i="1"/>
  <c r="AZ83" i="1"/>
  <c r="AZ81" i="1"/>
  <c r="AZ75" i="1"/>
  <c r="AZ72" i="1"/>
  <c r="AZ69" i="1"/>
  <c r="AZ66" i="1"/>
  <c r="AZ65" i="1"/>
  <c r="H47" i="1"/>
  <c r="I47" i="1" s="1"/>
  <c r="H42" i="1"/>
  <c r="J28" i="1"/>
  <c r="J26" i="1"/>
  <c r="G38" i="1"/>
  <c r="F38" i="1"/>
  <c r="J23" i="1"/>
  <c r="J24" i="1"/>
  <c r="J25" i="1"/>
  <c r="J27" i="1"/>
  <c r="E24" i="1"/>
  <c r="E26" i="1"/>
  <c r="F48" i="1" l="1"/>
  <c r="M1493" i="13"/>
  <c r="M1492" i="13" s="1"/>
  <c r="G1492" i="13"/>
  <c r="I1024" i="13"/>
  <c r="G107" i="14"/>
  <c r="M108" i="14"/>
  <c r="M107" i="14" s="1"/>
  <c r="G54" i="14"/>
  <c r="I165" i="1" s="1"/>
  <c r="K54" i="14"/>
  <c r="M783" i="17"/>
  <c r="G782" i="17"/>
  <c r="I135" i="1" s="1"/>
  <c r="G605" i="17"/>
  <c r="I129" i="1" s="1"/>
  <c r="M617" i="17"/>
  <c r="M605" i="17" s="1"/>
  <c r="G11" i="24"/>
  <c r="G16" i="24" s="1"/>
  <c r="M12" i="24"/>
  <c r="F40" i="1"/>
  <c r="F41" i="1"/>
  <c r="O14" i="12"/>
  <c r="V1042" i="13"/>
  <c r="M855" i="13"/>
  <c r="M854" i="13" s="1"/>
  <c r="I134" i="13"/>
  <c r="Q73" i="13"/>
  <c r="I8" i="13"/>
  <c r="AF114" i="15"/>
  <c r="G46" i="1" s="1"/>
  <c r="Q100" i="15"/>
  <c r="I65" i="15"/>
  <c r="Q8" i="15"/>
  <c r="I8" i="15"/>
  <c r="I17" i="16"/>
  <c r="O1024" i="13"/>
  <c r="I8" i="12"/>
  <c r="I1042" i="13"/>
  <c r="I100" i="13"/>
  <c r="K75" i="14"/>
  <c r="K8" i="14"/>
  <c r="V8" i="15"/>
  <c r="V29" i="16"/>
  <c r="I29" i="16"/>
  <c r="I24" i="16"/>
  <c r="Q17" i="16"/>
  <c r="M146" i="18"/>
  <c r="G128" i="18"/>
  <c r="I122" i="1" s="1"/>
  <c r="M129" i="18"/>
  <c r="M128" i="18" s="1"/>
  <c r="K103" i="18"/>
  <c r="Q103" i="18"/>
  <c r="Q14" i="12"/>
  <c r="G14" i="12"/>
  <c r="I169" i="1" s="1"/>
  <c r="I20" i="1" s="1"/>
  <c r="M16" i="12"/>
  <c r="I789" i="13"/>
  <c r="V8" i="12"/>
  <c r="Q75" i="14"/>
  <c r="V8" i="14"/>
  <c r="Q65" i="15"/>
  <c r="Q8" i="12"/>
  <c r="G8" i="12"/>
  <c r="M1502" i="13"/>
  <c r="Q1090" i="13"/>
  <c r="O994" i="13"/>
  <c r="M978" i="13"/>
  <c r="M977" i="13" s="1"/>
  <c r="G100" i="13"/>
  <c r="I105" i="1" s="1"/>
  <c r="O8" i="13"/>
  <c r="V75" i="14"/>
  <c r="V65" i="15"/>
  <c r="G8" i="16"/>
  <c r="I342" i="17"/>
  <c r="O195" i="17"/>
  <c r="V14" i="12"/>
  <c r="K14" i="12"/>
  <c r="O8" i="12"/>
  <c r="K1492" i="13"/>
  <c r="O1339" i="13"/>
  <c r="Q1330" i="13"/>
  <c r="O1090" i="13"/>
  <c r="I1090" i="13"/>
  <c r="Q1042" i="13"/>
  <c r="Q1024" i="13"/>
  <c r="G979" i="13"/>
  <c r="V979" i="13"/>
  <c r="O979" i="13"/>
  <c r="O862" i="13"/>
  <c r="K789" i="13"/>
  <c r="Q789" i="13"/>
  <c r="M789" i="13"/>
  <c r="K134" i="13"/>
  <c r="G86" i="13"/>
  <c r="G75" i="14"/>
  <c r="I166" i="1" s="1"/>
  <c r="I54" i="14"/>
  <c r="O54" i="14"/>
  <c r="I8" i="14"/>
  <c r="V105" i="15"/>
  <c r="V96" i="15"/>
  <c r="Q29" i="16"/>
  <c r="V939" i="17"/>
  <c r="Q939" i="17"/>
  <c r="O605" i="17"/>
  <c r="I359" i="17"/>
  <c r="I128" i="18"/>
  <c r="O128" i="18"/>
  <c r="O8" i="21"/>
  <c r="I18" i="26"/>
  <c r="I14" i="12"/>
  <c r="K8" i="12"/>
  <c r="F44" i="1"/>
  <c r="F43" i="1"/>
  <c r="O1519" i="13"/>
  <c r="O1502" i="13"/>
  <c r="V1492" i="13"/>
  <c r="I1492" i="13"/>
  <c r="V1339" i="13"/>
  <c r="K1339" i="13"/>
  <c r="O1330" i="13"/>
  <c r="V1203" i="13"/>
  <c r="Q1203" i="13"/>
  <c r="K1042" i="13"/>
  <c r="V1024" i="13"/>
  <c r="G994" i="13"/>
  <c r="I117" i="1" s="1"/>
  <c r="V994" i="13"/>
  <c r="I994" i="13"/>
  <c r="V789" i="13"/>
  <c r="O789" i="13"/>
  <c r="I86" i="13"/>
  <c r="I73" i="13"/>
  <c r="O73" i="13"/>
  <c r="I75" i="14"/>
  <c r="O75" i="14"/>
  <c r="Q54" i="14"/>
  <c r="Q8" i="14"/>
  <c r="G8" i="14"/>
  <c r="Q105" i="15"/>
  <c r="I105" i="15"/>
  <c r="O100" i="15"/>
  <c r="M96" i="15"/>
  <c r="G65" i="15"/>
  <c r="I102" i="1" s="1"/>
  <c r="G8" i="15"/>
  <c r="O29" i="16"/>
  <c r="G29" i="16"/>
  <c r="I162" i="1" s="1"/>
  <c r="V24" i="16"/>
  <c r="K24" i="16"/>
  <c r="G17" i="16"/>
  <c r="I156" i="1" s="1"/>
  <c r="V17" i="16"/>
  <c r="K17" i="16"/>
  <c r="O939" i="17"/>
  <c r="I579" i="17"/>
  <c r="Q268" i="17"/>
  <c r="K19" i="17"/>
  <c r="V71" i="18"/>
  <c r="O71" i="18"/>
  <c r="I28" i="19"/>
  <c r="O8" i="19"/>
  <c r="O30" i="21"/>
  <c r="Q8" i="25"/>
  <c r="G8" i="25"/>
  <c r="O8" i="14"/>
  <c r="O105" i="15"/>
  <c r="O96" i="15"/>
  <c r="K65" i="15"/>
  <c r="O65" i="15"/>
  <c r="K8" i="15"/>
  <c r="O8" i="15"/>
  <c r="K29" i="16"/>
  <c r="O17" i="16"/>
  <c r="O810" i="17"/>
  <c r="Q691" i="17"/>
  <c r="M335" i="17"/>
  <c r="G195" i="17"/>
  <c r="M209" i="17"/>
  <c r="Q28" i="19"/>
  <c r="G20" i="19"/>
  <c r="I124" i="1" s="1"/>
  <c r="I939" i="17"/>
  <c r="O782" i="17"/>
  <c r="V752" i="17"/>
  <c r="K752" i="17"/>
  <c r="Q752" i="17"/>
  <c r="Q651" i="17"/>
  <c r="V605" i="17"/>
  <c r="K605" i="17"/>
  <c r="K579" i="17"/>
  <c r="Q579" i="17"/>
  <c r="I536" i="17"/>
  <c r="Q359" i="17"/>
  <c r="K342" i="17"/>
  <c r="Q342" i="17"/>
  <c r="M342" i="17"/>
  <c r="V335" i="17"/>
  <c r="O335" i="17"/>
  <c r="V195" i="17"/>
  <c r="K195" i="17"/>
  <c r="V19" i="17"/>
  <c r="I19" i="17"/>
  <c r="K8" i="17"/>
  <c r="G8" i="17"/>
  <c r="O146" i="18"/>
  <c r="Q128" i="18"/>
  <c r="V103" i="18"/>
  <c r="O103" i="18"/>
  <c r="V8" i="18"/>
  <c r="I8" i="18"/>
  <c r="K20" i="19"/>
  <c r="O20" i="19"/>
  <c r="M13" i="19"/>
  <c r="K8" i="19"/>
  <c r="Q8" i="19"/>
  <c r="I8" i="19"/>
  <c r="V15" i="20"/>
  <c r="K30" i="21"/>
  <c r="K18" i="21"/>
  <c r="Q8" i="22"/>
  <c r="I8" i="22"/>
  <c r="AF32" i="26"/>
  <c r="G58" i="1" s="1"/>
  <c r="H58" i="1" s="1"/>
  <c r="I58" i="1" s="1"/>
  <c r="K8" i="26"/>
  <c r="O8" i="26"/>
  <c r="K782" i="17"/>
  <c r="O752" i="17"/>
  <c r="G752" i="17"/>
  <c r="G691" i="17"/>
  <c r="I132" i="1" s="1"/>
  <c r="V691" i="17"/>
  <c r="K691" i="17"/>
  <c r="K664" i="17"/>
  <c r="O651" i="17"/>
  <c r="M651" i="17"/>
  <c r="I605" i="17"/>
  <c r="V579" i="17"/>
  <c r="O579" i="17"/>
  <c r="K536" i="17"/>
  <c r="Q536" i="17"/>
  <c r="O359" i="17"/>
  <c r="G359" i="17"/>
  <c r="V342" i="17"/>
  <c r="O342" i="17"/>
  <c r="I326" i="17"/>
  <c r="V268" i="17"/>
  <c r="K268" i="17"/>
  <c r="I195" i="17"/>
  <c r="Q19" i="17"/>
  <c r="V8" i="17"/>
  <c r="I8" i="17"/>
  <c r="K146" i="18"/>
  <c r="I71" i="18"/>
  <c r="Q8" i="18"/>
  <c r="G28" i="19"/>
  <c r="I125" i="1" s="1"/>
  <c r="V20" i="19"/>
  <c r="Q20" i="19"/>
  <c r="I20" i="19"/>
  <c r="Q13" i="19"/>
  <c r="I13" i="19"/>
  <c r="O13" i="19"/>
  <c r="V8" i="19"/>
  <c r="V10" i="20"/>
  <c r="O10" i="20"/>
  <c r="G10" i="20"/>
  <c r="V30" i="21"/>
  <c r="M25" i="21"/>
  <c r="G25" i="21"/>
  <c r="I158" i="1" s="1"/>
  <c r="V8" i="21"/>
  <c r="I8" i="21"/>
  <c r="Q13" i="22"/>
  <c r="I13" i="22"/>
  <c r="V8" i="22"/>
  <c r="K16" i="23"/>
  <c r="O16" i="23"/>
  <c r="K8" i="25"/>
  <c r="K25" i="26"/>
  <c r="Q25" i="26"/>
  <c r="V18" i="26"/>
  <c r="G18" i="26"/>
  <c r="I152" i="1" s="1"/>
  <c r="G939" i="17"/>
  <c r="Q810" i="17"/>
  <c r="M810" i="17"/>
  <c r="V782" i="17"/>
  <c r="I782" i="17"/>
  <c r="M753" i="17"/>
  <c r="I691" i="17"/>
  <c r="O691" i="17"/>
  <c r="I664" i="17"/>
  <c r="O664" i="17"/>
  <c r="G664" i="17"/>
  <c r="I131" i="1" s="1"/>
  <c r="V651" i="17"/>
  <c r="K651" i="17"/>
  <c r="Q605" i="17"/>
  <c r="V536" i="17"/>
  <c r="O536" i="17"/>
  <c r="V359" i="17"/>
  <c r="K359" i="17"/>
  <c r="I335" i="17"/>
  <c r="I268" i="17"/>
  <c r="O268" i="17"/>
  <c r="G268" i="17"/>
  <c r="I108" i="1" s="1"/>
  <c r="Q195" i="17"/>
  <c r="O19" i="17"/>
  <c r="Q8" i="17"/>
  <c r="M8" i="17"/>
  <c r="V146" i="18"/>
  <c r="I146" i="18"/>
  <c r="V128" i="18"/>
  <c r="K128" i="18"/>
  <c r="I103" i="18"/>
  <c r="K71" i="18"/>
  <c r="Q71" i="18"/>
  <c r="O8" i="18"/>
  <c r="K28" i="19"/>
  <c r="O28" i="19"/>
  <c r="G8" i="19"/>
  <c r="O15" i="20"/>
  <c r="G30" i="21"/>
  <c r="M31" i="21"/>
  <c r="M30" i="21" s="1"/>
  <c r="G18" i="21"/>
  <c r="I151" i="1" s="1"/>
  <c r="M19" i="21"/>
  <c r="M18" i="21" s="1"/>
  <c r="K8" i="23"/>
  <c r="O8" i="23"/>
  <c r="V11" i="24"/>
  <c r="K13" i="19"/>
  <c r="Q15" i="20"/>
  <c r="I15" i="20"/>
  <c r="G15" i="20"/>
  <c r="K10" i="20"/>
  <c r="Q10" i="20"/>
  <c r="I10" i="20"/>
  <c r="Q30" i="21"/>
  <c r="I30" i="21"/>
  <c r="O25" i="21"/>
  <c r="Q18" i="21"/>
  <c r="I18" i="21"/>
  <c r="Q8" i="21"/>
  <c r="G8" i="21"/>
  <c r="V17" i="22"/>
  <c r="M13" i="22"/>
  <c r="K8" i="22"/>
  <c r="O8" i="22"/>
  <c r="V16" i="23"/>
  <c r="Q16" i="23"/>
  <c r="I16" i="23"/>
  <c r="V8" i="23"/>
  <c r="Q8" i="23"/>
  <c r="I8" i="23"/>
  <c r="K8" i="24"/>
  <c r="O8" i="25"/>
  <c r="V25" i="26"/>
  <c r="K18" i="26"/>
  <c r="Q18" i="26"/>
  <c r="K15" i="26"/>
  <c r="V8" i="26"/>
  <c r="Q8" i="26"/>
  <c r="I8" i="26"/>
  <c r="V25" i="21"/>
  <c r="K25" i="21"/>
  <c r="G15" i="21"/>
  <c r="I148" i="1" s="1"/>
  <c r="K8" i="21"/>
  <c r="Q17" i="22"/>
  <c r="I17" i="22"/>
  <c r="O17" i="22"/>
  <c r="K13" i="22"/>
  <c r="G16" i="23"/>
  <c r="G8" i="23"/>
  <c r="Q11" i="24"/>
  <c r="I11" i="24"/>
  <c r="Q8" i="24"/>
  <c r="V8" i="25"/>
  <c r="I8" i="25"/>
  <c r="I25" i="26"/>
  <c r="O25" i="26"/>
  <c r="O18" i="26"/>
  <c r="M15" i="26"/>
  <c r="G15" i="26"/>
  <c r="I146" i="1" s="1"/>
  <c r="G8" i="26"/>
  <c r="G534" i="17"/>
  <c r="I114" i="1" s="1"/>
  <c r="AF948" i="17"/>
  <c r="F39" i="1"/>
  <c r="F49" i="1"/>
  <c r="H55" i="1"/>
  <c r="I55" i="1" s="1"/>
  <c r="H46" i="1"/>
  <c r="I46" i="1" s="1"/>
  <c r="M18" i="26"/>
  <c r="M25" i="26"/>
  <c r="G25" i="26"/>
  <c r="M10" i="26"/>
  <c r="M8" i="26" s="1"/>
  <c r="M9" i="25"/>
  <c r="M8" i="25" s="1"/>
  <c r="AF49" i="25"/>
  <c r="G57" i="1" s="1"/>
  <c r="H57" i="1" s="1"/>
  <c r="I57" i="1" s="1"/>
  <c r="M11" i="24"/>
  <c r="AF16" i="24"/>
  <c r="G56" i="1" s="1"/>
  <c r="H56" i="1" s="1"/>
  <c r="I56" i="1" s="1"/>
  <c r="M9" i="24"/>
  <c r="M8" i="24" s="1"/>
  <c r="AF23" i="23"/>
  <c r="G55" i="1" s="1"/>
  <c r="M18" i="23"/>
  <c r="M16" i="23" s="1"/>
  <c r="M10" i="23"/>
  <c r="M8" i="23" s="1"/>
  <c r="M17" i="22"/>
  <c r="G17" i="22"/>
  <c r="I157" i="1" s="1"/>
  <c r="G13" i="22"/>
  <c r="I153" i="1" s="1"/>
  <c r="AF25" i="22"/>
  <c r="G54" i="1" s="1"/>
  <c r="H54" i="1" s="1"/>
  <c r="I54" i="1" s="1"/>
  <c r="M10" i="22"/>
  <c r="M8" i="22" s="1"/>
  <c r="M15" i="21"/>
  <c r="M9" i="21"/>
  <c r="M8" i="21" s="1"/>
  <c r="AF38" i="21"/>
  <c r="G53" i="1" s="1"/>
  <c r="H53" i="1" s="1"/>
  <c r="I53" i="1" s="1"/>
  <c r="M10" i="20"/>
  <c r="M16" i="20"/>
  <c r="M15" i="20" s="1"/>
  <c r="G13" i="20"/>
  <c r="AF21" i="20"/>
  <c r="G52" i="1" s="1"/>
  <c r="H52" i="1" s="1"/>
  <c r="I52" i="1" s="1"/>
  <c r="M46" i="19"/>
  <c r="M45" i="19" s="1"/>
  <c r="G42" i="19"/>
  <c r="I134" i="1" s="1"/>
  <c r="G13" i="19"/>
  <c r="I123" i="1" s="1"/>
  <c r="M30" i="19"/>
  <c r="M28" i="19" s="1"/>
  <c r="M22" i="19"/>
  <c r="M20" i="19" s="1"/>
  <c r="M10" i="19"/>
  <c r="M8" i="19" s="1"/>
  <c r="AF48" i="19"/>
  <c r="G51" i="1" s="1"/>
  <c r="H51" i="1" s="1"/>
  <c r="I51" i="1" s="1"/>
  <c r="M71" i="18"/>
  <c r="M8" i="18"/>
  <c r="M103" i="18"/>
  <c r="G146" i="18"/>
  <c r="G103" i="18"/>
  <c r="I121" i="1" s="1"/>
  <c r="G71" i="18"/>
  <c r="I120" i="1" s="1"/>
  <c r="G61" i="18"/>
  <c r="G8" i="18"/>
  <c r="AF155" i="18"/>
  <c r="G50" i="1" s="1"/>
  <c r="H50" i="1" s="1"/>
  <c r="I50" i="1" s="1"/>
  <c r="M579" i="17"/>
  <c r="M268" i="17"/>
  <c r="M195" i="17"/>
  <c r="M536" i="17"/>
  <c r="M752" i="17"/>
  <c r="M359" i="17"/>
  <c r="M19" i="17"/>
  <c r="M939" i="17"/>
  <c r="M782" i="17"/>
  <c r="M664" i="17"/>
  <c r="M326" i="17"/>
  <c r="G810" i="17"/>
  <c r="I136" i="1" s="1"/>
  <c r="G579" i="17"/>
  <c r="G536" i="17"/>
  <c r="G531" i="17"/>
  <c r="G342" i="17"/>
  <c r="I111" i="1" s="1"/>
  <c r="G335" i="17"/>
  <c r="I110" i="1" s="1"/>
  <c r="G326" i="17"/>
  <c r="G19" i="17"/>
  <c r="I106" i="1" s="1"/>
  <c r="M708" i="17"/>
  <c r="M691" i="17" s="1"/>
  <c r="M29" i="16"/>
  <c r="G14" i="16"/>
  <c r="M22" i="16"/>
  <c r="M17" i="16" s="1"/>
  <c r="M15" i="16"/>
  <c r="M14" i="16" s="1"/>
  <c r="M105" i="15"/>
  <c r="M100" i="15"/>
  <c r="M8" i="15"/>
  <c r="G105" i="15"/>
  <c r="G100" i="15"/>
  <c r="I161" i="1" s="1"/>
  <c r="G96" i="15"/>
  <c r="I159" i="1" s="1"/>
  <c r="M68" i="15"/>
  <c r="M65" i="15" s="1"/>
  <c r="M17" i="15"/>
  <c r="M54" i="14"/>
  <c r="M77" i="14"/>
  <c r="M75" i="14" s="1"/>
  <c r="M57" i="14"/>
  <c r="M9" i="14"/>
  <c r="M8" i="14" s="1"/>
  <c r="AF110" i="14"/>
  <c r="G45" i="1" s="1"/>
  <c r="H45" i="1" s="1"/>
  <c r="I45" i="1" s="1"/>
  <c r="V1519" i="13"/>
  <c r="M1090" i="13"/>
  <c r="G1042" i="13"/>
  <c r="I119" i="1" s="1"/>
  <c r="M1043" i="13"/>
  <c r="M1042" i="13" s="1"/>
  <c r="G1024" i="13"/>
  <c r="I118" i="1" s="1"/>
  <c r="M975" i="13"/>
  <c r="M974" i="13" s="1"/>
  <c r="G974" i="13"/>
  <c r="G862" i="13"/>
  <c r="I112" i="1" s="1"/>
  <c r="V862" i="13"/>
  <c r="V134" i="13"/>
  <c r="Q100" i="13"/>
  <c r="K8" i="13"/>
  <c r="I1203" i="13"/>
  <c r="M1203" i="13"/>
  <c r="AF1537" i="13"/>
  <c r="K1519" i="13"/>
  <c r="M1340" i="13"/>
  <c r="M1339" i="13" s="1"/>
  <c r="K1203" i="13"/>
  <c r="M1019" i="13"/>
  <c r="M994" i="13" s="1"/>
  <c r="Q994" i="13"/>
  <c r="M825" i="13"/>
  <c r="M809" i="13" s="1"/>
  <c r="G789" i="13"/>
  <c r="I109" i="1" s="1"/>
  <c r="Q134" i="13"/>
  <c r="I1519" i="13"/>
  <c r="M1331" i="13"/>
  <c r="M1330" i="13" s="1"/>
  <c r="G1330" i="13"/>
  <c r="I128" i="1" s="1"/>
  <c r="Q1519" i="13"/>
  <c r="G1090" i="13"/>
  <c r="I126" i="1" s="1"/>
  <c r="O1042" i="13"/>
  <c r="M1027" i="13"/>
  <c r="M1024" i="13" s="1"/>
  <c r="K1024" i="13"/>
  <c r="M992" i="13"/>
  <c r="M979" i="13" s="1"/>
  <c r="M882" i="13"/>
  <c r="M862" i="13" s="1"/>
  <c r="V100" i="13"/>
  <c r="K73" i="13"/>
  <c r="Q8" i="13"/>
  <c r="G8" i="13"/>
  <c r="G1519" i="13"/>
  <c r="I167" i="1" s="1"/>
  <c r="I1502" i="13"/>
  <c r="K1330" i="13"/>
  <c r="V1090" i="13"/>
  <c r="K1090" i="13"/>
  <c r="I979" i="13"/>
  <c r="I862" i="13"/>
  <c r="I809" i="13"/>
  <c r="O134" i="13"/>
  <c r="G134" i="13"/>
  <c r="I107" i="1" s="1"/>
  <c r="O100" i="13"/>
  <c r="O86" i="13"/>
  <c r="V8" i="13"/>
  <c r="M1520" i="13"/>
  <c r="M1519" i="13" s="1"/>
  <c r="Q1502" i="13"/>
  <c r="Q1339" i="13"/>
  <c r="I1339" i="13"/>
  <c r="V1330" i="13"/>
  <c r="I1330" i="13"/>
  <c r="O1203" i="13"/>
  <c r="G1203" i="13"/>
  <c r="I127" i="1" s="1"/>
  <c r="K994" i="13"/>
  <c r="K979" i="13"/>
  <c r="Q979" i="13"/>
  <c r="K862" i="13"/>
  <c r="Q862" i="13"/>
  <c r="K809" i="13"/>
  <c r="Q809" i="13"/>
  <c r="M165" i="13"/>
  <c r="M134" i="13" s="1"/>
  <c r="M105" i="13"/>
  <c r="M100" i="13" s="1"/>
  <c r="M87" i="13"/>
  <c r="M86" i="13" s="1"/>
  <c r="M21" i="13"/>
  <c r="M8" i="13" s="1"/>
  <c r="G73" i="13"/>
  <c r="I103" i="1" s="1"/>
  <c r="M73" i="13"/>
  <c r="M14" i="12"/>
  <c r="M9" i="12"/>
  <c r="M8" i="12" s="1"/>
  <c r="AF31" i="12"/>
  <c r="G41" i="1" l="1"/>
  <c r="G40" i="1"/>
  <c r="H40" i="1" s="1"/>
  <c r="I40" i="1" s="1"/>
  <c r="G44" i="1"/>
  <c r="G43" i="1"/>
  <c r="H43" i="1" s="1"/>
  <c r="I43" i="1" s="1"/>
  <c r="I113" i="1"/>
  <c r="I150" i="1"/>
  <c r="G155" i="18"/>
  <c r="G25" i="22"/>
  <c r="I142" i="1"/>
  <c r="G49" i="25"/>
  <c r="I164" i="1"/>
  <c r="G110" i="14"/>
  <c r="I104" i="1"/>
  <c r="I116" i="1"/>
  <c r="I133" i="1"/>
  <c r="G32" i="26"/>
  <c r="I141" i="1"/>
  <c r="I138" i="1"/>
  <c r="G38" i="21"/>
  <c r="G48" i="1"/>
  <c r="H48" i="1" s="1"/>
  <c r="I48" i="1" s="1"/>
  <c r="I163" i="1"/>
  <c r="H44" i="1"/>
  <c r="I44" i="1" s="1"/>
  <c r="I147" i="1"/>
  <c r="G51" i="16"/>
  <c r="H41" i="1"/>
  <c r="I41" i="1" s="1"/>
  <c r="I101" i="1"/>
  <c r="G1537" i="13"/>
  <c r="G23" i="23"/>
  <c r="I139" i="1"/>
  <c r="G48" i="19"/>
  <c r="I145" i="1"/>
  <c r="G21" i="20"/>
  <c r="I100" i="1"/>
  <c r="I16" i="1" s="1"/>
  <c r="G114" i="15"/>
  <c r="I168" i="1"/>
  <c r="I19" i="1" s="1"/>
  <c r="G31" i="12"/>
  <c r="G948" i="17"/>
  <c r="G39" i="1"/>
  <c r="G59" i="1" s="1"/>
  <c r="G25" i="1" s="1"/>
  <c r="A25" i="1" s="1"/>
  <c r="A26" i="1" s="1"/>
  <c r="G26" i="1" s="1"/>
  <c r="G49" i="1"/>
  <c r="H49" i="1" s="1"/>
  <c r="I49" i="1" s="1"/>
  <c r="F59" i="1"/>
  <c r="I170" i="1" l="1"/>
  <c r="J150" i="1" s="1"/>
  <c r="J100" i="1"/>
  <c r="J151" i="1"/>
  <c r="J103" i="1"/>
  <c r="J146" i="1"/>
  <c r="J155" i="1"/>
  <c r="J120" i="1"/>
  <c r="J145" i="1"/>
  <c r="J158" i="1"/>
  <c r="J135" i="1"/>
  <c r="J101" i="1"/>
  <c r="J114" i="1"/>
  <c r="J160" i="1"/>
  <c r="J112" i="1"/>
  <c r="J159" i="1"/>
  <c r="J111" i="1"/>
  <c r="J154" i="1"/>
  <c r="J115" i="1"/>
  <c r="J153" i="1"/>
  <c r="J105" i="1"/>
  <c r="J119" i="1"/>
  <c r="J132" i="1"/>
  <c r="J102" i="1"/>
  <c r="J123" i="1"/>
  <c r="J161" i="1"/>
  <c r="J113" i="1"/>
  <c r="I18" i="1"/>
  <c r="I17" i="1"/>
  <c r="J137" i="1"/>
  <c r="J157" i="1"/>
  <c r="J131" i="1"/>
  <c r="J130" i="1"/>
  <c r="J124" i="1"/>
  <c r="J127" i="1"/>
  <c r="J167" i="1"/>
  <c r="J169" i="1"/>
  <c r="J152" i="1"/>
  <c r="J164" i="1"/>
  <c r="J122" i="1"/>
  <c r="J109" i="1"/>
  <c r="J165" i="1"/>
  <c r="J143" i="1"/>
  <c r="J134" i="1"/>
  <c r="H39" i="1"/>
  <c r="H59" i="1" s="1"/>
  <c r="G28" i="1"/>
  <c r="G23" i="1"/>
  <c r="A23" i="1" s="1"/>
  <c r="A24" i="1" s="1"/>
  <c r="G24" i="1" s="1"/>
  <c r="A27" i="1" s="1"/>
  <c r="A29" i="1" s="1"/>
  <c r="G29" i="1" s="1"/>
  <c r="G27" i="1" s="1"/>
  <c r="J144" i="1" l="1"/>
  <c r="J162" i="1"/>
  <c r="J126" i="1"/>
  <c r="J136" i="1"/>
  <c r="J133" i="1"/>
  <c r="J110" i="1"/>
  <c r="J108" i="1"/>
  <c r="J149" i="1"/>
  <c r="J118" i="1"/>
  <c r="J168" i="1"/>
  <c r="J117" i="1"/>
  <c r="J166" i="1"/>
  <c r="J156" i="1"/>
  <c r="J139" i="1"/>
  <c r="J121" i="1"/>
  <c r="J125" i="1"/>
  <c r="J128" i="1"/>
  <c r="J163" i="1"/>
  <c r="J140" i="1"/>
  <c r="J141" i="1"/>
  <c r="J142" i="1"/>
  <c r="J138" i="1"/>
  <c r="J116" i="1"/>
  <c r="J129" i="1"/>
  <c r="J147" i="1"/>
  <c r="J148" i="1"/>
  <c r="J104" i="1"/>
  <c r="J107" i="1"/>
  <c r="J106" i="1"/>
  <c r="J170" i="1" s="1"/>
  <c r="I21" i="1"/>
  <c r="I39" i="1"/>
  <c r="I59" i="1" s="1"/>
  <c r="J43" i="1" s="1"/>
  <c r="J50" i="1" l="1"/>
  <c r="J39" i="1"/>
  <c r="J59" i="1" s="1"/>
  <c r="J56" i="1"/>
  <c r="J48" i="1"/>
  <c r="J51" i="1"/>
  <c r="J55" i="1"/>
  <c r="J49" i="1"/>
  <c r="J54" i="1"/>
  <c r="J58" i="1"/>
  <c r="J40" i="1"/>
  <c r="J44" i="1"/>
  <c r="J57" i="1"/>
  <c r="J53" i="1"/>
  <c r="J45" i="1"/>
  <c r="J46" i="1"/>
  <c r="J47" i="1"/>
  <c r="J41" i="1"/>
  <c r="J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10F321CA-C299-4DDB-853F-083CDE4038C0}">
      <text>
        <r>
          <rPr>
            <sz val="9"/>
            <color indexed="81"/>
            <rFont val="Tahoma"/>
            <family val="2"/>
            <charset val="238"/>
          </rPr>
          <t>Jedná se o informaci, zda se jedná o položku, která je do rozpočtu zadána z cenové soustavy RTS, nebo vlastní.</t>
        </r>
      </text>
    </comment>
    <comment ref="T6" authorId="0" shapeId="0" xr:uid="{13EBC633-866B-4D68-97F4-26093F52135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3FB10FDC-9164-4229-A6D4-8CCF33689073}">
      <text>
        <r>
          <rPr>
            <sz val="9"/>
            <color indexed="81"/>
            <rFont val="Tahoma"/>
            <family val="2"/>
            <charset val="238"/>
          </rPr>
          <t>Jedná se o informaci, zda se jedná o položku, která je do rozpočtu zadána z cenové soustavy RTS, nebo vlastní.</t>
        </r>
      </text>
    </comment>
    <comment ref="T6" authorId="0" shapeId="0" xr:uid="{59A0576E-618E-4614-843E-6F7EBED3333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82D5F6F3-7A99-4A1E-81FF-8C05249F7525}">
      <text>
        <r>
          <rPr>
            <sz val="9"/>
            <color indexed="81"/>
            <rFont val="Tahoma"/>
            <family val="2"/>
            <charset val="238"/>
          </rPr>
          <t>Jedná se o informaci, zda se jedná o položku, která je do rozpočtu zadána z cenové soustavy RTS, nebo vlastní.</t>
        </r>
      </text>
    </comment>
    <comment ref="T6" authorId="0" shapeId="0" xr:uid="{4EB0A1F4-9473-435A-9A7A-2E45D9F0DDE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2DFB37D3-BCAB-4AA3-A705-F57D41A97CEB}">
      <text>
        <r>
          <rPr>
            <sz val="9"/>
            <color indexed="81"/>
            <rFont val="Tahoma"/>
            <family val="2"/>
            <charset val="238"/>
          </rPr>
          <t>Jedná se o informaci, zda se jedná o položku, která je do rozpočtu zadána z cenové soustavy RTS, nebo vlastní.</t>
        </r>
      </text>
    </comment>
    <comment ref="T6" authorId="0" shapeId="0" xr:uid="{4ED53B84-3E82-4CE6-BF4E-F8E0EC0DD54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0D86081C-89D3-425A-80A1-C49678783F4A}">
      <text>
        <r>
          <rPr>
            <sz val="9"/>
            <color indexed="81"/>
            <rFont val="Tahoma"/>
            <family val="2"/>
            <charset val="238"/>
          </rPr>
          <t>Jedná se o informaci, zda se jedná o položku, která je do rozpočtu zadána z cenové soustavy RTS, nebo vlastní.</t>
        </r>
      </text>
    </comment>
    <comment ref="T6" authorId="0" shapeId="0" xr:uid="{0B11B934-303D-4ECA-B994-80DAA7DFD28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BB890839-23EB-4949-8F72-5692C4A43C03}">
      <text>
        <r>
          <rPr>
            <sz val="9"/>
            <color indexed="81"/>
            <rFont val="Tahoma"/>
            <family val="2"/>
            <charset val="238"/>
          </rPr>
          <t>Jedná se o informaci, zda se jedná o položku, která je do rozpočtu zadána z cenové soustavy RTS, nebo vlastní.</t>
        </r>
      </text>
    </comment>
    <comment ref="T6" authorId="0" shapeId="0" xr:uid="{25AF3FAD-8E2F-496D-9F86-430EEB346ED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E13939AF-3F28-46E7-818E-22089B097C4A}">
      <text>
        <r>
          <rPr>
            <sz val="9"/>
            <color indexed="81"/>
            <rFont val="Tahoma"/>
            <family val="2"/>
            <charset val="238"/>
          </rPr>
          <t>Jedná se o informaci, zda se jedná o položku, která je do rozpočtu zadána z cenové soustavy RTS, nebo vlastní.</t>
        </r>
      </text>
    </comment>
    <comment ref="T6" authorId="0" shapeId="0" xr:uid="{831022B0-95AB-4A0D-A2A0-F3573AF774E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899DCBA2-E246-4D28-8CD7-176479BBC52D}">
      <text>
        <r>
          <rPr>
            <sz val="9"/>
            <color indexed="81"/>
            <rFont val="Tahoma"/>
            <family val="2"/>
            <charset val="238"/>
          </rPr>
          <t>Jedná se o informaci, zda se jedná o položku, která je do rozpočtu zadána z cenové soustavy RTS, nebo vlastní.</t>
        </r>
      </text>
    </comment>
    <comment ref="T6" authorId="0" shapeId="0" xr:uid="{D7564F24-314C-44B2-857E-C457111D1D1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B87BCD6B-1556-4726-9D44-491675B36FC6}">
      <text>
        <r>
          <rPr>
            <sz val="9"/>
            <color indexed="81"/>
            <rFont val="Tahoma"/>
            <family val="2"/>
            <charset val="238"/>
          </rPr>
          <t>Jedná se o informaci, zda se jedná o položku, která je do rozpočtu zadána z cenové soustavy RTS, nebo vlastní.</t>
        </r>
      </text>
    </comment>
    <comment ref="T6" authorId="0" shapeId="0" xr:uid="{675AEB55-2AC4-490E-8AAB-A93C6A867C3D}">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B2ED87DD-D60C-4488-B03E-FFA71EE809CD}">
      <text>
        <r>
          <rPr>
            <sz val="9"/>
            <color indexed="81"/>
            <rFont val="Tahoma"/>
            <family val="2"/>
            <charset val="238"/>
          </rPr>
          <t>Jedná se o informaci, zda se jedná o položku, která je do rozpočtu zadána z cenové soustavy RTS, nebo vlastní.</t>
        </r>
      </text>
    </comment>
    <comment ref="T6" authorId="0" shapeId="0" xr:uid="{E116B17C-09B8-4033-9C0B-58C6E00E1113}">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EF7446B6-E268-487D-99E2-13C520406491}">
      <text>
        <r>
          <rPr>
            <sz val="9"/>
            <color indexed="81"/>
            <rFont val="Tahoma"/>
            <family val="2"/>
            <charset val="238"/>
          </rPr>
          <t>Jedná se o informaci, zda se jedná o položku, která je do rozpočtu zadána z cenové soustavy RTS, nebo vlastní.</t>
        </r>
      </text>
    </comment>
    <comment ref="T6" authorId="0" shapeId="0" xr:uid="{91607251-8E29-4E69-A913-55D2C1BB886E}">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635C61ED-B1E6-444C-A1C2-56D140E9B56B}">
      <text>
        <r>
          <rPr>
            <sz val="9"/>
            <color indexed="81"/>
            <rFont val="Tahoma"/>
            <family val="2"/>
            <charset val="238"/>
          </rPr>
          <t>Jedná se o informaci, zda se jedná o položku, která je do rozpočtu zadána z cenové soustavy RTS, nebo vlastní.</t>
        </r>
      </text>
    </comment>
    <comment ref="T6" authorId="0" shapeId="0" xr:uid="{C0D01462-6F78-436B-ADA6-D8CEE083C9DC}">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CA5C9C45-FAC9-433B-B31C-BBA5B767562F}">
      <text>
        <r>
          <rPr>
            <sz val="9"/>
            <color indexed="81"/>
            <rFont val="Tahoma"/>
            <family val="2"/>
            <charset val="238"/>
          </rPr>
          <t>Jedná se o informaci, zda se jedná o položku, která je do rozpočtu zadána z cenové soustavy RTS, nebo vlastní.</t>
        </r>
      </text>
    </comment>
    <comment ref="T6" authorId="0" shapeId="0" xr:uid="{34E875FB-DD02-4558-9189-8472E76FEC11}">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8A09FF7D-72B4-4FBF-BD40-ADA722C2B80B}">
      <text>
        <r>
          <rPr>
            <sz val="9"/>
            <color indexed="81"/>
            <rFont val="Tahoma"/>
            <family val="2"/>
            <charset val="238"/>
          </rPr>
          <t>Jedná se o informaci, zda se jedná o položku, která je do rozpočtu zadána z cenové soustavy RTS, nebo vlastní.</t>
        </r>
      </text>
    </comment>
    <comment ref="T6" authorId="0" shapeId="0" xr:uid="{3C664955-F18A-476A-A1F1-63EC9C93EA72}">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zdena</author>
  </authors>
  <commentList>
    <comment ref="S6" authorId="0" shapeId="0" xr:uid="{629A7CDD-E893-4207-B171-52F59EB74F47}">
      <text>
        <r>
          <rPr>
            <sz val="9"/>
            <color indexed="81"/>
            <rFont val="Tahoma"/>
            <family val="2"/>
            <charset val="238"/>
          </rPr>
          <t>Jedná se o informaci, zda se jedná o položku, která je do rozpočtu zadána z cenové soustavy RTS, nebo vlastní.</t>
        </r>
      </text>
    </comment>
    <comment ref="T6" authorId="0" shapeId="0" xr:uid="{09A627D8-E498-48B9-B50D-E538138F707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<sst xmlns="http://schemas.openxmlformats.org/spreadsheetml/2006/main" count="11229" uniqueCount="2649">
  <si>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</si>
  <si>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</si>
  <si>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</si>
  <si>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</si>
  <si>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</si>
  <si>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</si>
  <si>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</si>
  <si>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</si>
  <si>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</si>
  <si>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</si>
  <si>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</si>
  <si>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</si>
  <si>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</si>
  <si>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</si>
  <si>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</si>
  <si>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</si>
  <si>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</si>
  <si>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</si>
  <si>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</si>
  <si>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</si>
  <si>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</si>
  <si>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</si>
  <si>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</si>
  <si>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</si>
  <si>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</si>
  <si>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</si>
  <si>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</si>
  <si>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</si>
  <si>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</si>
  <si>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</si>
  <si>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</si>
  <si>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</si>
  <si>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</si>
  <si>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</si>
  <si>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</si>
  <si>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</si>
  <si>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</si>
  <si>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</si>
  <si>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</si>
  <si>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</si>
  <si>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</si>
  <si>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</si>
  <si>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</si>
  <si>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Z. Minčeva</t>
  </si>
  <si>
    <t>2022/280</t>
  </si>
  <si>
    <t>II. etapa - Rekonstrukce objektů D1, D2 a spoj. koridoru v areálu Na Vyhlídce 1079/1, Karviná</t>
  </si>
  <si>
    <t>Slezská univerzita v Opavě</t>
  </si>
  <si>
    <t>Na Rybníčku 626/1</t>
  </si>
  <si>
    <t>Opava-Předměstí</t>
  </si>
  <si>
    <t>74601</t>
  </si>
  <si>
    <t>47813059</t>
  </si>
  <si>
    <t>CZ47813059</t>
  </si>
  <si>
    <t>DaF - PROJEKT s.r.o.</t>
  </si>
  <si>
    <t>Hornopolní 131/12</t>
  </si>
  <si>
    <t>Ostrava-Moravská Ostrava</t>
  </si>
  <si>
    <t>70200</t>
  </si>
  <si>
    <t>25905813</t>
  </si>
  <si>
    <t>CZ25905813</t>
  </si>
  <si>
    <t>Stavba</t>
  </si>
  <si>
    <t>Ostatní a vedlejší náklady</t>
  </si>
  <si>
    <t>3</t>
  </si>
  <si>
    <t>Stavební objekt</t>
  </si>
  <si>
    <t>1</t>
  </si>
  <si>
    <t>1a</t>
  </si>
  <si>
    <t>Stavebně-technické řešení</t>
  </si>
  <si>
    <t>1b</t>
  </si>
  <si>
    <t>Silnoproudé rozvody</t>
  </si>
  <si>
    <t>1c</t>
  </si>
  <si>
    <t>Vzduchotechnická zařízení</t>
  </si>
  <si>
    <t>1d</t>
  </si>
  <si>
    <t>Měření a regulace</t>
  </si>
  <si>
    <t>2</t>
  </si>
  <si>
    <t>2a</t>
  </si>
  <si>
    <t>2b</t>
  </si>
  <si>
    <t>Zdravotně technické instalace</t>
  </si>
  <si>
    <t>2c</t>
  </si>
  <si>
    <t>Vytápění</t>
  </si>
  <si>
    <t>2d.CCTV</t>
  </si>
  <si>
    <t>SLP rozvody - Kamerový systém</t>
  </si>
  <si>
    <t>2d.EPS</t>
  </si>
  <si>
    <t>SLP rozvody - Elektrická požární signalizace</t>
  </si>
  <si>
    <t>2d.ER</t>
  </si>
  <si>
    <t>SLP rozvody - Evakuační rozhlas</t>
  </si>
  <si>
    <t>2d.EZS</t>
  </si>
  <si>
    <t>SLP rozvody - Elektronická zabezpečovací signalizace (PZTS)</t>
  </si>
  <si>
    <t>2d.GN</t>
  </si>
  <si>
    <t>SLP rozvody - Grafická nástavba bezpečnostních systémů</t>
  </si>
  <si>
    <t>2d.KT</t>
  </si>
  <si>
    <t>SLP rozvody - Kabelové trasy</t>
  </si>
  <si>
    <t>2d.SK</t>
  </si>
  <si>
    <t>SLP rozvody - Strukturovaná kabeláž</t>
  </si>
  <si>
    <t>Celkem za stavbu</t>
  </si>
  <si>
    <t>CZK</t>
  </si>
  <si>
    <t>#POPS</t>
  </si>
  <si>
    <t>Popis stavby: 2022/280 - II. etapa - Rekonstrukce objektů D1, D2 a spoj. koridoru v areálu Na Vyhlídce 1079/1, Karviná</t>
  </si>
  <si>
    <t>#POPO</t>
  </si>
  <si>
    <t>#POPR</t>
  </si>
  <si>
    <t>Popis rozpočtu: 1a - Stavebně-technické řešení</t>
  </si>
  <si>
    <t>Popis rozpočtu: 1b - Silnoproudé rozvody</t>
  </si>
  <si>
    <t>Svítidla jsou ceněna vč.el.předřadníků,závěsů,zdrojů a popl.za likvidaci zdrojů a svítidel</t>
  </si>
  <si>
    <t>Rozvodnice jsou ceněny včetně příslušenství(svorky, propojovací lišty, PE+N,...)</t>
  </si>
  <si>
    <t>Popis rozpočtu: 1c - Vzduchotechnická zařízení</t>
  </si>
  <si>
    <t>Popis rozpočtu: 1d - Měření a regulace</t>
  </si>
  <si>
    <t>"V rámci realizace II. Etapy bude využito navrženého a dodaného řídicího systému v rámci I. Etapy objektu D1, D2. Tento systém je kompatibilní se stávajícím systémem vybudovaným v rámci rekonstrukce kotelny a regulačních uzlů v areálu Na Vyhlídce 1079/1, Karviná.</t>
  </si>
  <si>
    <t>Systémy řízení kotelny a regulačních uzlů a řízení D1, D2 má společnou vizualizaci, která byla vytvořena rozšířením stávající vizualizace vybudované v rámci rekonstrukce kotelny a regulačních uzlů v areálu Na Vyhlídce 1079/1, Karviná, tak že do stávající vizualizace byly doplněny nové obrazovky. V rámci II. Etapy bude tato vizualizace rozšířena o potřebu nových připojených zařízení.</t>
  </si>
  <si>
    <t>Je nepřípustné dodávat novou licenci vizualizačního software, vytvářet samostatnou vizualizaci technologie a dodávat nový rozvaděč s novým řídicím systémem v rámci II. Etapy!"</t>
  </si>
  <si>
    <t>Popis rozpočtu: 2a - Stavebně-technické řešení</t>
  </si>
  <si>
    <t>Popis rozpočtu: 2b - Zdravotně technické instalace</t>
  </si>
  <si>
    <t>Popis rozpočtu: 2c - Vytápění</t>
  </si>
  <si>
    <t>Popis rozpočtu: 2d.CCTV - SLP rozvody - Kamerový systém</t>
  </si>
  <si>
    <t>Poznámka: Jsou-li v zadávací dokumentaci, nebo jejich přílohách uvedeny konkrétní obchodní názvy, jedná se pouze o vymezení požadovaného standardu a zadavatel umožňuje i jiné, technicky a kvalitativně srovnatelné řešení.</t>
  </si>
  <si>
    <t>Pozn.: Kabelové trasy pro systém SK jsou řešeny společně s trasami pro ostatní SLP systémy v části KT-Kabelové trasy</t>
  </si>
  <si>
    <t>Pozn.: Kabelové trasy pro systém EPS sou řešeny společně s trasami pro ostatní SLP systémy v části KT-Kabelové trasy</t>
  </si>
  <si>
    <t>Pozn.: - Kabelové trasy pro systém ER jsou řešeny společně s trasami pro ostatní SLP systémy v části KT-Kabelové trasy</t>
  </si>
  <si>
    <t>Pozn.: Kabelové trasy pro systém CCTV jsou řešeny společně s trasami pro ostatní SLP systémy v části KT-Kabelové trasy</t>
  </si>
  <si>
    <t>Popis rozpočtu: 2d.EPS - SLP rozvody - Elektrická požární signalizace</t>
  </si>
  <si>
    <t>Popis rozpočtu: 2d.ER - SLP rozvody - Evakuační rozhlas</t>
  </si>
  <si>
    <t>Popis rozpočtu: 2d.EZS - SLP rozvody - Elektronická zabezpečovací signalizace (PZTS)</t>
  </si>
  <si>
    <t>Popis rozpočtu: 2d.GN - SLP rozvody - Grafická nástavba bezpečnostních systémů</t>
  </si>
  <si>
    <t>Popis rozpočtu: 2d.KT - SLP rozvody - Kabelové trasy</t>
  </si>
  <si>
    <t>Popis rozpočtu: 2d.SK - SLP rozvody - Strukturovaná kabeláž</t>
  </si>
  <si>
    <t>Popis objektu: 3 - Vedlejší a ostatní náklady</t>
  </si>
  <si>
    <t>Popis rozpočtu: 3 - Vedlejší náklady</t>
  </si>
  <si>
    <t>Rekapitulace dílů</t>
  </si>
  <si>
    <t>Typ dílu</t>
  </si>
  <si>
    <t>Zařízení č. 1 - Větrání učeben</t>
  </si>
  <si>
    <t>Zemní práce</t>
  </si>
  <si>
    <t>Zařízení č. 2 - Chlazení PC učeben</t>
  </si>
  <si>
    <t>Svislé a kompletní konstrukce</t>
  </si>
  <si>
    <t>4</t>
  </si>
  <si>
    <t>Vodorovné konstrukce</t>
  </si>
  <si>
    <t>59</t>
  </si>
  <si>
    <t>Dlažby a předlažby komunikací</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</si>
  <si>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</si>
  <si>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</si>
  <si>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</si>
  <si>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</si>
  <si>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</si>
  <si>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</si>
  <si>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</si>
  <si>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</si>
  <si>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</si>
  <si>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</si>
  <si>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</si>
  <si>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</si>
  <si>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</si>
  <si>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</si>
  <si>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</si>
  <si>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</si>
  <si>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HZS</t>
  </si>
  <si>
    <t>Hodinové zúčtovací sazby</t>
  </si>
  <si>
    <t>Ostatní</t>
  </si>
  <si>
    <t>711</t>
  </si>
  <si>
    <t>Izolace proti vodě</t>
  </si>
  <si>
    <t>712</t>
  </si>
  <si>
    <t>Povlakové krytiny</t>
  </si>
  <si>
    <t>712a</t>
  </si>
  <si>
    <t>Záchytný systém</t>
  </si>
  <si>
    <t>713</t>
  </si>
  <si>
    <t>Izolace tepelné</t>
  </si>
  <si>
    <t>721</t>
  </si>
  <si>
    <t>Vnitřní kanalizace</t>
  </si>
  <si>
    <t>722</t>
  </si>
  <si>
    <t>Vnitřní vodovod</t>
  </si>
  <si>
    <t>725</t>
  </si>
  <si>
    <t>Zařizovací předměty</t>
  </si>
  <si>
    <t>733</t>
  </si>
  <si>
    <t>Ústřední vytápění - rozvodné potrubí</t>
  </si>
  <si>
    <t>734</t>
  </si>
  <si>
    <t>Ústřední vytápění - armatury</t>
  </si>
  <si>
    <t>735</t>
  </si>
  <si>
    <t>Ústřední vytápění - 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</si>
  <si>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</si>
  <si>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</si>
  <si>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</si>
  <si>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</si>
  <si>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</si>
  <si>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</si>
  <si>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</si>
  <si>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</si>
  <si>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</si>
  <si>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</si>
  <si>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</si>
  <si>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</si>
  <si>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776</t>
  </si>
  <si>
    <t>Podlahy povlakové</t>
  </si>
  <si>
    <t>781</t>
  </si>
  <si>
    <t>Obklady keramické</t>
  </si>
  <si>
    <t>783</t>
  </si>
  <si>
    <t>Dokončovací práce - nátěry</t>
  </si>
  <si>
    <t>Nátěry</t>
  </si>
  <si>
    <t>784</t>
  </si>
  <si>
    <t>Malby</t>
  </si>
  <si>
    <t>786</t>
  </si>
  <si>
    <t>Zastiňující technika</t>
  </si>
  <si>
    <t>Hardware EPS</t>
  </si>
  <si>
    <t>Hardware EZS</t>
  </si>
  <si>
    <t>Programování map+bodů</t>
  </si>
  <si>
    <t>Přípojné místo</t>
  </si>
  <si>
    <t>Vnitřní kabelové trasy</t>
  </si>
  <si>
    <t>Vnitřní kamery</t>
  </si>
  <si>
    <t>Kabely EZS</t>
  </si>
  <si>
    <t>Rozvaděč D2.108</t>
  </si>
  <si>
    <t>Rozvaděče</t>
  </si>
  <si>
    <t>Servisní prvky</t>
  </si>
  <si>
    <t>2.1</t>
  </si>
  <si>
    <t>Reproduktory</t>
  </si>
  <si>
    <t>Kabely</t>
  </si>
  <si>
    <t>Ostatní materiál EPS</t>
  </si>
  <si>
    <t>Propojovací kabely</t>
  </si>
  <si>
    <t>3.1</t>
  </si>
  <si>
    <t>Kabelové trasy a kabely</t>
  </si>
  <si>
    <t>Kabely pro rozvod EPS bez funkční schopnosti při požáru-červený</t>
  </si>
  <si>
    <t>Montážní materiál</t>
  </si>
  <si>
    <t>4.1</t>
  </si>
  <si>
    <t>5</t>
  </si>
  <si>
    <t>Kabelové trasy a kabely EPS s funkční schopností při požáru s třídou reakce na oheň B2ca s1 d0</t>
  </si>
  <si>
    <t>Zařízení č. 5 - Větrání úklidu</t>
  </si>
  <si>
    <t>6</t>
  </si>
  <si>
    <t>Software</t>
  </si>
  <si>
    <t>Zařízení č. 6 - Výměna ventilátorů v tělocvičně</t>
  </si>
  <si>
    <t>7</t>
  </si>
  <si>
    <t>799</t>
  </si>
  <si>
    <t>M21</t>
  </si>
  <si>
    <t>Elektromontáže</t>
  </si>
  <si>
    <t>M21.1</t>
  </si>
  <si>
    <t>Rozvodnice</t>
  </si>
  <si>
    <t>M21.2</t>
  </si>
  <si>
    <t>Hromosvod</t>
  </si>
  <si>
    <t>D96</t>
  </si>
  <si>
    <t>Přesuny suti a vybouraných hmot</t>
  </si>
  <si>
    <t>PSU</t>
  </si>
  <si>
    <t>VN</t>
  </si>
  <si>
    <t>ON</t>
  </si>
  <si>
    <t>Soupis vedlejších a ostatních nákladů</t>
  </si>
  <si>
    <t>#TypZaznamu#</t>
  </si>
  <si>
    <t>STA</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</si>
  <si>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</si>
  <si>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</si>
  <si>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</si>
  <si>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</si>
  <si>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</si>
  <si>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</si>
  <si>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</si>
  <si>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</si>
  <si>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</si>
  <si>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</si>
  <si>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</si>
  <si>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</si>
  <si>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</si>
  <si>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</si>
  <si>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</si>
  <si>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</si>
  <si>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</si>
  <si>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</si>
  <si>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</si>
  <si>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</si>
  <si>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</si>
  <si>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</si>
  <si>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</si>
  <si>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</si>
  <si>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</si>
  <si>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</si>
  <si>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</si>
  <si>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</si>
  <si>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</si>
  <si>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</si>
  <si>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22/ II</t>
  </si>
  <si>
    <t>Indiv</t>
  </si>
  <si>
    <t>VRN</t>
  </si>
  <si>
    <t>POL99_2</t>
  </si>
  <si>
    <t>005121 R</t>
  </si>
  <si>
    <t>Zařízení staveniště</t>
  </si>
  <si>
    <t>005122010R</t>
  </si>
  <si>
    <t xml:space="preserve">Provoz objednatele </t>
  </si>
  <si>
    <t>POL99_1</t>
  </si>
  <si>
    <t>005124010R</t>
  </si>
  <si>
    <t>Koordinační činnost</t>
  </si>
  <si>
    <t>005Rp110</t>
  </si>
  <si>
    <t>Inženýrská činnost při výstavbě</t>
  </si>
  <si>
    <t>soubor</t>
  </si>
  <si>
    <t>Vlastní</t>
  </si>
  <si>
    <t>POL99_8</t>
  </si>
  <si>
    <t>005211010R</t>
  </si>
  <si>
    <t>Předání a převzetí staveniště</t>
  </si>
  <si>
    <t>005211020R</t>
  </si>
  <si>
    <t>Ochrana stávaj. inženýrských sítí na staveništi</t>
  </si>
  <si>
    <t>005211030R</t>
  </si>
  <si>
    <t xml:space="preserve">Dočasná dopravní opatření </t>
  </si>
  <si>
    <t>005211080R</t>
  </si>
  <si>
    <t xml:space="preserve">Bezpečnostní a hygienická opatření na staveništi </t>
  </si>
  <si>
    <t>005231040R</t>
  </si>
  <si>
    <t>Provozní řády</t>
  </si>
  <si>
    <t>005241010R</t>
  </si>
  <si>
    <t xml:space="preserve">Dokumentace skutečného provedení </t>
  </si>
  <si>
    <t>005281010R</t>
  </si>
  <si>
    <t>Propagace</t>
  </si>
  <si>
    <t>004Rp111</t>
  </si>
  <si>
    <t>Ostatní náklady - výtažné zkoušky</t>
  </si>
  <si>
    <t>005R.231</t>
  </si>
  <si>
    <t>VRN pro slaboproudé rozvody</t>
  </si>
  <si>
    <t>VV</t>
  </si>
  <si>
    <t>Začátek provozního součtu</t>
  </si>
  <si>
    <t xml:space="preserve">  vedení prací, AD, skutečný stav : 29285</t>
  </si>
  <si>
    <t xml:space="preserve">  mimistaveništní doprava : 14643</t>
  </si>
  <si>
    <t xml:space="preserve">  přesun dodávek : 14643</t>
  </si>
  <si>
    <t>Konec provozního součtu</t>
  </si>
  <si>
    <t>SUM</t>
  </si>
  <si>
    <t>END</t>
  </si>
  <si>
    <t>Položkový soupis prací a dodávek</t>
  </si>
  <si>
    <t>113106231R00</t>
  </si>
  <si>
    <t>Rozebrání vozovek a ploch s jakoukoliv výplní spár   v jakékoliv ploše, ze zámkové dlažky, kladených do lože z kameniva</t>
  </si>
  <si>
    <t>m2</t>
  </si>
  <si>
    <t>822-1</t>
  </si>
  <si>
    <t>Práce</t>
  </si>
  <si>
    <t>POL1_</t>
  </si>
  <si>
    <t>s přemístěním hmot na skládku na vzdálenost do 3 m nebo s naložením na dopravní prostředek</t>
  </si>
  <si>
    <t>SPI</t>
  </si>
  <si>
    <t xml:space="preserve">zámková dl. pro zpětnou pokládku : </t>
  </si>
  <si>
    <t>kolem objektu, dmtz dle odk. 15, viz. v.č. 101 : ((40,9+18,7+1,0*2)*2-23,1)*1,0</t>
  </si>
  <si>
    <t>139601103R00</t>
  </si>
  <si>
    <t>Ruční výkop jam, rýh a šachet v hornině 4</t>
  </si>
  <si>
    <t>m3</t>
  </si>
  <si>
    <t>800-1</t>
  </si>
  <si>
    <t>POL1_1</t>
  </si>
  <si>
    <t>s přehozením na vzdálenost do 5 m nebo s naložením na ruční dopravní prostředek</t>
  </si>
  <si>
    <t xml:space="preserve">z kóty cca -0,150 na kótu -0,550 : </t>
  </si>
  <si>
    <t>kolem objektu, dmtz dle odk. 15, viz. v.č. 101 : ((40,9+18,7+1,0*2)*2-12,6)*1,0*0,4+0,06</t>
  </si>
  <si>
    <t>odpočet plochy ze zámkové dl. : -6,0</t>
  </si>
  <si>
    <t xml:space="preserve">  kolem objektu, mtz dle odk. 15, viz. v.č. 104 : ((40,9+18,7+1,0*2)*2-23,1)*1,0*0,06</t>
  </si>
  <si>
    <t>161101101R00</t>
  </si>
  <si>
    <t>Svislé přemístění výkopku z horniny 1 až 4, při hloubce výkopu přes 1 do 2,5 m</t>
  </si>
  <si>
    <t>POL1_0</t>
  </si>
  <si>
    <t>bez naložení do dopravní nádoby, ale s vyprázdněním dopravní nádoby na hromadu nebo na dopravní prostředek,</t>
  </si>
  <si>
    <t>162301101R00</t>
  </si>
  <si>
    <t>Vodorovné přemístění výkopku z horniny 1 až 4, na vzdálenost přes 50  do 500 m</t>
  </si>
  <si>
    <t>po suchu, bez naložení výkopku, avšak se složením bez rozhrnutí, zpáteční cesta vozidla.</t>
  </si>
  <si>
    <t xml:space="preserve">na meziskládku a zpět pro zásyp : </t>
  </si>
  <si>
    <t>vytěžená zemina : 10,85*2</t>
  </si>
  <si>
    <t>162701105R00</t>
  </si>
  <si>
    <t>Vodorovné přemístění výkopku z horniny 1 až 4, na vzdálenost přes 9 000  do 10 000 m</t>
  </si>
  <si>
    <t>přebytečná zemina na skládku : 38,3-10,85</t>
  </si>
  <si>
    <t>162701109R00</t>
  </si>
  <si>
    <t>Vodorovné přemístění výkopku příplatek k ceně za každých dalších i započatých 1 000 m přes 10 000 m_x000D_
 z horniny 1 až 4</t>
  </si>
  <si>
    <t>přebytečná zemina na skládku : (38,3-10,85)*5</t>
  </si>
  <si>
    <t>167101101R00</t>
  </si>
  <si>
    <t>Nakládání, skládání, překládání neulehlého výkopku nakládání výkopku_x000D_
 do 100 m3, z horniny 1 až 4</t>
  </si>
  <si>
    <t xml:space="preserve">vytěžená zemina : </t>
  </si>
  <si>
    <t>na meziskládku a zpět k zásypům : 10,85*2</t>
  </si>
  <si>
    <t>na skládku (přebytečná zemina) : 27,45</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</si>
  <si>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</si>
  <si>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</si>
  <si>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</si>
  <si>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</si>
  <si>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</si>
  <si>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odpočet vytlačené kubatury : -33,45</t>
  </si>
  <si>
    <t xml:space="preserve">  zámková dl., mtz dle odk. 15, viz. v.č. 104 : ((40,9+18,7+1,0*2)*2-23,1)*1,0*0,33</t>
  </si>
  <si>
    <t xml:space="preserve">  betonová dl. : 10,5*0,4*0,1</t>
  </si>
  <si>
    <t>182001111R00</t>
  </si>
  <si>
    <t>Plošná úprava terénu, nerovnosti do 10 cm v rovině</t>
  </si>
  <si>
    <t>v ploše zámkové dl. : ((40,9+18,7+1,0*2)*2-23,1)*1,0</t>
  </si>
  <si>
    <t>v ploše beton. dl. : 10,5*0,4</t>
  </si>
  <si>
    <t>199000002R00</t>
  </si>
  <si>
    <t>Poplatky za skládku horniny 1- 4, skupina 17 05 04 z Katalogu odpadů</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</si>
  <si>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</si>
  <si>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</si>
  <si>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</si>
  <si>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979094111R00</t>
  </si>
  <si>
    <t>Nakládání nebo překládání vybouraných hmot</t>
  </si>
  <si>
    <t>t</t>
  </si>
  <si>
    <t>zámková dl. pro zpětnou pokládku : 6,0*2,25*2</t>
  </si>
  <si>
    <t xml:space="preserve">  kolem objektu, dmtz dle odk. 15, viz. v.č. 101 : ((40,9+18,7+1,0*2)*2-23,1)*1,0*0,06</t>
  </si>
  <si>
    <t>979082111R00</t>
  </si>
  <si>
    <t>Vnitrostaveništní doprava suti a vybouraných hmot do 10 m</t>
  </si>
  <si>
    <t>801-3</t>
  </si>
  <si>
    <t>979082121R00</t>
  </si>
  <si>
    <t>Vnitrostaveništní doprava suti a vybouraných hmot příplatek k ceně za každých dalších 5 m</t>
  </si>
  <si>
    <t>zámková dl. pro zpětnou pokládku : 6,0*2,25*8*2</t>
  </si>
  <si>
    <t>979093111R00</t>
  </si>
  <si>
    <t>bez zhutnění</t>
  </si>
  <si>
    <t>zámková dl. pro zpětnou pokládku : 6,0*2,25</t>
  </si>
  <si>
    <t>310237241RT1</t>
  </si>
  <si>
    <t>Zazdívka otvorů o ploše přes 0,09 m2 do 0,25 m2 ve zdivu nadzákladovém cihlami pálenými o tloušťce zdi do 300 mm</t>
  </si>
  <si>
    <t>kus</t>
  </si>
  <si>
    <t>801-4</t>
  </si>
  <si>
    <t>včetně pomocného pracovního lešení</t>
  </si>
  <si>
    <t xml:space="preserve">dle odk. č. 4/ větrací otvory : </t>
  </si>
  <si>
    <t>80 x 20 / 30 cm : 12</t>
  </si>
  <si>
    <t>310238211RT1</t>
  </si>
  <si>
    <t>Zazdívka otvorů o ploše přes 0,25 m2 do 1 m2 ve zdivu nadzákladovém cihlami pálenými pro jakoukoliv maltu vápenocementovou</t>
  </si>
  <si>
    <t>dozdívka parapetů - "koridor" : 1,5*0,65*0,3*6+0,045</t>
  </si>
  <si>
    <t>310239211RT2</t>
  </si>
  <si>
    <t>Zazdívka otvorů o ploše přes 1 m2 do 4 m2 ve zdivu nadzákladovém cihlami pálenými pro jakoukoliv maltu vápenocementovou</t>
  </si>
  <si>
    <t>dozdívka parapetů - "koridor" : 6,6*0,3*0,3*12-0,028</t>
  </si>
  <si>
    <t>349Rp231801</t>
  </si>
  <si>
    <t>Přizdívka ostění z cihel, do 30 cm, s použitím suché maltové směsi</t>
  </si>
  <si>
    <t>přizdívky ostění : 0,3*1,15*2+0,01</t>
  </si>
  <si>
    <t>416071121R00</t>
  </si>
  <si>
    <t>Podhledy na kovové konstrukci opláštěné deskami sádrokartonovými nosná konstrukce z profilů CD s přímým uchycením 1x deska, tloušťky 12,5 mm, akustická protipožární, s minerální izolací tl. 40 mm</t>
  </si>
  <si>
    <t>801-1</t>
  </si>
  <si>
    <t xml:space="preserve">bez vložené minerální izolace : </t>
  </si>
  <si>
    <t xml:space="preserve">snížený podhled SDK (kapotáž rozvodů EL, VZT,...) : </t>
  </si>
  <si>
    <t>učebny 1.NP : 28,8</t>
  </si>
  <si>
    <t xml:space="preserve">  (8,5+9,2+6,65*2+8,55+8,5)*0,6</t>
  </si>
  <si>
    <t>416093115R00</t>
  </si>
  <si>
    <t>Doplňkové práce čelo podhledu SDK výšky do 200 mm, z desek akustických, tloušťky 12,5 mm</t>
  </si>
  <si>
    <t xml:space="preserve">čelo sníženého podhledu SDK : </t>
  </si>
  <si>
    <t>učebny 1.NP : 9,3</t>
  </si>
  <si>
    <t xml:space="preserve">  (7,9+9,2+6,65*2+7,95+7,9)*0,2</t>
  </si>
  <si>
    <t>564211112R00</t>
  </si>
  <si>
    <t>Podklad nebo podsyp ze štěrkopísku tloušťka po zhutnění 60 mm</t>
  </si>
  <si>
    <t>s rozprostřením, vlhčením a zhutněním</t>
  </si>
  <si>
    <t xml:space="preserve">kolem objektu, mtz dle odk. 15, viz. v.č. 104 : </t>
  </si>
  <si>
    <t>pás betonové dl. vel. 40x40x4 mm : 10,5*0,4</t>
  </si>
  <si>
    <t>564861114RT2</t>
  </si>
  <si>
    <t>Podklad ze štěrkodrti s rozprostřením a zhutněním frakce 0-32 mm, tloušťka po zhutnění 230 mm, Kamenivo nestanovené</t>
  </si>
  <si>
    <t>kolem objektu, mtz dle odk. 15, viz. v.č. 104 : ((40,9+18,7+1,0*2)*2-23,1)*1,0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</si>
  <si>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</si>
  <si>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</si>
  <si>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</si>
  <si>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</si>
  <si>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</si>
  <si>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</si>
  <si>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 xml:space="preserve">okapový chodník, viz. v.č. 104 : </t>
  </si>
  <si>
    <t>59245320R</t>
  </si>
  <si>
    <t>dlažba betonová dvouvrstvá; čtverec; šedá; l = 400 mm; š = 400 mm; tl. 40,0 mm</t>
  </si>
  <si>
    <t>SPCM</t>
  </si>
  <si>
    <t>Specifikace</t>
  </si>
  <si>
    <t>POL3_</t>
  </si>
  <si>
    <t>pás betonové dl. vel. 40x40x4 mm : 10,5*0,4*1,05-0,01</t>
  </si>
  <si>
    <t>629451112R00</t>
  </si>
  <si>
    <t>Vyrovnávací vrstva z cementové malty šířky přes 150 do 300 mm</t>
  </si>
  <si>
    <t>m</t>
  </si>
  <si>
    <t>pod klempířskými prvky,</t>
  </si>
  <si>
    <t>pod parapetní desky : 110,8</t>
  </si>
  <si>
    <t xml:space="preserve">  odk. 29, 30_dl. 150 cm : 1,5*(5+1)</t>
  </si>
  <si>
    <t xml:space="preserve">  odk. O13_dl.372,5 cm : 3,725*4</t>
  </si>
  <si>
    <t xml:space="preserve">  odk. O14_dl.385 cm : 3,85*2</t>
  </si>
  <si>
    <t xml:space="preserve">  odk. O31_dl.4x 164 cm : 1,65*4*12</t>
  </si>
  <si>
    <t>úprava parapetu š= 250 mm, KO : 4,8</t>
  </si>
  <si>
    <t xml:space="preserve">  odk. O27, dl. 60 cm : 0,6*2</t>
  </si>
  <si>
    <t xml:space="preserve">  odk. O28, dl. 90 cm : 0,9*4</t>
  </si>
  <si>
    <t>601021187RW2</t>
  </si>
  <si>
    <t xml:space="preserve">Omítky stropů a podhledů z hotových směsí vrchní tenkovrstvá, silikonová, škrábaná, zrnitost 2,0 mm,  </t>
  </si>
  <si>
    <t>po jednotlivých vrstvách</t>
  </si>
  <si>
    <t>viz. skladba souvrství KZ1_podhled průvlaků : 53,0</t>
  </si>
  <si>
    <t xml:space="preserve">  podhled - obj. D2 : 29,0*3,0+(13,45-3,0)*1,5</t>
  </si>
  <si>
    <t xml:space="preserve">  podhled - koridor : (22,2+22,1-7,6)*2,95</t>
  </si>
  <si>
    <t xml:space="preserve">  odpopčet skladby KZ6 v tl. 220 mm : -158,0</t>
  </si>
  <si>
    <t xml:space="preserve">viz. skladba souvrství KZ1_vni čela průvlaků : </t>
  </si>
  <si>
    <t>obj. D2 : 43,8</t>
  </si>
  <si>
    <t xml:space="preserve">  (3,85+2,7)*2*0,4*2</t>
  </si>
  <si>
    <t xml:space="preserve">  (3,75+2,7)*2*0,4*4</t>
  </si>
  <si>
    <t xml:space="preserve">  (2,85+1,2)*2*0,4</t>
  </si>
  <si>
    <t xml:space="preserve">  (4,7+1,2)*2*0,4*2</t>
  </si>
  <si>
    <t>koridor : 37,3</t>
  </si>
  <si>
    <t xml:space="preserve">  (7,0+2,35)*2*0,4*4</t>
  </si>
  <si>
    <t xml:space="preserve">  (6,9+2,35)*2*0,4</t>
  </si>
  <si>
    <t>Mezisoučet</t>
  </si>
  <si>
    <t>viz. skladba souvrství KZ6_zateplení podhledu : 158,0</t>
  </si>
  <si>
    <t xml:space="preserve">  podhled - obj. D2 : </t>
  </si>
  <si>
    <t xml:space="preserve">  2,7*(3,85*2+3,75*4)</t>
  </si>
  <si>
    <t xml:space="preserve">  1,2*(2,85+4,7*2)</t>
  </si>
  <si>
    <t xml:space="preserve">  podhled - koridor : 2,35*(7,0*4+6,9)</t>
  </si>
  <si>
    <t>601021191R00</t>
  </si>
  <si>
    <t>Omítky stropů a podhledů z hotových směsí Doplňkové práce pro omítky stropů z hotových směsí podkladní nátěr stropů pod tenkovrstvé omítky</t>
  </si>
  <si>
    <t>601021194R00</t>
  </si>
  <si>
    <t>602021187RW2</t>
  </si>
  <si>
    <t xml:space="preserve">Omítky stěn z hotových směsí vrchní tenkovrstvá, silikonová, škrábaná, zrnitost 2,0 mm,  </t>
  </si>
  <si>
    <t>viz. skladba souvrství KZ1/ KZ2/ KZ9 : 1181,1</t>
  </si>
  <si>
    <t xml:space="preserve">  1.NP : </t>
  </si>
  <si>
    <t xml:space="preserve">  z kóty cca -0,200 po kótu +3,200 : ((40,9+18,7+0,35+0,4*6+0,2*4)*2-12,6)*3,4+2,35*0,4*2</t>
  </si>
  <si>
    <t xml:space="preserve">  přípočet zatažení KZS k rámům oken odk. O13, O14 : 2,5*0,2*2*6</t>
  </si>
  <si>
    <t xml:space="preserve">  jižní fasáda : </t>
  </si>
  <si>
    <t xml:space="preserve">  z kóty +3,200 po kótu +13,560 : (29,0+3,0*2+0,2*4)*(10,4+0,2)</t>
  </si>
  <si>
    <t xml:space="preserve">  přípočet přístavků : (2,7+1,2)*(3,7+4,1)/2</t>
  </si>
  <si>
    <t xml:space="preserve">  východní+západní fasáda : </t>
  </si>
  <si>
    <t xml:space="preserve">  z kóty +3,200 po kótu +13,560/11,650 : (19,0-3,0)*(10,4+8,45)/2*2</t>
  </si>
  <si>
    <t xml:space="preserve">  severní fasáda : </t>
  </si>
  <si>
    <t xml:space="preserve">  z kóty +6,900 po kótu +10,950 : (29,0+0,2*4)*4,05</t>
  </si>
  <si>
    <t xml:space="preserve">  doteplení prohlubní : </t>
  </si>
  <si>
    <t xml:space="preserve">  (3,85+1,8)*2*0,4*2</t>
  </si>
  <si>
    <t xml:space="preserve">  (3,75+1,8)*2*0,4*4</t>
  </si>
  <si>
    <t xml:space="preserve">  stěny koridoru - 2.NP : </t>
  </si>
  <si>
    <t xml:space="preserve">  z kóty +3,200 na kótu +7,280 : (77,25-12,6)*(4,1+0,2)</t>
  </si>
  <si>
    <t xml:space="preserve">  z kóty +3,200 na kótu +7,060 : (77,25-32,9)*(3,85+0,2)</t>
  </si>
  <si>
    <t xml:space="preserve">  odpočet průniku střechy obj. D1 : -8,2*0,9/2</t>
  </si>
  <si>
    <t xml:space="preserve">  odpočet otvorů : -308,2</t>
  </si>
  <si>
    <t xml:space="preserve">  odpočet mozaikové omítky na zateplení : -202,9</t>
  </si>
  <si>
    <t>skladba KZ3_úprava ostění/nadpraží, š= 200 mm : 175,2*0,2+0,06</t>
  </si>
  <si>
    <t xml:space="preserve">  O27_vel. 60 x 90 cm : (0,6+0,9*2)*2</t>
  </si>
  <si>
    <t xml:space="preserve">  O28_vel. 90 x 120 cm : (0,9+1,2*2)*4</t>
  </si>
  <si>
    <t xml:space="preserve">  O29_vel. 150 x 115 cm : (1,5+1,15*2)*5</t>
  </si>
  <si>
    <t xml:space="preserve">  O30_vel. 150 x 115 cm : (1,5+1,15*2)</t>
  </si>
  <si>
    <t xml:space="preserve">  O31_vel. 656 x 115 cm : (6,6+1,15*2)*12</t>
  </si>
  <si>
    <t xml:space="preserve">  stáv. výplně_vel. 240 x 110 cm : (2,4+1,1*2)*6</t>
  </si>
  <si>
    <t xml:space="preserve">mezisoučet odpočtu otvorů : </t>
  </si>
  <si>
    <t xml:space="preserve">  O1_vel. 100 x 170 cm : 1,0*1,7</t>
  </si>
  <si>
    <t xml:space="preserve">  O2_vel. 150 x 170 cm : 1,5*1,7</t>
  </si>
  <si>
    <t xml:space="preserve">  O3_vel. 150 x 180 cm : 1,5*1,8</t>
  </si>
  <si>
    <t xml:space="preserve">  O4_vel. 150 x 200 cm : 1,5*2,0</t>
  </si>
  <si>
    <t xml:space="preserve">  O5_vel. 150 x 290 cm : 1,5*2,9*2</t>
  </si>
  <si>
    <t xml:space="preserve">  O6_vel. 213,5 x 320 cm : 2,15*3,2</t>
  </si>
  <si>
    <t xml:space="preserve">  O7_vel. 218 x 320 cm : 2,18*3,2</t>
  </si>
  <si>
    <t xml:space="preserve">  O8_vel. 240 x 320 cm : 2,4*3,2</t>
  </si>
  <si>
    <t xml:space="preserve">  O9_vel. 160 x 250 cm : 1,6*2,5</t>
  </si>
  <si>
    <t xml:space="preserve">  O10_vel. 220 x 250 cm : 2,2*2,5</t>
  </si>
  <si>
    <t xml:space="preserve">  O11_vel. 457 x 320 cm : 4,6*3,2*3</t>
  </si>
  <si>
    <t xml:space="preserve">  O12_vel. 475 x 320 cm : 4,75*3,2</t>
  </si>
  <si>
    <t xml:space="preserve">  O13_vel. 372,5 x 250 cm : 3,4*2,5*4</t>
  </si>
  <si>
    <t xml:space="preserve">  O14_vel. 385 x 250 cm : 3,55*2,5*2</t>
  </si>
  <si>
    <t xml:space="preserve">  O27_vel. 60 x 90 cm : 0,6*0,9*2</t>
  </si>
  <si>
    <t xml:space="preserve">  O28_vel. 90 x 120 cm : 0,9*1,2*4</t>
  </si>
  <si>
    <t xml:space="preserve">  O29_vel. 150 x 115 cm : 1,5*1,15*5</t>
  </si>
  <si>
    <t xml:space="preserve">  O30_vel. 150 x 115 cm : 1,5*1,15</t>
  </si>
  <si>
    <t xml:space="preserve">  O31_vel. 656 x 115 cm : 6,6*1,15*12</t>
  </si>
  <si>
    <t xml:space="preserve">  D7_vel. 90 x 210 cm : 0,9*2,1</t>
  </si>
  <si>
    <t xml:space="preserve">  D8_vel.213,5 x 320 cm : 2,15*3,2</t>
  </si>
  <si>
    <t xml:space="preserve">  D9_vel.497 x 320 cm : 5,0*3,2</t>
  </si>
  <si>
    <t xml:space="preserve">  stáv. výplně_vel. 240 x 110 cm : 2,4*1,1*6</t>
  </si>
  <si>
    <t>602021189R00</t>
  </si>
  <si>
    <t xml:space="preserve">Omítky stěn z hotových směsí vrchní tenkovrstvá,  , mozaiková,  ,  </t>
  </si>
  <si>
    <t xml:space="preserve">na zateplený povrch, po nadpraží oken 1.NP : </t>
  </si>
  <si>
    <t>viz. skladba souvrství KZ1 / KZ2 : 202,9</t>
  </si>
  <si>
    <t xml:space="preserve">  z kóty cca -0,200 na kótu +3,200 : </t>
  </si>
  <si>
    <t xml:space="preserve">  ((40,9+18,7+0,2*4+0,35+0,4*6)*2-12,6)*3,4+2,35*0,4*2</t>
  </si>
  <si>
    <t xml:space="preserve">  odpočet otvorů : -185,6</t>
  </si>
  <si>
    <t>skladba KZ3_ostění : 131,45*0,2+0,01</t>
  </si>
  <si>
    <t xml:space="preserve">  O1_vel. 100 x 170 cm : (1,0+1,2*2)</t>
  </si>
  <si>
    <t xml:space="preserve">  O2_vel. 150 x 170 cm : (1,5+1,7*2)</t>
  </si>
  <si>
    <t xml:space="preserve">  O3_vel. 150 x 180 cm : (1,5+1,8*2)</t>
  </si>
  <si>
    <t xml:space="preserve">  O4_vel. 150 x 200 cm : (1,5+2,0*2)</t>
  </si>
  <si>
    <t xml:space="preserve">  O5_vel. 150 x 290 cm : (1,5+2,9*2)*2</t>
  </si>
  <si>
    <t xml:space="preserve">  O6_vel. 213,5 x 320 cm : (2,15+3,2*2)</t>
  </si>
  <si>
    <t xml:space="preserve">  O7_vel. 218 x 320 cm : (2,2+3,2*2)</t>
  </si>
  <si>
    <t xml:space="preserve">  O8_vel. 240 x 320 cm : (2,4+3,2*2)</t>
  </si>
  <si>
    <t xml:space="preserve">  O9_vel. 160 x 250 cm : (1,6+2,5*2)</t>
  </si>
  <si>
    <t xml:space="preserve">  O10_vel. 220 x 250 cm : (2,2+2,5*2)</t>
  </si>
  <si>
    <t xml:space="preserve">  O11_vel. 457 x 320 cm : (4,6+3,2*2)*2</t>
  </si>
  <si>
    <t xml:space="preserve">  O12_vel. 475 x 320 cm : (4,75+3,2*2)</t>
  </si>
  <si>
    <t xml:space="preserve">  D7_vel. 90 x 210 cm : (0,9+2,1*2)</t>
  </si>
  <si>
    <t xml:space="preserve">  D8_vel.213,5 x 320 cm : (2,15+3,2*2)</t>
  </si>
  <si>
    <t xml:space="preserve">  D9_vel.497 x 320 cm : (5,0+3,2*2)</t>
  </si>
  <si>
    <t>skladba KZ3_ostění : 14,4</t>
  </si>
  <si>
    <t xml:space="preserve">  O13_vel. 372,5 x 250 cm : (3,45*0,4+2,5*2*0,2)*4</t>
  </si>
  <si>
    <t xml:space="preserve">  O14_vel. 385 x 250 cm : (3,55*0,4+2,5*2*0,2)*2</t>
  </si>
  <si>
    <t xml:space="preserve">mezisoučet odpočtu otvorů_1.NP : </t>
  </si>
  <si>
    <t xml:space="preserve">  O7_vel. 218 x 320 cm : 2,2*3,2</t>
  </si>
  <si>
    <t>602021191R00</t>
  </si>
  <si>
    <t>Omítky stěn z hotových směsí Doplňkové práce pro omítky stěn z hotových směsí_x000D_
 podkladní nátěr pod tenkovrstvé omítky</t>
  </si>
  <si>
    <t xml:space="preserve">pod omítku silikonovou v ploše : </t>
  </si>
  <si>
    <t xml:space="preserve">pod omítku mozaikovou v ploše : </t>
  </si>
  <si>
    <t>602021194R00</t>
  </si>
  <si>
    <t>stávající povrch pod zateplením : 1496,8</t>
  </si>
  <si>
    <t xml:space="preserve">  z kóty +0,150 po kótu +3,200 : ((40,9+18,7+0,35+0,4*6)*2-12,6)*3,05</t>
  </si>
  <si>
    <t xml:space="preserve">  z kóty +3,200 po kótu +13,560 : (29,0+3,0*2)*10,4</t>
  </si>
  <si>
    <t xml:space="preserve">  z kóty +6,900 po kótu +10,950 : 29,0*4,05</t>
  </si>
  <si>
    <t xml:space="preserve">  přípočet ostění  prohlubní : </t>
  </si>
  <si>
    <t xml:space="preserve">  z kóty +3,200 na kótu +7,280 : (77,25-12,6)*7,1</t>
  </si>
  <si>
    <t xml:space="preserve">  z kóty +3,200 na kótu +7,060 : (77,25-32,9)*3,85</t>
  </si>
  <si>
    <t xml:space="preserve">  odpočet otvorů : -302,2</t>
  </si>
  <si>
    <t>přípočet  římsy : 26,1</t>
  </si>
  <si>
    <t xml:space="preserve">  29,0*(0,2+0,7)</t>
  </si>
  <si>
    <t>přípočet podhledu, vč. podhledu průvlaků : 211,0</t>
  </si>
  <si>
    <t xml:space="preserve">přípočet vni čela průvlaků : </t>
  </si>
  <si>
    <t xml:space="preserve">  O6_vel. 213,5 x 320 cm : 2,135*(3,2-0,15)</t>
  </si>
  <si>
    <t xml:space="preserve">  O7_vel. 218 x 320 cm : 2,18*(3,2-0,15)</t>
  </si>
  <si>
    <t xml:space="preserve">  O8_vel. 240 x 320 cm : 2,4*(3,2-0,15)</t>
  </si>
  <si>
    <t xml:space="preserve">  O11_vel. 457 x 320 cm : 4,57*(3,2-0,15)*3</t>
  </si>
  <si>
    <t xml:space="preserve">  O12_vel. 475 x 320 cm : 4,75*(3,2-0,15)</t>
  </si>
  <si>
    <t xml:space="preserve">  O31_vel. 656 x 115 cm : 6,56*1,15*12</t>
  </si>
  <si>
    <t xml:space="preserve">  D7_vel. 90 x 210 cm : 0,9*(2,1-0,15)</t>
  </si>
  <si>
    <t xml:space="preserve">  D8_vel.213,5 x 320 cm : 2,135*(3,2-0,15)</t>
  </si>
  <si>
    <t xml:space="preserve">  D9_vel.497 x 320 cm : 4,97*(3,2-0,15)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</si>
  <si>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</si>
  <si>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</si>
  <si>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</si>
  <si>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vně okenní výplně : </t>
  </si>
  <si>
    <t>O1_vel. 100 x 170 cm : 1,0*1,7</t>
  </si>
  <si>
    <t>O2_vel. 150 x 170 cm : 1,5*1,7</t>
  </si>
  <si>
    <t>O3_vel. 150 x 180 cm : 1,5*1,8</t>
  </si>
  <si>
    <t>O4_vel. 150 x 200 cm : 1,5*2,0</t>
  </si>
  <si>
    <t>O5_vel. 150 x 290 cm : 1,5*2,9*2</t>
  </si>
  <si>
    <t>O6_vel. 213,5 x 320 cm : 2,15*3,2</t>
  </si>
  <si>
    <t>O7_vel. 218 x 320 cm : 2,2*3,2</t>
  </si>
  <si>
    <t>O8_vel. 240 x 320 cm : 2,4*3,2</t>
  </si>
  <si>
    <t>O9_vel. 160 x 250 cm : 1,6*2,5</t>
  </si>
  <si>
    <t>O10_vel. 220 x 250 cm : 2,2*2,5</t>
  </si>
  <si>
    <t>O11_vel. 457 x 320 cm : 4,6*3,2*3</t>
  </si>
  <si>
    <t>O12_vel. 475 x 320 cm : 4,75*3,2</t>
  </si>
  <si>
    <t>O13_vel. 372,5 x 250 cm : 3,75*2,5*4</t>
  </si>
  <si>
    <t>O14_vel. 385 x 250 cm : 3,85*2,5*2</t>
  </si>
  <si>
    <t>O27_vel. 60 x 90 cm : 0,6*0,9*2</t>
  </si>
  <si>
    <t>O28_vel. 90 x 120 cm : 0,9*1,2*4</t>
  </si>
  <si>
    <t>O29_vel. 150 x 115 cm : 1,5*1,15*5</t>
  </si>
  <si>
    <t>O30_vel. 150 x 115 cm : 1,5*1,15</t>
  </si>
  <si>
    <t>O31_vel. 656 x 115 cm : 6,6*1,15*12</t>
  </si>
  <si>
    <t>D7_vel. 90 x 210 cm : 0,9*2,1</t>
  </si>
  <si>
    <t>D8_vel.213,5 x 320 cm : 2,15*3,2</t>
  </si>
  <si>
    <t>D9_vel.497 x 320 cm : 5,0*3,2</t>
  </si>
  <si>
    <t>0,04</t>
  </si>
  <si>
    <t>621471119R00</t>
  </si>
  <si>
    <t>Příplatky za provádění úprav na podhledech</t>
  </si>
  <si>
    <t>622311130RV1</t>
  </si>
  <si>
    <t xml:space="preserve">Zateplení fasády  , expandovaným polystyrénem, tloušťky 60 mm, zakončené stěrkou s výztužnou tkaninou,  </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</si>
  <si>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</si>
  <si>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</si>
  <si>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polystyrén EPS F v tl. 50 mm : </t>
  </si>
  <si>
    <t>viz. skladba souvrství KZ8, úprava čela římsy : 26,1</t>
  </si>
  <si>
    <t>622311135RV1</t>
  </si>
  <si>
    <t xml:space="preserve">Zateplení fasády  , expandovaným polystyrénem, tloušťky 160 mm, zakončené stěrkou s výztužnou tkaninou,  </t>
  </si>
  <si>
    <t>viz. skladba souvrství KZ1, zateplení v ploše : 1243,4</t>
  </si>
  <si>
    <t xml:space="preserve">  z kóty +0,150 po kótu +3,200 : ((40,9+18,7+0,35+0,4*6+0,2*2)*2-12,6)*3,05</t>
  </si>
  <si>
    <t xml:space="preserve">  z kóty +3,200 po kótu +13,560 : (29,0+3,0*2+0,2*2)*(10,4+0,2)</t>
  </si>
  <si>
    <t xml:space="preserve">  z kóty +6,900 po kótu +10,950 : (29,0+0,2*2)*4,05</t>
  </si>
  <si>
    <t xml:space="preserve">  odpočet skladby KZ9 : -96,6</t>
  </si>
  <si>
    <t>viz. skladba souvrství KZ9, zateplení v ploše : 96,6</t>
  </si>
  <si>
    <t xml:space="preserve">  (29,0+0,2*2)*1,8</t>
  </si>
  <si>
    <t xml:space="preserve">  19,0*(1,8+0,5)/2*2</t>
  </si>
  <si>
    <t>622311835RV1</t>
  </si>
  <si>
    <t>Zateplení fasády  , minerálními deskami s podélným vláknem, tloušťky 160 mm, zakončené stěrkou s výztužnou tkaninou,  , Výrobek izolační pro budovy z minerální vlny (MW) tvar: deska; použití: fasády; tloušťka d = 160,0 mm; hrana: rovná; OH = 150 kg/m3; lambda = 0,035...</t>
  </si>
  <si>
    <t xml:space="preserve">KZS v celkové tl. 220 mm : </t>
  </si>
  <si>
    <t>622311153RV1</t>
  </si>
  <si>
    <t>Zateplení ostění  , expandovaným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</si>
  <si>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</si>
  <si>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skladba KZ3_úprava ostění/nadpraží, š= 200 mm : 307,65*0,2-0,03</t>
  </si>
  <si>
    <t xml:space="preserve">  O1_vel. 100 x 170 cm : (1,0+1,7*2)</t>
  </si>
  <si>
    <t/>
  </si>
  <si>
    <t>skladba KZ3_úprava nadpraží, š= 400 mm : 22,7*0,4+0,02</t>
  </si>
  <si>
    <t xml:space="preserve">  O13_vel. 372,5 x 250 cm : 3,75*4</t>
  </si>
  <si>
    <t xml:space="preserve">  O14_vel. 385 x 250 cm : 3,85*2</t>
  </si>
  <si>
    <t>622311563R00</t>
  </si>
  <si>
    <t>Zateplení parapetu extrudovaným polystyrénem, tloušťky 30 mm</t>
  </si>
  <si>
    <t>nanesení lepicího tmelu na izolační desky, nalepení desek, natažení stěrky, vtlačení výztužné tkaniny a přehlazení stěrky. Včetně parapetních lišt.</t>
  </si>
  <si>
    <t>skladba KZ3_úprava parapetu, š= 200 mm : 163,1*0,2-0,02</t>
  </si>
  <si>
    <t xml:space="preserve">  vně okenní výplně : </t>
  </si>
  <si>
    <t xml:space="preserve">  O1_vel. 100 x 170 cm : 1,0</t>
  </si>
  <si>
    <t xml:space="preserve">  O2_vel. 150 x 170 cm : 1,5</t>
  </si>
  <si>
    <t xml:space="preserve">  O3_vel. 150 x 180 cm : 1,5</t>
  </si>
  <si>
    <t xml:space="preserve">  O4_vel. 150 x 200 cm : 1,5</t>
  </si>
  <si>
    <t xml:space="preserve">  O5_vel. 150 x 290 cm : 1,5*2</t>
  </si>
  <si>
    <t xml:space="preserve">  O6_vel. 213,5 x 320 cm : 2,15</t>
  </si>
  <si>
    <t xml:space="preserve">  O7_vel. 218 x 320 cm : 2,2</t>
  </si>
  <si>
    <t xml:space="preserve">  O8_vel. 240 x 320 cm : 2,4</t>
  </si>
  <si>
    <t xml:space="preserve">  O9_vel. 160 x 250 cm : 1,6</t>
  </si>
  <si>
    <t xml:space="preserve">  O10_vel. 220 x 250 cm : 2,2</t>
  </si>
  <si>
    <t xml:space="preserve">  O11_vel. 457 x 320 cm : 4,6*2</t>
  </si>
  <si>
    <t xml:space="preserve">  O12_vel. 475 x 320 cm : 4,75</t>
  </si>
  <si>
    <t xml:space="preserve">  O27_vel. 60 x 90 cm : 0,6*2</t>
  </si>
  <si>
    <t xml:space="preserve">  O28_vel. 90 x 120 cm : 0,9*4</t>
  </si>
  <si>
    <t xml:space="preserve">  O29_vel. 150 x 115 cm : 1,5*5</t>
  </si>
  <si>
    <t xml:space="preserve">  O30_vel. 150 x 115 cm : 1,5</t>
  </si>
  <si>
    <t xml:space="preserve">  O31_vel. 656 x 115 cm : 6,6*12</t>
  </si>
  <si>
    <t xml:space="preserve">  stáv. výplně_vel. 240 x 110 cm : 2,4*6</t>
  </si>
  <si>
    <t>622391002R00</t>
  </si>
  <si>
    <t>Příplatek za montáž KZS na podhledu, bez dodávky materiálu</t>
  </si>
  <si>
    <t>622391225R00</t>
  </si>
  <si>
    <t>Příplatek za zdvojení kontaktního zateplovacího systému, celková tloušťka 220 mm, s dodávkou hmoždinek pro izolant z polysternových nebo minerálních desek</t>
  </si>
  <si>
    <t>622391811R00</t>
  </si>
  <si>
    <t xml:space="preserve">Příplatek za protipožární lišty do ostění z minerální plsti,  ,  </t>
  </si>
  <si>
    <t>skladba KZ3_úprava ostění/nadpraží vně výplní : 3,8</t>
  </si>
  <si>
    <t>622311111R00</t>
  </si>
  <si>
    <t>Profily dilatační průběžné E</t>
  </si>
  <si>
    <t>7,0*2*1,05</t>
  </si>
  <si>
    <t>622311113R00</t>
  </si>
  <si>
    <t>Profily dilatační rohové V</t>
  </si>
  <si>
    <t>(7,0*2+7,2*2)*1,05-0,02</t>
  </si>
  <si>
    <t>622319051R00</t>
  </si>
  <si>
    <t>Příslušenství pro zateplovací systém pro omítku tloušťky 3 mm, ukončení omítky, PVC profilem s tkaninou</t>
  </si>
  <si>
    <t xml:space="preserve">v místě oplechování parapetu : </t>
  </si>
  <si>
    <t>skladba KZ3_úprava parapetu : 148,7</t>
  </si>
  <si>
    <t xml:space="preserve">v místě napojení na oplechování střechy : </t>
  </si>
  <si>
    <t xml:space="preserve">u okapu : </t>
  </si>
  <si>
    <t>dle odk. K16 : 29,6</t>
  </si>
  <si>
    <t>dle odk. K17 : 2*5,3</t>
  </si>
  <si>
    <t>dle odk. K18 : (21,7+22,0)</t>
  </si>
  <si>
    <t>dle odk. K18 : (10,1+10,4)</t>
  </si>
  <si>
    <t xml:space="preserve">v místě závětrné lišty : </t>
  </si>
  <si>
    <t>19,4*2+29,5</t>
  </si>
  <si>
    <t>2,8+1,3+3,5*2</t>
  </si>
  <si>
    <t>21,7+22,0</t>
  </si>
  <si>
    <t>622319054R00</t>
  </si>
  <si>
    <t>Příslušenství pro zateplovací systém  , napojení na oplechování zdí, PVC profilem s tkaninou</t>
  </si>
  <si>
    <t xml:space="preserve">v místě ukončení oplechování parapetu na ostění : </t>
  </si>
  <si>
    <t>skladba KZ3_úprava ostění/nadpraží, š= 200 mm : 88,0*0,2</t>
  </si>
  <si>
    <t xml:space="preserve">  O1_vel. 100 x 170 cm : 2</t>
  </si>
  <si>
    <t xml:space="preserve">  O2_vel. 150 x 170 cm : 2</t>
  </si>
  <si>
    <t xml:space="preserve">  O3_vel. 150 x 180 cm : 2</t>
  </si>
  <si>
    <t xml:space="preserve">  O4_vel. 150 x 200 cm : 2</t>
  </si>
  <si>
    <t xml:space="preserve">  O5_vel. 150 x 290 cm : 2*2</t>
  </si>
  <si>
    <t xml:space="preserve">  O6_vel. 213,5 x 320 cm : 2</t>
  </si>
  <si>
    <t xml:space="preserve">  O7_vel. 218 x 320 cm : 2</t>
  </si>
  <si>
    <t xml:space="preserve">  O8_vel. 240 x 320 cm : 2</t>
  </si>
  <si>
    <t xml:space="preserve">  O9_vel. 160 x 250 cm : 2</t>
  </si>
  <si>
    <t xml:space="preserve">  O10_vel. 220 x 250 cm : 2</t>
  </si>
  <si>
    <t xml:space="preserve">  O11_vel. 457 x 320 cm : 2*2</t>
  </si>
  <si>
    <t xml:space="preserve">  O12_vel. 475 x 320 cm : 2</t>
  </si>
  <si>
    <t xml:space="preserve">  O27_vel. 60 x 90 cm : 2*2</t>
  </si>
  <si>
    <t xml:space="preserve">  O28_vel. 90 x 120 cm : 2*4</t>
  </si>
  <si>
    <t xml:space="preserve">  O29_vel. 150 x 115 cm : 2*5</t>
  </si>
  <si>
    <t xml:space="preserve">  O30_vel. 150 x 115 cm : 2</t>
  </si>
  <si>
    <t xml:space="preserve">  O31_vel. 656 x 115 cm : 2*12</t>
  </si>
  <si>
    <t xml:space="preserve">  D7_vel. 90 x 210 cm : 0</t>
  </si>
  <si>
    <t xml:space="preserve">  D8_vel.213,5 x 320 cm : 0</t>
  </si>
  <si>
    <t xml:space="preserve">  D9_vel.497 x 320 cm : 0</t>
  </si>
  <si>
    <t xml:space="preserve">  O13_vel. 372,5 x 250 cm : 2*4</t>
  </si>
  <si>
    <t xml:space="preserve">  O14_vel. 385 x 250 cm : 2*2</t>
  </si>
  <si>
    <t>622422211R00</t>
  </si>
  <si>
    <t>Oprava vnějších omítek vápenných stupeň členitosti 1 a 2_x000D_
 v množství opravované plochy přes 10  do 20 % , hladkých</t>
  </si>
  <si>
    <t>a vápenocementových, bez otlučení vadných míst,</t>
  </si>
  <si>
    <t>622421491R00</t>
  </si>
  <si>
    <t>Doplňky zateplovacích systémů rohová lišta</t>
  </si>
  <si>
    <t>Kompletační prvky nad rámec obsahu položek zateplovacích systémů.</t>
  </si>
  <si>
    <t>podhled římsy - severní fasáda : 29,0</t>
  </si>
  <si>
    <t>přípočet nadpraží prohlubní - severní fasáda : 3,85*2+3,75*4+1,5</t>
  </si>
  <si>
    <t xml:space="preserve">podhled předsazené části - jižní fasáda : </t>
  </si>
  <si>
    <t>(2,7+3,85)*2*2</t>
  </si>
  <si>
    <t>(2,7+3,75)*2*4</t>
  </si>
  <si>
    <t>(1,2+2,85)*2</t>
  </si>
  <si>
    <t>(1,2*2+4,7)+1,2+4,7</t>
  </si>
  <si>
    <t>(13,45+29,0+3,0)</t>
  </si>
  <si>
    <t xml:space="preserve">podhled koridoru : </t>
  </si>
  <si>
    <t>(2,35+7,0)*2*4+(2,35+6,9)*2</t>
  </si>
  <si>
    <t>(6,9+7,0*4)*2</t>
  </si>
  <si>
    <t>622473187RT2</t>
  </si>
  <si>
    <t>Příplatek za okenní začišťovací lištu včetně dodávky</t>
  </si>
  <si>
    <t>skladba KZ3_úprava ostění/nadpraží vně výplní : 332,75</t>
  </si>
  <si>
    <t xml:space="preserve">  O13_vel. 372,5 x 250 cm : (3,75+2,5*2)*4</t>
  </si>
  <si>
    <t xml:space="preserve">  O14_vel. 385 x 250 cm : (3,85+2,5*2)*2</t>
  </si>
  <si>
    <t>622481121R00</t>
  </si>
  <si>
    <t>Potažení vnějších stěn děrovaným plechem tahokov</t>
  </si>
  <si>
    <t>v ploše nebo v pruzích na plném podkladě (pod omítku)</t>
  </si>
  <si>
    <t>622481211RT8</t>
  </si>
  <si>
    <t>Vyztužení vnějších omítek stěn sklotextilní síťovinou s dodávkou výztužné sítě a stěrkového tmelu</t>
  </si>
  <si>
    <t xml:space="preserve">z kóty -0,550 na kótu +0,150 (vytažení 300 mm nad UT) : </t>
  </si>
  <si>
    <t>viz. skladba zateplení KZ2 : 79,6</t>
  </si>
  <si>
    <t xml:space="preserve">  kolem objektu : ((40,9+18,7+0,4*6+0,35+0,2*4)*2-12,6)*0,7</t>
  </si>
  <si>
    <t>622904112R00</t>
  </si>
  <si>
    <t>Očištění fasád tlakovou vodou, složitost fasády 1 - 2</t>
  </si>
  <si>
    <t>622904121R00</t>
  </si>
  <si>
    <t xml:space="preserve">Očištění fasád ruční čištění ocelovým kartáčem,  </t>
  </si>
  <si>
    <t>cca do 20% z celkové plochy : 1815,0*0,2</t>
  </si>
  <si>
    <t xml:space="preserve">  stávající povrch pod zateplením : 1496,8</t>
  </si>
  <si>
    <t xml:space="preserve">  přípočet  římsy : 26,1</t>
  </si>
  <si>
    <t xml:space="preserve">  přípočet podhledu, vč. podhledu průvlaků : 211,0</t>
  </si>
  <si>
    <t xml:space="preserve">  přípočet vni čela průvlaků : </t>
  </si>
  <si>
    <t xml:space="preserve">  obj. D2 : 43,8</t>
  </si>
  <si>
    <t xml:space="preserve">  koridor : 37,3</t>
  </si>
  <si>
    <t>63151540R</t>
  </si>
  <si>
    <t>deska izolační fasádní; minerální vlákno; orientace vláken rovnoběžná; tl. 60,0 mm; součinitel tepelné vodivosti 0,036 W/mK; R = 1,650 m2K/W; obj. hmotnost 150,00 kg/m3; hydrofobizováno</t>
  </si>
  <si>
    <t>viz. skladba souvrství KZ6_zateplení podhledu : 158,0*1,05</t>
  </si>
  <si>
    <t>648991113R00</t>
  </si>
  <si>
    <t>Osazení parapetních desek z plastických hmot šířky nad 200 mm</t>
  </si>
  <si>
    <t>a poloplastických hmot na montážní pěnu, zapravení omítky pod parapetem, těsnění spáry mezi parapetem a rámem okna, dodávka silikonu.</t>
  </si>
  <si>
    <t xml:space="preserve">parapetní deska š= 280 mm : </t>
  </si>
  <si>
    <t>odk. 29, 30, dl. 150 cm : 1,5*(5+1)</t>
  </si>
  <si>
    <t>odk. O13, dl.372,5 cm : 3,75*4</t>
  </si>
  <si>
    <t>odk. O14, dl.385 cm : 3,85*2</t>
  </si>
  <si>
    <t>odk. O31, dl.656 cm : 6,6*12</t>
  </si>
  <si>
    <t>60780013R</t>
  </si>
  <si>
    <t>parapet vnitřní š = 300 mm; materiál - povrch laminátová fólie 0,6 mm; materiál - jádro vlhkuodolná DTD 16 mm; dekor bílý</t>
  </si>
  <si>
    <t>POL3_0</t>
  </si>
  <si>
    <t>odk. 29, 30, dl. 150 cm : 1,55*(5+1)</t>
  </si>
  <si>
    <t>odk. O14, dl.385 cm : 3,9*2</t>
  </si>
  <si>
    <t>60780050R</t>
  </si>
  <si>
    <t>krytka parapetu plast; rozměr 600 mm</t>
  </si>
  <si>
    <t xml:space="preserve">pár   </t>
  </si>
  <si>
    <t>odk. 29, 30, dl. 150 cm : (5+1)</t>
  </si>
  <si>
    <t>odk. O13, dl.372,5 cm : 4</t>
  </si>
  <si>
    <t>odk. O14, dl.385 cm : 2</t>
  </si>
  <si>
    <t>odk. O31, dl.656 cm : 12</t>
  </si>
  <si>
    <t>941941041R00</t>
  </si>
  <si>
    <t>Montáž lešení lehkého pracovního řadového s podlahami šířky od 1,00 do 1,20 m, výšky do 10 m</t>
  </si>
  <si>
    <t>800-3</t>
  </si>
  <si>
    <t>včetně kotvení</t>
  </si>
  <si>
    <t>koridor_jižní fasáda : (77,25-12,6)*7,45+0,0075</t>
  </si>
  <si>
    <t>koridor_severní fasáda : (77,25-32,9)*7,2-0,02</t>
  </si>
  <si>
    <t>přípočet přístavby vl. obj. : (2,7+1,2)*7,2+0,02</t>
  </si>
  <si>
    <t>941941042R00</t>
  </si>
  <si>
    <t>Montáž lešení lehkého pracovního řadového s podlahami šířky od 1,00 do 1,20 m, výšky přes 10 do 30 m</t>
  </si>
  <si>
    <t>severní fasáda : (29,0+1,2*2)*13,6</t>
  </si>
  <si>
    <t>západní+východní fasáda : (18,7+1,2)*(13,6+11,7)/2*2</t>
  </si>
  <si>
    <t>severní fasáda : (29,0+1,2*2*2)*4,5</t>
  </si>
  <si>
    <t>-0,01</t>
  </si>
  <si>
    <t>941941291R00</t>
  </si>
  <si>
    <t>Montáž lešení lehkého pracovního řadového s podlahami příplatek za každý další i započatý měsíc použití lešení_x000D_
 šířky od 1,00 do 1,20 m a výšky do 10 m</t>
  </si>
  <si>
    <t>koridor : 800,95*2</t>
  </si>
  <si>
    <t>přípočet přístavby vl. obj. : 28,1*3</t>
  </si>
  <si>
    <t>941941292R00</t>
  </si>
  <si>
    <t>Montáž lešení lehkého pracovního řadového s podlahami příplatek za každý další i započatý měsíc použití lešení_x000D_
 šířky od 1,00 do 1,20 m a výšky přes 10 do 30 m</t>
  </si>
  <si>
    <t>1082,6*3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</si>
  <si>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</si>
  <si>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</si>
  <si>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</si>
  <si>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</si>
  <si>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</si>
  <si>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</si>
  <si>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podhled - koridor : 105,3</t>
  </si>
  <si>
    <t xml:space="preserve">  (14,2+21,5)*2,95</t>
  </si>
  <si>
    <t>podhled předsazené části 1.NP : 102,7</t>
  </si>
  <si>
    <t xml:space="preserve">  27,5*3,0+13,45*1,5</t>
  </si>
  <si>
    <t>podhled nad 1.NP : 213,0</t>
  </si>
  <si>
    <t xml:space="preserve">  m.č. 104 - 106 : 64,62+61,08+87,29</t>
  </si>
  <si>
    <t>944944011R00</t>
  </si>
  <si>
    <t xml:space="preserve">Montáž ochranné sítě z umělých vláken </t>
  </si>
  <si>
    <t>800,95+1082,6+28,1</t>
  </si>
  <si>
    <t>944944031R00</t>
  </si>
  <si>
    <t>Montáž ochranné sítě příplatek k ceně za každý další i započatý měsíc použití ochranných sítí_x000D_
 z umělých vláken</t>
  </si>
  <si>
    <t>800,95*2+(1082,6+28,1)*3</t>
  </si>
  <si>
    <t>944944081R00</t>
  </si>
  <si>
    <t xml:space="preserve">Demontáž ochranné sítě z umělých vláken </t>
  </si>
  <si>
    <t>946941102RT2</t>
  </si>
  <si>
    <t>Montáž sestavy pojízdného hliníkového lešení (věže) plochy 2,5 x 1,45 m, pracovní výšky do 6,3 m</t>
  </si>
  <si>
    <t>sada</t>
  </si>
  <si>
    <t>pro mtz podhledu v tělocvičně : 4</t>
  </si>
  <si>
    <t>946941192RT2</t>
  </si>
  <si>
    <t>Montáž sestavy pojízdného hliníkového lešení (věže) nájemné sestavy pojízdného hliníkového lešení (věže)_x000D_
 plochy 2,5 x 1,45 m, pracovní výšky do 6,3 m</t>
  </si>
  <si>
    <t>den</t>
  </si>
  <si>
    <t>pro mtz podhledu v tělocvičně : 4*20</t>
  </si>
  <si>
    <t>946941802RT2</t>
  </si>
  <si>
    <t>Demontáž sestavy pojízdného hliníkového lešení (věže) plochy 2,5 x 1,45 m, pracovní výšky do 6,3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</si>
  <si>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</si>
  <si>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</si>
  <si>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27,5*8,2+9,6*2,6</t>
  </si>
  <si>
    <t>koridor+chodba : 77,4*2,95</t>
  </si>
  <si>
    <t xml:space="preserve">přípočet střech : </t>
  </si>
  <si>
    <t>střecha nad vl. objektem : 573,3/3</t>
  </si>
  <si>
    <t>střecha nad koridorem+spoj. chodbou : 266,9/3</t>
  </si>
  <si>
    <t>0,043333</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</si>
  <si>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</si>
  <si>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</si>
  <si>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</si>
  <si>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viz. v.č. 101 : </t>
  </si>
  <si>
    <t xml:space="preserve">z kóty 0,000 na kótu +3,200 : </t>
  </si>
  <si>
    <t>(4,57*3,2-1,5*2,1*2)*0,3</t>
  </si>
  <si>
    <t>(4,57*3,2-1,5*2,1)*0,3*2</t>
  </si>
  <si>
    <t>(2,45*3,2-1,5*2,1)*0,3</t>
  </si>
  <si>
    <t xml:space="preserve">z kóty +0,650 na kótu +3,200 : </t>
  </si>
  <si>
    <t>(3,85*2,55-1,5*2,1*2)*0,3*2</t>
  </si>
  <si>
    <t>3,725*2,55*0,3*2</t>
  </si>
  <si>
    <t>(3,725*2,55-1,5*2,1*2)*0,3*2</t>
  </si>
  <si>
    <t>0,0024</t>
  </si>
  <si>
    <t>962081131R00</t>
  </si>
  <si>
    <t>Bourání zdiva příček ze skleněných tvárnic, tloušťky do 100 mm</t>
  </si>
  <si>
    <t>nebo vybourání otvorů jakýchkoliv rozměrů, včetně pomocného lešení o výšce podlahy do 1900 mm a pro zatížení do 1,5 kPa  (150 kg/m2),</t>
  </si>
  <si>
    <t xml:space="preserve"> příp. výplní otvorů/nadsvětlíky, okna : </t>
  </si>
  <si>
    <t>viz. v.č. 110, okna : 1,5*1,8*6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</si>
  <si>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</si>
  <si>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</si>
  <si>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</si>
  <si>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viz. v.č. 110 : 0,3*1,8*2</t>
  </si>
  <si>
    <t>968061112R00</t>
  </si>
  <si>
    <t>Vyvěšení nebo zavěšení dřevěných křídel oken, plochy do 1,5 m2</t>
  </si>
  <si>
    <t>oken, dveří a vrat, s uložením a opětovným zavěšením po provedení stavebních změn,</t>
  </si>
  <si>
    <t>2kř_150 x 210 : 13</t>
  </si>
  <si>
    <t>8kř_656 x 145 : 8*12</t>
  </si>
  <si>
    <t>1kř_90 x 120 : 4</t>
  </si>
  <si>
    <t>1kř_60 x 90 : 2</t>
  </si>
  <si>
    <t>968061113R00</t>
  </si>
  <si>
    <t>Vyvěšení nebo zavěšení dřevěných křídel oken, plochy přes 1,5 m2</t>
  </si>
  <si>
    <t>968062354R00</t>
  </si>
  <si>
    <t>Vybourání dřevěných rámů oken dvojitých nebo zdvojených, plochy do 1 m2</t>
  </si>
  <si>
    <t>včetně pomocného lešení o výšce podlahy do 1900 mm a pro zatížení do 1,5 kPa  (150 kg/m2),</t>
  </si>
  <si>
    <t xml:space="preserve">dle v.č. D03-101, 111 : </t>
  </si>
  <si>
    <t>8kř_656 x 145 : 0,8*1,45*8*12</t>
  </si>
  <si>
    <t>1kř_90 x 120 : 0,9*1,2*4</t>
  </si>
  <si>
    <t>1kř_60 x 90 : 0,6*0,9*2</t>
  </si>
  <si>
    <t>968062356R00</t>
  </si>
  <si>
    <t>Vybourání dřevěných rámů oken dvojitých nebo zdvojených, plochy do 4 m2</t>
  </si>
  <si>
    <t xml:space="preserve">dle v.č. D03-101 : </t>
  </si>
  <si>
    <t>2kř_150 x 210 : 1,5*2,1*13</t>
  </si>
  <si>
    <t>968091001R00</t>
  </si>
  <si>
    <t>Vybourání vnitřních parapetů teracových, šířky do 30 cm, tloušťky 3 cm</t>
  </si>
  <si>
    <t xml:space="preserve">dmtz č. 13, v.č. D03-101, 102 : </t>
  </si>
  <si>
    <t>1.NP : 1,5*13</t>
  </si>
  <si>
    <t>2.NP : 0,9*4+0,6*2</t>
  </si>
  <si>
    <t>968095001R00</t>
  </si>
  <si>
    <t xml:space="preserve">Vybourání vnitřních parapetů dřevěných, šířky do 25 cm,  </t>
  </si>
  <si>
    <t xml:space="preserve">dmtz odk. č.14, v.č. D03-111_koridor : </t>
  </si>
  <si>
    <t xml:space="preserve">koridor : </t>
  </si>
  <si>
    <t>sklobetonová okna : 1,5*6</t>
  </si>
  <si>
    <t>dřevěná okna : 6,6*12</t>
  </si>
  <si>
    <t>978015221R00</t>
  </si>
  <si>
    <t>Otlučení omítek vápenných nebo vápenocementových vnějších s vyškrabáním spár, s očištěním zdiva_x000D_
 1. až 4. stupni složitosti, v rozsahu do 10 %</t>
  </si>
  <si>
    <t>odpočet plochy keram. obkladu : -63,7</t>
  </si>
  <si>
    <t>978059631R00</t>
  </si>
  <si>
    <t>Odsekání a odebrání obkladů stěn z obkladaček vnějších z jakýchkoliv materiálů, plochy přes 2 m2</t>
  </si>
  <si>
    <t>včetně otlučení podkladní omítky až na zdivo,</t>
  </si>
  <si>
    <t xml:space="preserve">dmtz č.11_v ploše po nadpraží oken 1.NP/ po průvlak : </t>
  </si>
  <si>
    <t>(10,3+8,15+27,5+0,4*2*6)*3,4</t>
  </si>
  <si>
    <t xml:space="preserve">odpočet otvorů, průniků k-cí, příp. bouraných konstrukcí : </t>
  </si>
  <si>
    <t>-(3,85*2+3,7*4)*2,55</t>
  </si>
  <si>
    <t>-(4,55*3+2,45)*3,2</t>
  </si>
  <si>
    <t>0,045</t>
  </si>
  <si>
    <t>966Rp032901</t>
  </si>
  <si>
    <t>Odsekání podmazu pod oplechováním, dmtz_dle oplechování alt. dle keram. obkladu</t>
  </si>
  <si>
    <t>koridor + spoj. chodba : 6,6*12+1,5*6</t>
  </si>
  <si>
    <t>3.NP/ tělocvična_viz. pozn.b, v.č. D03-103 : 2,4*6</t>
  </si>
  <si>
    <t>90 x 120, 60 x 90 : 0,9*4+0,6*6</t>
  </si>
  <si>
    <t>150 x 210 : 1,5*13</t>
  </si>
  <si>
    <t>976Rp072201</t>
  </si>
  <si>
    <t>Vybourání kov. VM, pl. 0,3 m2 ze zdi cih VM 80 x 20 cm</t>
  </si>
  <si>
    <t>976Rp080001</t>
  </si>
  <si>
    <t>Dmtz a zpětná montáž informačních tabulek značek, apod..</t>
  </si>
  <si>
    <t>976Rp082101</t>
  </si>
  <si>
    <t>Vybourání  objímek,držáků apod.ze zdiva cihelného konzoly satel. antén, praporcových držáků, apod...</t>
  </si>
  <si>
    <t>odhadem, cca : 50</t>
  </si>
  <si>
    <t>999281111R00</t>
  </si>
  <si>
    <t xml:space="preserve">Přesun hmot pro opravy a údržbu objektů pro opravy a údržbu dosavadních objektů včetně vnějších plášťů_x000D_
 výšky do 25 m,  </t>
  </si>
  <si>
    <t>Přesun hmot</t>
  </si>
  <si>
    <t>POL7_</t>
  </si>
  <si>
    <t>oborů 801, 803, 811 a 812</t>
  </si>
  <si>
    <t>900.1</t>
  </si>
  <si>
    <t>HZS_více/méně práce nepředvídané při realizaci, zapsané do SD (HZS bude účtovaná dle skutečnosti), projednané a schválené projektantem a TDS</t>
  </si>
  <si>
    <t>h</t>
  </si>
  <si>
    <t>POL10_</t>
  </si>
  <si>
    <t>711112006RZ4</t>
  </si>
  <si>
    <t>Provedení izolace proti zemní vlhkosti natěradly za studena na ploše svislé, včetně pomocného lešení o výšce podlahy do 1900 mm a pro zatížení do 1,5 kPa. asfaltovou penetrační emulzí, včetně dodávky emulze 0,4 kg/m2</t>
  </si>
  <si>
    <t>800-711</t>
  </si>
  <si>
    <t>POL1_7</t>
  </si>
  <si>
    <t>skladba zateplení KZ2 - oprava stáv. HI (do 50%) : 39,2</t>
  </si>
  <si>
    <t xml:space="preserve">  kolem objektu : ((40,9+18,7+0,4*6+0,35)*2-12,6)*0,7*0,5</t>
  </si>
  <si>
    <t>711142559RT1</t>
  </si>
  <si>
    <t xml:space="preserve">Provedení izolace proti zemní vlhkosti pásy přitavením svislá, 1 vrstva, bez dodávky izolačních pásů,  </t>
  </si>
  <si>
    <t>62852252R</t>
  </si>
  <si>
    <t>pás izolační z modifikovaného asfaltu natavitelný; nosná vložka polyesterové rouno; horní strana jemný minerální posyp; spodní strana PE fólie; tl. 5,0 mm</t>
  </si>
  <si>
    <t>skladba zateplení KZ2 - oprava stáv. HI (do 50%) : 39,2*1,2-0,04</t>
  </si>
  <si>
    <t>998711203R00</t>
  </si>
  <si>
    <t>Přesun hmot pro izolace proti vodě svisle do 60 m</t>
  </si>
  <si>
    <t>50 m vodorovně měřeno od těžiště půdorysné plochy skládky do těžiště půdorysné plochy objektu</t>
  </si>
  <si>
    <t>712300831RT3</t>
  </si>
  <si>
    <t>Odstranění povlakové krytiny a mechu na střechách plochých do 10° povlakové krytiny_x000D_
 jednovrstvé, z ploch jednotlivě přes 20 m</t>
  </si>
  <si>
    <t xml:space="preserve">podkladní pojistná HI (lepenka A500 SH), dmtz č. 3 : </t>
  </si>
  <si>
    <t>nad tělocvičnou, viz. v.č. 103 : 29,55*19,4</t>
  </si>
  <si>
    <t xml:space="preserve">nad spojovací chodbou, viz. v.č. 103 : </t>
  </si>
  <si>
    <t>(2,8+1,3)*8,8</t>
  </si>
  <si>
    <t>(7,25+13,75)*2,75/2</t>
  </si>
  <si>
    <t>(9,1+15,6)*2,75/2</t>
  </si>
  <si>
    <t>(29,35-0,7*7)*0,4</t>
  </si>
  <si>
    <t>nad koridorem, viz. v.č. 110 : (22,1+21,75)*3,5</t>
  </si>
  <si>
    <t>0,0075</t>
  </si>
  <si>
    <t>712351111R00</t>
  </si>
  <si>
    <t>Povlakové krytiny střech do 10° samolepicími pásy 1 vrstva, bez dodávky materiálu</t>
  </si>
  <si>
    <t>viz. skladba souvrství KZ4 : 573,3</t>
  </si>
  <si>
    <t xml:space="preserve">  střecha nad tělocvičnou, viz. v.č. 108, 109 : 29,55*19,4</t>
  </si>
  <si>
    <t>viz. skladba souvrství KZ5 : 262,2</t>
  </si>
  <si>
    <t xml:space="preserve">  nad spojovací chodbou, viz. v.č. 108, 109 : </t>
  </si>
  <si>
    <t xml:space="preserve">  (2,8+1,3)*8,8</t>
  </si>
  <si>
    <t xml:space="preserve">  (7,25+13,75)*2,75/2</t>
  </si>
  <si>
    <t xml:space="preserve">  (9,1+15,6)*2,75/2</t>
  </si>
  <si>
    <t xml:space="preserve">  (29,35-0,7*7)*0,4</t>
  </si>
  <si>
    <t xml:space="preserve">  nad koridorem, viz. v.č. 114, 115 : (22,1+21,75)*3,5</t>
  </si>
  <si>
    <t>62842031R</t>
  </si>
  <si>
    <t xml:space="preserve">pás izolační z modifikovaného asfaltu samolepicí; nosná vložka skelná tkanina; horní strana PE fólie; spodní strana PE fólie; tl. 3,0 mm </t>
  </si>
  <si>
    <t>viz. skladba souvrství KZ4 : 573,3*1,15+0,005</t>
  </si>
  <si>
    <t>viz. skladba souvrství KZ5 : 262,2*1,15-0,03</t>
  </si>
  <si>
    <t>998712203R00</t>
  </si>
  <si>
    <t>Přesun hmot pro povlakové krytiny v objektech výšky přes 12 do 24 m</t>
  </si>
  <si>
    <t>50 m vodorovně</t>
  </si>
  <si>
    <t>712Rp001</t>
  </si>
  <si>
    <t>Montáž záchytného systému</t>
  </si>
  <si>
    <t>712Rp002</t>
  </si>
  <si>
    <t>Revize a předání do užívání</t>
  </si>
  <si>
    <t>28399902R</t>
  </si>
  <si>
    <t>štítek k označení kotvicího vedení</t>
  </si>
  <si>
    <t>311953120R</t>
  </si>
  <si>
    <t>prvek spojovací - oko spojovací, k napojení navazujících úseků kotvícího vedení; nerezové</t>
  </si>
  <si>
    <t>31459101R</t>
  </si>
  <si>
    <t>lano nerez; průměr lana 6,00 mm</t>
  </si>
  <si>
    <t>31459105R</t>
  </si>
  <si>
    <t>koncovka k nerez lanu, napínací; d = 6 mm; materiál nerez</t>
  </si>
  <si>
    <t>8</t>
  </si>
  <si>
    <t>31459107R</t>
  </si>
  <si>
    <t>koncovka k nerez lanu, pevná; d = 6 mm; materiál nerez</t>
  </si>
  <si>
    <t>553140155R</t>
  </si>
  <si>
    <t>kotvicí bod pro tenké dřevěné konstrukce; použití jako bod mezilehlý; možnost doplnit o ztužujicí trubku; l = 150 mm; d sloupku 16 mm; nerezová ocel 1.4301; zatížitelný ve vodorovném směru; kotvení pomocí  24 kusů nerezových vrutů</t>
  </si>
  <si>
    <t>553140203R</t>
  </si>
  <si>
    <t>kotvicí bod pro falcované střechy; nerezová ocel 1.4301; zatížitelný ve vodorovném směru; kotvení shora pomocí přítlačných šroubů</t>
  </si>
  <si>
    <t>553140211R</t>
  </si>
  <si>
    <t>kotvicí bod pro falcované střechy; pro vzdálenost drážek 420 až 660 mm; použití jako bod koncový, mezilehlý, zlomový, rohový; nerezová ocel 1.4301; zatížitelný ve vodorovném směru; kotvení shora pomocí přítlačných šroubů</t>
  </si>
  <si>
    <t>553140215R</t>
  </si>
  <si>
    <t>kotvicí bod pro falcované střechy; použití jako bod mezilehlý; nerezová ocel 1.4301; zatížitelný ve vodorovném směru; kotvení shora pomocí přítlačných šroubů</t>
  </si>
  <si>
    <t>553140230R</t>
  </si>
  <si>
    <t>ztužujicí trubka pro koncové a zlomové kotvicí body s kotevní deskou; l = 150 mm; vnější průměr 42 mm</t>
  </si>
  <si>
    <t>713111111RT2</t>
  </si>
  <si>
    <t>Montáž tepelné izolace stropů kladené vrchem, volně, dvouvrstvá</t>
  </si>
  <si>
    <t>800-713</t>
  </si>
  <si>
    <t xml:space="preserve">minerální vlna v tl. 2x 80 mm : </t>
  </si>
  <si>
    <t>viz. skladba souvrství KZ4 : 564,4</t>
  </si>
  <si>
    <t xml:space="preserve">  střecha nad tělocvičnou, viz. v.č. 108, 109 : 29,55*19,1</t>
  </si>
  <si>
    <t>713111131R00</t>
  </si>
  <si>
    <t xml:space="preserve">Montáž tepelné izolace stropů žebrových, spodem, uchycení drátem,  </t>
  </si>
  <si>
    <t xml:space="preserve">minerální vlna v tl. 80 mm, vložená do ocelového roštu z CD/UD profilů : </t>
  </si>
  <si>
    <t>viz. skladba souvrství řez A-A' : 179,3</t>
  </si>
  <si>
    <t xml:space="preserve">  4,05*(2,135*2+2,21*5)</t>
  </si>
  <si>
    <t xml:space="preserve">  4,125*(2,135*4+2,21*9)</t>
  </si>
  <si>
    <t>713131131RT2</t>
  </si>
  <si>
    <t>Montáž tepelné izolace stěn lepením</t>
  </si>
  <si>
    <t>viz. skladba zateplení KZ2 : 79,0</t>
  </si>
  <si>
    <t xml:space="preserve">  kolem objektu : ((40,9+18,7+0,4*6+0,35+0,2*2)*2-12,6)*0,7</t>
  </si>
  <si>
    <t>713141221RK4</t>
  </si>
  <si>
    <t>Montáž tepelné izolace střech na plný podklad montáž parozábrany na plný podklad plochých střech, včetně dodávky materiálu</t>
  </si>
  <si>
    <t xml:space="preserve">difúzní fólie : </t>
  </si>
  <si>
    <t>713181113R00</t>
  </si>
  <si>
    <t>Izolace foukaná do střešních konstrukcí, minerální</t>
  </si>
  <si>
    <t xml:space="preserve">minerální TI foukaná v tl. 260 mm : </t>
  </si>
  <si>
    <t>viz. skladba souvrství KZ5 (+10%) : 262,2*0,26*1,1+0,0108</t>
  </si>
  <si>
    <t>283758908R</t>
  </si>
  <si>
    <t>deska izolační perimetrická; pěnový polystyren; povrch mřížkovaný; polodrážka; tl. 160,0 mm; součinitel tepelné vodivosti 0,034 W/mK; R = 4,700 m2K/W; obj. hmotnost 33,00 kg/m3</t>
  </si>
  <si>
    <t>viz. skladba zateplení KZ2 : 79,0*1,05+0,05</t>
  </si>
  <si>
    <t>63151404R</t>
  </si>
  <si>
    <t>deska izolační minerální vlákno; tl. 80,0 mm; součinitel tepelné vodivosti 0,035 W/mK; R = 2,250 m2K/W; obj. hmotnost 40,00 kg/m3; hydrofobizováno</t>
  </si>
  <si>
    <t>viz. skladba souvrství KZ4 : 564,4*2*1,05+0,06</t>
  </si>
  <si>
    <t>63151422R</t>
  </si>
  <si>
    <t>deska izolační minerální vlákno; rovná hrana; tl. 80,0 mm; součinitel tepelné vodivosti 0,036 W/mK; R = 2,200 m2K/W; obj. hmotnost 45,00 kg/m3; hydrofobizováno</t>
  </si>
  <si>
    <t>viz. skladba souvrství řez A-A' : 179,3*1,05+0,035</t>
  </si>
  <si>
    <t>998713203R00</t>
  </si>
  <si>
    <t>Přesun hmot pro izolace tepelné v objektech výšky do 24 m</t>
  </si>
  <si>
    <t>762341921R00</t>
  </si>
  <si>
    <t>Bednění a laťování střech vyřezání jednotlivých otvorů bez rozebrání krytiny_x000D_
 v bednění z prken tloušťky do 32 mm, plocha otvoru do 1 m2</t>
  </si>
  <si>
    <t>800-762</t>
  </si>
  <si>
    <t xml:space="preserve">vyřezání požkozených částí dřev. bednění střech v celkové ploše cca do 30% : </t>
  </si>
  <si>
    <t xml:space="preserve">cca do 20% z celkové výměny : </t>
  </si>
  <si>
    <t>viz. skladba souvrství KZ4 : 573,3*0,3*0,2+0,002</t>
  </si>
  <si>
    <t>viz. skladba souvrství KZ5 : 261,3*0,3*0,2+0,022</t>
  </si>
  <si>
    <t xml:space="preserve">  (29,35-1,0*7)*0,4</t>
  </si>
  <si>
    <t>762341923R00</t>
  </si>
  <si>
    <t>Bednění a laťování střech vyřezání jednotlivých otvorů bez rozebrání krytiny_x000D_
 v bednění z prken tloušťky do 32 mm, plocha otvoru přes 2 do 4 m2</t>
  </si>
  <si>
    <t>762341924R00</t>
  </si>
  <si>
    <t>Bednění a laťování střech vyřezání jednotlivých otvorů bez rozebrání krytiny_x000D_
 v bednění z prken tloušťky do 32 mm, plocha otvoru přes 4 do 8 m2</t>
  </si>
  <si>
    <t>viz. skladba souvrství KZ4 : 103,2</t>
  </si>
  <si>
    <t xml:space="preserve">  střecha nad tělocvičnou, viz. v.č. 108, 109 : 573,3*0,3-34,4*2</t>
  </si>
  <si>
    <t>viz. skladba souvrství KZ5 : 47,0</t>
  </si>
  <si>
    <t xml:space="preserve">  viz. v.č. 108, 109, 114, 115 : </t>
  </si>
  <si>
    <t xml:space="preserve">  nad spojovací chodbou a koridorem : 261,3*0,3-15,7*2</t>
  </si>
  <si>
    <t>762343931R00</t>
  </si>
  <si>
    <t>Bednění a laťování střech zabednění jednotlivých otvorů ve střeše včetně dodávky prken tl. 24 mm, plocha otvoru do 1 m2</t>
  </si>
  <si>
    <t xml:space="preserve">výměna požkozených částí dřev. bednění střech v celkové ploše cca do 30% : </t>
  </si>
  <si>
    <t>762343933R00</t>
  </si>
  <si>
    <t>Bednění a laťování střech zabednění jednotlivých otvorů ve střeše včetně dodávky prken tl. 24 mm, plocha otvoru přes 2 do 4 m2</t>
  </si>
  <si>
    <t>762343934R00</t>
  </si>
  <si>
    <t>Bednění a laťování střech zabednění jednotlivých otvorů ve střeše včetně dodávky prken tl. 24 mm, plocha otvoru přes 4 do 8 m2</t>
  </si>
  <si>
    <t>762395000R00</t>
  </si>
  <si>
    <t>Spojovací a ochranné prostředky svory, prkna, hřebíky, pásová ocel, vruty, impregnace</t>
  </si>
  <si>
    <t xml:space="preserve">dřevěné bednění v tl. 26 mm : </t>
  </si>
  <si>
    <t>viz. skladba souvrství KZ4 : 172,0*0,026</t>
  </si>
  <si>
    <t xml:space="preserve">  střecha nad tělocvičnou, viz. v.č. 108, 109 : 573,3*0,3</t>
  </si>
  <si>
    <t>viz. skladba souvrství KZ5 : 78,4*0,026</t>
  </si>
  <si>
    <t xml:space="preserve">  nad spojovací chodbou a koridorem : 261,3*0,3</t>
  </si>
  <si>
    <t>-0,0004</t>
  </si>
  <si>
    <t>762431225R00</t>
  </si>
  <si>
    <t>Obložení stěn montáž  deskou dřevoštěpkovou, tloušťky do 8 mm</t>
  </si>
  <si>
    <t xml:space="preserve">dřevoštěpkové desky tl. 25 mm : </t>
  </si>
  <si>
    <t>viz. skladba souvrství KZ9 : 95,9</t>
  </si>
  <si>
    <t xml:space="preserve">  19,1*(0,45+1,8)/2*2</t>
  </si>
  <si>
    <t>762495000R00</t>
  </si>
  <si>
    <t>Spojovací a ochranné prostředky hřebíky, vruty</t>
  </si>
  <si>
    <t>skladba KZ9/ dřevoštěpkové desky tl. 25 mm : 95,9</t>
  </si>
  <si>
    <t>605pc96002</t>
  </si>
  <si>
    <t>Řezivo - fošny, hranoly</t>
  </si>
  <si>
    <t>viz. skladba souvrství KZ4 : 172,0*0,026*1,1</t>
  </si>
  <si>
    <t>viz. skladba souvrství KZ5 : 78,4*0,026*1,1</t>
  </si>
  <si>
    <t>0,04-0,00144</t>
  </si>
  <si>
    <t>60726017.AR</t>
  </si>
  <si>
    <t>deska dřevoštěpková třívrstvá pro prostředí vlhké; strana nebroušená; hrana pero/drážka; tl = 25,0 mm</t>
  </si>
  <si>
    <t>skladba KZ9 : 95,9*1,1+0,01</t>
  </si>
  <si>
    <t>998762203R00</t>
  </si>
  <si>
    <t>Přesun hmot pro konstrukce tesařské v objektech výšky do 24 m</t>
  </si>
  <si>
    <t>764774421R00</t>
  </si>
  <si>
    <t xml:space="preserve">Krytina falcovaná ze svitků šířky 650 mm na objektech výšky do 8 m, z hliníkového lakovaného plechu tl. 0,7 mm, sklon střechy do 30°, dodávka a montáž </t>
  </si>
  <si>
    <t>800-764</t>
  </si>
  <si>
    <t>s úpravou krytiny u okapů, prostupů a výčnělků</t>
  </si>
  <si>
    <t xml:space="preserve">podrobnosti viz. tabulky výrobků: : </t>
  </si>
  <si>
    <t xml:space="preserve">vč. příslušenství, okapniček, závětrných lišt, lemování konstrukcí nad střešní rovinou, apod. : </t>
  </si>
  <si>
    <t>viz. skladba souvrství KZ5, dle odk. K15, vč. prořezu : 286,0</t>
  </si>
  <si>
    <t>764774521R00</t>
  </si>
  <si>
    <t xml:space="preserve">Krytina falcovaná ze svitků šířky 650 mm na objektech výšky do 20 m, z hliníkového lakovaného plechu tl. 0,7 mm, sklon střechy do 30°, dodávka a montáž </t>
  </si>
  <si>
    <t>viz. skladba souvrství KZ4, dle odk. K14, vč. prořezu : 718,0</t>
  </si>
  <si>
    <t>764778122R00</t>
  </si>
  <si>
    <t>Odpadní trouby kruhové, průměr 100 mm, z lakovaného hliníkového plechu, v barvě tmavě hnědé, antracitové, světle šedé, dodávka a montáž</t>
  </si>
  <si>
    <t xml:space="preserve">vč. kolen, odskoků, objímek : </t>
  </si>
  <si>
    <t>dle odk. K16 : 4,0*4*1,1</t>
  </si>
  <si>
    <t>dle odk. K17 : 7,0*2*1,1</t>
  </si>
  <si>
    <t>dle odk. K18 : 7,0*2*1,1</t>
  </si>
  <si>
    <t>764778123R00</t>
  </si>
  <si>
    <t>Odpadní trouby kruhové, průměr 120 mm, z lakovaného hliníkového plechu, v barvě tmavě hnědé, antracitové, světle šedé, dodávka a montáž</t>
  </si>
  <si>
    <t>764778111R00</t>
  </si>
  <si>
    <t>Žlaby podokapní půlkruhové, z hliníkového lakovaného plechu v barvě tmavě hnědé, antracitové, světle šedé, rš 250 mm, dodávka a montáž</t>
  </si>
  <si>
    <t>včetně háků, čel, rohů, rovných hrdel a dilatací</t>
  </si>
  <si>
    <t xml:space="preserve">vč. háků, čel, spojek : </t>
  </si>
  <si>
    <t>dle odk. K16 : 29,6*1,1</t>
  </si>
  <si>
    <t>dle odk. K17 : 5,3*2*1,1</t>
  </si>
  <si>
    <t>dle odk. K18 : (21,7+22,0)*1,1</t>
  </si>
  <si>
    <t>0,01</t>
  </si>
  <si>
    <t>764778113R00</t>
  </si>
  <si>
    <t>Žlaby podokapní půlkruhové, z hliníkového lakovaného plechu v barvě tmavě hnědé, antracitové, světle šedé, rš 333 mm, dodávka a montáž</t>
  </si>
  <si>
    <t>dle odk. K18 : (10,1+10,4)*1,1</t>
  </si>
  <si>
    <t>764778105R00</t>
  </si>
  <si>
    <t>Ostatní prvky ke žlabům a odpadním troubám kotlík žlabový kulatý, z lakovaného hliníkového plechu v barvě tmavě hnědé, antracitové, světle šedé, o průměru 100 mm, pro žlab rš 280 mm, dodávka a montáž</t>
  </si>
  <si>
    <t>dle odk. K16 : 4</t>
  </si>
  <si>
    <t>dle odk. K17 : 2</t>
  </si>
  <si>
    <t>dle odk. K18 : 2</t>
  </si>
  <si>
    <t>764778107R00</t>
  </si>
  <si>
    <t>Ostatní prvky ke žlabům a odpadním troubám kotlík žlabový kulatý, z lakovaného hliníkového plechu v barvě tmavě hnědé, antracitové, světle šedé, o průměru 120 mm, pro žlab rš 333 mm, dodávka a montáž</t>
  </si>
  <si>
    <t>764778117R00</t>
  </si>
  <si>
    <t>Ostatní prvky ke žlabům a odpadním troubám dilatace s návalkou, se záslepkou, pro půlkulatý žlab, z lakovaného hliníkového plechu v barvě přírodní hliník, rš 250 mm, dodávka a montáž</t>
  </si>
  <si>
    <t>dle odk. K16 : 2</t>
  </si>
  <si>
    <t>dle odk. K18 : 1+1</t>
  </si>
  <si>
    <t>764778135R00</t>
  </si>
  <si>
    <t>Ostatní prvky ke žlabům a odpadním troubám zaústění svodové roury do kanalizace, z lakovaného hliníkového plechu v barvě tmavě hnědé, antracitové, světle šedé, průměr 100 mm, dodávka a montáž</t>
  </si>
  <si>
    <t>764778136R00</t>
  </si>
  <si>
    <t>Ostatní prvky ke žlabům a odpadním troubám zaústění svodové roury do kanalizace, z lakovaného hliníkového plechu v barvě tmavě hnědé, antracitové, světle šedé, průměr 120 mm, dodávka a montáž</t>
  </si>
  <si>
    <t>764775307R00</t>
  </si>
  <si>
    <t>Ostatní prvky ke střechám ochranná mřížka proti ptákům šířky 125 mm,  ,  , dodávka a montáž</t>
  </si>
  <si>
    <t>764775308R00</t>
  </si>
  <si>
    <t>Ostatní prvky ke střechám okapový plech šířkxy 230 mm, z lakovaného hliníkového plechu, tl. 0,7 mm, dodávka a montáž</t>
  </si>
  <si>
    <t>dle odk. K17 : 2*5,3*1,1</t>
  </si>
  <si>
    <t>-0,04</t>
  </si>
  <si>
    <t>764718302R00</t>
  </si>
  <si>
    <t>Oplechování parapetů včetně rohů, z hliníkového plechu s povrchovou pravou z polyesteru, rš 240 mm, dodávka a montáž</t>
  </si>
  <si>
    <t>včetně rohů</t>
  </si>
  <si>
    <t>odk. K1_dl. 100 cm : 1,05</t>
  </si>
  <si>
    <t>odk. K2_dl. 150 cm : 1,55*11</t>
  </si>
  <si>
    <t>odk. K3_dl. 213,5 cm : 2,2</t>
  </si>
  <si>
    <t>odk. K4_dl. 220 cm : 2,25</t>
  </si>
  <si>
    <t>odk. K5_dl. 240 cm : 2,45*7</t>
  </si>
  <si>
    <t>odk. K7_dl. 220 cm : 2,25</t>
  </si>
  <si>
    <t>odk. K8_dl. 457 cm : 4,65*4</t>
  </si>
  <si>
    <t>odk. K9_dl. 372,5 cm : 3,75*4</t>
  </si>
  <si>
    <t>odk. K10_dl. 385 cm : 3,9*2</t>
  </si>
  <si>
    <t>odk. K11_dl. 60 cm : 0,65*2</t>
  </si>
  <si>
    <t>odk. K12_dl. 90 cm : 0,95*4</t>
  </si>
  <si>
    <t>odk. K13_dl. 656 cm : 6,6*12</t>
  </si>
  <si>
    <t>764718304R00</t>
  </si>
  <si>
    <t>Oplechování parapetů včetně rohů, z hliníkového plechu s povrchovou pravou z polyesteru, rš 400 mm, dodávka a montáž</t>
  </si>
  <si>
    <t>odk. K6_dl. 160 cm : 1,65</t>
  </si>
  <si>
    <t>764312822R00</t>
  </si>
  <si>
    <t xml:space="preserve">Demontáž krytiny hladké střešní z tabulí 2 x 0,67 m, plochy přes 25 m, sklonu do 30° </t>
  </si>
  <si>
    <t xml:space="preserve"> dmtz dle odk. 3_v.č. D03_103, 112 : </t>
  </si>
  <si>
    <t>nad koridorem : (22,1+21,75)*3,5</t>
  </si>
  <si>
    <t xml:space="preserve">nad spojovací chodbou : </t>
  </si>
  <si>
    <t>(2,8+1,3)*5,3</t>
  </si>
  <si>
    <t>(2,8+1,3)*3,5</t>
  </si>
  <si>
    <t>(10,0+13,75)*2,75/2</t>
  </si>
  <si>
    <t>(10,4+15,6)*2,75/2</t>
  </si>
  <si>
    <t>0,4*(1,6+3,55*2+3,4*4)</t>
  </si>
  <si>
    <t xml:space="preserve">nad tělocvičnou : </t>
  </si>
  <si>
    <t>29,55*19,4</t>
  </si>
  <si>
    <t>-0,00125</t>
  </si>
  <si>
    <t>764331830R00</t>
  </si>
  <si>
    <t>Demontáž lemování zdí_x000D_
 na střechách s tvrdou krytinou, rš 250 a 330 mm, sklonu do 30°</t>
  </si>
  <si>
    <t xml:space="preserve">dmtz dle odk.2_v.č. D03-103 : </t>
  </si>
  <si>
    <t>5,3*2+3,2*2+0,6*2+1,9*2</t>
  </si>
  <si>
    <t>29,9+0,4*2*6+0,4</t>
  </si>
  <si>
    <t>764352810R00</t>
  </si>
  <si>
    <t>Demontáž žlabů podokapních půlkruhových rovných, rš 330 mm, sklonu do 30°</t>
  </si>
  <si>
    <t xml:space="preserve">dmtz dle odk. 2_v.č. D03_103, 112 : </t>
  </si>
  <si>
    <t>koridor : 22,1+21,75</t>
  </si>
  <si>
    <t>spojovací chodby : 5,3*2</t>
  </si>
  <si>
    <t>střecha tělocvičny : 29,55</t>
  </si>
  <si>
    <t>764352820R00</t>
  </si>
  <si>
    <t>Demontáž žlabů podokapních půlkruhových rovných, rš 400 a 500 mm, sklonu do 30°</t>
  </si>
  <si>
    <t>spojovací chodby : 10,4+10,1</t>
  </si>
  <si>
    <t>764359810R00</t>
  </si>
  <si>
    <t>Demontáž žlabů kotlíku kónického,  , sklonu do 30°</t>
  </si>
  <si>
    <t>4+2+2+2</t>
  </si>
  <si>
    <t>764362810R00</t>
  </si>
  <si>
    <t>Demontáž střešních otvorů střešních oken a poklopů, na krytině hladké a drážkové, sklonu do 30°</t>
  </si>
  <si>
    <t>dmtz č. 8, v.č. D03-103 : 2</t>
  </si>
  <si>
    <t>764391820R00</t>
  </si>
  <si>
    <t>Demontáž ostatních prvků střešních závětrné lišty, rš 250 a 330 mm, sklonu do 30°</t>
  </si>
  <si>
    <t xml:space="preserve">dmtz dle odk. 2_v.č. D03-103 : </t>
  </si>
  <si>
    <t>29,6+19,4*2</t>
  </si>
  <si>
    <t>2,8*2+1,3*2+3,5*2</t>
  </si>
  <si>
    <t>764394811R00</t>
  </si>
  <si>
    <t xml:space="preserve">Demontáž ostatních prvků střešních podkladního pásu, rš 250 mm,  </t>
  </si>
  <si>
    <t xml:space="preserve">dmtz dle odk. 2_v.č. D03-103, 112 : </t>
  </si>
  <si>
    <t>764410850R00</t>
  </si>
  <si>
    <t>Demontáž oplechování parapetů rš od 100 do 330 mm</t>
  </si>
  <si>
    <t xml:space="preserve">dmtz č. 2_vně výplně otvorů : </t>
  </si>
  <si>
    <t>koridor + spoj. chodba : 6,56*12+1,5*6-0,02</t>
  </si>
  <si>
    <t>120 x 170, 150 x 170 : 1,2*3+1,2*5</t>
  </si>
  <si>
    <t>150 x 210 : 1,5*14</t>
  </si>
  <si>
    <t>764454801R00</t>
  </si>
  <si>
    <t>Demontáž odpadních trub nebo součástí trub kruhových , o průměru 75 a 100 mm</t>
  </si>
  <si>
    <t xml:space="preserve"> vč. kolen, odskoků, objímek, dmtz dle odk. 2 : 7,0*(2+2)</t>
  </si>
  <si>
    <t>764454802R00</t>
  </si>
  <si>
    <t>Demontáž odpadních trub nebo součástí trub kruhových , o průměru 120 mm</t>
  </si>
  <si>
    <t>vč. kolen, odskoků, objímek, dmtz dle odk. 2 : 4,0*4+7,0*2</t>
  </si>
  <si>
    <t>7647Rp891009</t>
  </si>
  <si>
    <t>Z9 D+M 1řadé zachytávače sněhu pro falc.krytinu bez vrtání do střešní krytiny, vč. příslušenství, podrobnosti viz. tabulky výrobků</t>
  </si>
  <si>
    <t xml:space="preserve">tělo svorky - z hliníku, šrouby a matky z nerez. oceli, záchytná trubka prů. 20 x 2 mm z hliníku : </t>
  </si>
  <si>
    <t>podrobnosti viz. tabulky výrobků, dle odk. Z9 : 160,0</t>
  </si>
  <si>
    <t>764Rp362320</t>
  </si>
  <si>
    <t>Z10 D+M Střešní výlez z Al plechu tl. 0,8 mm vel. 60 x 60 cm, s bezpečnostním drátosklem tl. 6 mm, vč. kotevní sady, úprava práškovým lakováním</t>
  </si>
  <si>
    <t>podrobnosti viz. tabulky výrobků, dle odk. Z10 : 2</t>
  </si>
  <si>
    <t xml:space="preserve">nedílnou součástí je jednoduchý žebřík, z Al profilů s protiskluznými příčlemi : </t>
  </si>
  <si>
    <t xml:space="preserve">dl. žebříku 1,5 m, nosnost žebříku 150 kg : </t>
  </si>
  <si>
    <t>998764203R00</t>
  </si>
  <si>
    <t>Přesun hmot pro konstrukce klempířské v objektech výšky do 24 m</t>
  </si>
  <si>
    <t>766411821R00</t>
  </si>
  <si>
    <t>Demontáž obložení stěn palubkami</t>
  </si>
  <si>
    <t>800-766</t>
  </si>
  <si>
    <t>viz. souvrství skladba KZ9, stáv. bednění : 95,9</t>
  </si>
  <si>
    <t>998766203R00</t>
  </si>
  <si>
    <t>Přesun hmot pro konstrukce truhlářské v objektech výšky do 24 m</t>
  </si>
  <si>
    <t>767616111R00</t>
  </si>
  <si>
    <t>Montáž oken jednoduchých, nebo okenních rámů ostatní oken z Al-profilů</t>
  </si>
  <si>
    <t>800-767</t>
  </si>
  <si>
    <t>-0,02</t>
  </si>
  <si>
    <t>767623220R00</t>
  </si>
  <si>
    <t>Montáž oken zdvojených dokončení okování křídel otvíravých z Al-profilů, o ploše přes 0,50 do 1,50 m2</t>
  </si>
  <si>
    <t>O27_vel. 60 x 90 cm : 2</t>
  </si>
  <si>
    <t>O28_vel. 90 x 120 cm : 4</t>
  </si>
  <si>
    <t>767623230R00</t>
  </si>
  <si>
    <t>Montáž oken zdvojených dokončení okování křídel otvíravých z Al-profilů, o ploše přes 1,50 do 2,50 m2</t>
  </si>
  <si>
    <t>O6_vel. 213,5 x 320 cm : 1*1</t>
  </si>
  <si>
    <t>O11_vel. 457 x 320 cm : 2*3</t>
  </si>
  <si>
    <t>O12_vel. 475 x 320 cm : 2*1</t>
  </si>
  <si>
    <t>O13_vel. 372,5 x 250 cm : 2*4</t>
  </si>
  <si>
    <t>O14_vel. 385 x 250 cm : 2*2</t>
  </si>
  <si>
    <t>O29_vel. 150 x 115 cm : 1*5</t>
  </si>
  <si>
    <t>O31_vel. 656 x 115 cm : 4*12</t>
  </si>
  <si>
    <t>767635100R00</t>
  </si>
  <si>
    <t>Montáž oken pro beztmelé zasklení dokončující práce dokončení okování větracích křídel</t>
  </si>
  <si>
    <t>pro odk. 027 : 2</t>
  </si>
  <si>
    <t>767Rp586001</t>
  </si>
  <si>
    <t>D+M_Ocelový rošt z profilů CD/UD tl. 60 mm pro mtz minerální izolace podhledové konstrukce</t>
  </si>
  <si>
    <t xml:space="preserve">minerální vlna vložená do ocelového roštu z CD/UD profilů : </t>
  </si>
  <si>
    <t>767Rp587001</t>
  </si>
  <si>
    <t>D+M_Minerální kazetový podhled (minerální kazety pohltivé 60 x 60 cm) vč. roštu a dodávky kazet, podrobnsti viz. TZ</t>
  </si>
  <si>
    <t>podhled nad 1.NP, m.č. 104, 105, 106 : 179,3</t>
  </si>
  <si>
    <t xml:space="preserve">  4,125*(2,135+2,21*3)</t>
  </si>
  <si>
    <t xml:space="preserve">  4,125*(2,135+2,21*2)*3</t>
  </si>
  <si>
    <t>odpočet plochy odrazových kazet : -49,3</t>
  </si>
  <si>
    <t>767Rp587002</t>
  </si>
  <si>
    <t>D+M_Minerální kazetový podhled (minerální kazety odrazivé 60 x 60 cm) vč. roštu a dodávky kazet,, podrobnsti viz. TZ</t>
  </si>
  <si>
    <t>podhled nad 1.NP : 49,3</t>
  </si>
  <si>
    <t xml:space="preserve">  m.č. 104 : 5,0*3,0</t>
  </si>
  <si>
    <t xml:space="preserve">  m.č. 105 : 5,1*3,0</t>
  </si>
  <si>
    <t xml:space="preserve">  m.č. 106 : 5,65*4,7</t>
  </si>
  <si>
    <t xml:space="preserve">  odpočet průvlaků : -0,3*(3,0*3+1,7+1,8+2,95+2,2+2,9+4,7)</t>
  </si>
  <si>
    <t>767Rp587003</t>
  </si>
  <si>
    <t>D+M_Minerální kazetový podhled (minerální kazety s mechan. odolností vel. 120 x 60 cm), vč. roštu a dodávky kazet, podrobnsti viz. TZ</t>
  </si>
  <si>
    <t>podhled v m.č. 204 : 297,4</t>
  </si>
  <si>
    <t xml:space="preserve">  (3,85*2+3,75*4)*2,15*2</t>
  </si>
  <si>
    <t xml:space="preserve">  (3,85*2+3,75*4)*2,2*4</t>
  </si>
  <si>
    <t>767Rp587004</t>
  </si>
  <si>
    <t>D+M_Akustické desky vel. 125 x 62,5 cm, tl. 15 mm vč. roštu z pružného profilu tl. 27 mm, akustické desky - 3vlnitý karton vyplněný křemičitým pískem</t>
  </si>
  <si>
    <t xml:space="preserve">m2    </t>
  </si>
  <si>
    <t>549pc61002</t>
  </si>
  <si>
    <t>Jednoduchý pákový ovladač okenních křídel</t>
  </si>
  <si>
    <t>553pc61006</t>
  </si>
  <si>
    <t>O6 Okno z Al 3-komor.prof., 2kř vel. 2135 x 3200 mm, 1x S+1x Fix, podrobnosti viz. tabulky výrobků</t>
  </si>
  <si>
    <t>odk. O6, vel. 2135 x 3200 mm : 1</t>
  </si>
  <si>
    <t xml:space="preserve">- Al 3-komor.prof s PU izol., přeruš. tepel. mostem : </t>
  </si>
  <si>
    <t xml:space="preserve">- součinitel prostupu tepla Uw=0,9 W/m2K : </t>
  </si>
  <si>
    <t xml:space="preserve">- zasklení izolačním trojsklem, sklo čiré+ bezpečnostní fólie (2x PVB 0,38 mm) : </t>
  </si>
  <si>
    <t xml:space="preserve">- dělení dle schématu_viz. tabulky výrobků : </t>
  </si>
  <si>
    <t xml:space="preserve">- rozšiřovací profil v místě parapetu : </t>
  </si>
  <si>
    <t xml:space="preserve">- kování dle výběru investora : </t>
  </si>
  <si>
    <t xml:space="preserve">- 2x bezpečnostní pruh ze čtverců 50x50 mm : </t>
  </si>
  <si>
    <t xml:space="preserve">- vč. úpravy připojovací spáry u ostění, nadpraží, parapetu (těsnící pásky) : </t>
  </si>
  <si>
    <t>553pc61011</t>
  </si>
  <si>
    <t>O11 Okno z Al 3-komor.prof., 3kř vel. 4570 x 3200 mm, 2x S+1x Fix, podrobnosti viz. tabulky výrobků</t>
  </si>
  <si>
    <t>odk. O11, vel. 4570 x 3200 mm : 3</t>
  </si>
  <si>
    <t>553pc61013</t>
  </si>
  <si>
    <t>O13 Okno z Al 3-komor.prof., 4kř vel. 3725 x 2500 mm, 2x OS + 1x Fix + Al protidešťová žaluzie, podrobnosti viz. tabulky výrobků</t>
  </si>
  <si>
    <t>odk. O13, vel. 3725 x 2500 mm : 4</t>
  </si>
  <si>
    <t xml:space="preserve">- ve střední části okna Fix nadsvětlík, š=1965 mm, v=650 mm : </t>
  </si>
  <si>
    <t xml:space="preserve">- výplň nadvětlíku Al+PIR+Al s otvory pro VZT : </t>
  </si>
  <si>
    <t xml:space="preserve">- celý díl bude překrytý AL protidešťovou žaluzií : </t>
  </si>
  <si>
    <t xml:space="preserve">- zasklení izolačním trojsklem, sklo čiré : </t>
  </si>
  <si>
    <t xml:space="preserve">- 2x svislý rozšiřovací profil š= 130 mm : </t>
  </si>
  <si>
    <t>553pc61014</t>
  </si>
  <si>
    <t>O14 Okno z Al 3-komor.prof., 4kř vel. 3850 x 2500 mm, 2x OS + 1x Fix + Al protidešťová žaluzie, podrobnosti viz. tabulky výrobků</t>
  </si>
  <si>
    <t>odk. O14, vel. 3850 x 2500 mm : 2</t>
  </si>
  <si>
    <t>553pc61027</t>
  </si>
  <si>
    <t>O27 Okno z Al 3-komor.prof., 1kř vel. 600 x 900 mm, 1x S, podrobnosti viz. tabulky výrobků</t>
  </si>
  <si>
    <t>odk. O27, vel. 600 x 900 mm : 2</t>
  </si>
  <si>
    <t xml:space="preserve">pozn. jednoduchý pákový ovladač na zdi, +1,500 nad podlahuu : </t>
  </si>
  <si>
    <t>553pc61028</t>
  </si>
  <si>
    <t>O28 Okno z Al 3-komor.prof., 1kř vel. 900 x 1200 mm, 1x OS, podrobnosti viz. tabulky výrobků</t>
  </si>
  <si>
    <t>odk. O28, vel. 900 x 1200 mm : 4</t>
  </si>
  <si>
    <t>553pc61029</t>
  </si>
  <si>
    <t>O29 Okno z Al 3-komor.prof., 1kř vel. 1500 x 1150 mm, 1x OS, podrobnosti viz. tabulky výrobků</t>
  </si>
  <si>
    <t>odk. O29, vel. 1500 x 1150 mm : 5</t>
  </si>
  <si>
    <t>553pc61030</t>
  </si>
  <si>
    <t>O30 Okno z Al 3-komor.prof., 1kř vel. 1500 x 1150 mm, 1x Fix, s PO EI 15 DP1, podrobnosti viz. tabulky výrobků</t>
  </si>
  <si>
    <t>odk. O30, vel. 1500 x 1150 mm s PO EI 15 DP1 : 1</t>
  </si>
  <si>
    <t>553pc61031</t>
  </si>
  <si>
    <t>O31 Okno z Al 3-komor.prof., 4x 1kř vel. 1640 x 1150 mm, 4x OS, viz. tabulky výrobků</t>
  </si>
  <si>
    <t>odk. O31, vel. 4x 1640 x 1150 mm : 12</t>
  </si>
  <si>
    <t>998767203R00</t>
  </si>
  <si>
    <t>Přesun hmot pro kovové stavební doplňk. konstrukce v objektech výšky do 24 m</t>
  </si>
  <si>
    <t>781320121R00</t>
  </si>
  <si>
    <t>Obkládání parapetů do tmele šířky přes 150 do 300 mm</t>
  </si>
  <si>
    <t>800-771</t>
  </si>
  <si>
    <t>z obkladaček pórovinových, keramických, hutných i polohutných, do tmele,</t>
  </si>
  <si>
    <t xml:space="preserve">úprava parapetu š= 250 mm : </t>
  </si>
  <si>
    <t>odk. O27, dl. 60 cm : 0,6*2</t>
  </si>
  <si>
    <t>odk. O28, dl. 90 cm : 0,9*4</t>
  </si>
  <si>
    <t>597813706R</t>
  </si>
  <si>
    <t>obklad keramický š = 250 mm; l = 330 mm; h = 7,0 mm; pro interiér; barva šedá; mat</t>
  </si>
  <si>
    <t xml:space="preserve">KO bude při realizaci vzorkován, výběr provede investor, alt. TDS : </t>
  </si>
  <si>
    <t>úprava parapetu š= 250 mm : 4,8*0,25*1,1-0,02</t>
  </si>
  <si>
    <t>998781203R00</t>
  </si>
  <si>
    <t>Přesun hmot pro obklady keramické v objektech výšky do 24 m</t>
  </si>
  <si>
    <t>786622211RT2</t>
  </si>
  <si>
    <t>Zastiňující zařízení lamelové žaluzie vnitřní vč. dodávky, pro okna plastová</t>
  </si>
  <si>
    <t>800-786</t>
  </si>
  <si>
    <t xml:space="preserve">žaluzie budou při realizaci vzorkovány, výběr provede investor, alt. TDS : </t>
  </si>
  <si>
    <t xml:space="preserve">- horní a spodní rám z Al profilu : </t>
  </si>
  <si>
    <t>998786203R00</t>
  </si>
  <si>
    <t>Přesun hmot pro čalounické úpravy v objektech výšky do 24 m</t>
  </si>
  <si>
    <t>979951111R00</t>
  </si>
  <si>
    <t>Výkup kovů - železný šrot tl. do 4 mm</t>
  </si>
  <si>
    <t>dle dílu 764 : 7,37181</t>
  </si>
  <si>
    <t>979990107R00</t>
  </si>
  <si>
    <t>Poplatek za skládku Poplatek za uložení suti - směs betonu, cihel, dřeva, skupina odpadu 170904</t>
  </si>
  <si>
    <t>83,50508</t>
  </si>
  <si>
    <t>-12,38451</t>
  </si>
  <si>
    <t xml:space="preserve">  dle dílu 764 : 7,37181</t>
  </si>
  <si>
    <t xml:space="preserve">  dle dílu 712 : 5,0127</t>
  </si>
  <si>
    <t>979990121R00</t>
  </si>
  <si>
    <t>Poplatek za skládku Poplatek za uložení suti - asfaltové pásy, skupina odpadu 170302</t>
  </si>
  <si>
    <t>dle dílu 712 : 5,0127</t>
  </si>
  <si>
    <t>979087112R00</t>
  </si>
  <si>
    <t>Nakládání suti na dopravní prostředky</t>
  </si>
  <si>
    <t>Přesun suti</t>
  </si>
  <si>
    <t>POL8_</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</si>
  <si>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</si>
  <si>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</si>
  <si>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</si>
  <si>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</si>
  <si>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</si>
  <si>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</si>
  <si>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Uložení suti na skládku bez zhutnění</t>
  </si>
  <si>
    <t>21Rp21001</t>
  </si>
  <si>
    <t>Zásuvka 230V/16A</t>
  </si>
  <si>
    <t>ks</t>
  </si>
  <si>
    <t>21Rp21002</t>
  </si>
  <si>
    <t>Zásuvka 230V/16A do parapetního žlabu M45</t>
  </si>
  <si>
    <t>21Rp21003</t>
  </si>
  <si>
    <t>Akustická přepěťová ochrana do parapetního žlabu</t>
  </si>
  <si>
    <t>21Rp21004</t>
  </si>
  <si>
    <t>Krabice přístrojová KP do parapetního žlabu</t>
  </si>
  <si>
    <t>21Rp21005</t>
  </si>
  <si>
    <t>Jednopólový spínač</t>
  </si>
  <si>
    <t>21Rp21006</t>
  </si>
  <si>
    <t>Ventilátorové relé</t>
  </si>
  <si>
    <t>21Rp21007</t>
  </si>
  <si>
    <t>Křížový přepínač</t>
  </si>
  <si>
    <t>21Rp21008</t>
  </si>
  <si>
    <t>Sériový přepínač</t>
  </si>
  <si>
    <t>21Rp21009</t>
  </si>
  <si>
    <t>Střídavý přepínač</t>
  </si>
  <si>
    <t>21Rp21010</t>
  </si>
  <si>
    <t>Vypínač 0-I 16A/230V</t>
  </si>
  <si>
    <t>21Rp21011</t>
  </si>
  <si>
    <t>Krabice přístrojová KP</t>
  </si>
  <si>
    <t>21Rp21012</t>
  </si>
  <si>
    <t>Krabice rozvodná KR</t>
  </si>
  <si>
    <t>21Rp21013</t>
  </si>
  <si>
    <t>Plechový kabelový žlab 60x125x0,75 se spojkopu vč.závěsu</t>
  </si>
  <si>
    <t>21Rp21014</t>
  </si>
  <si>
    <t>Kabel CYKY 3Ox1,5</t>
  </si>
  <si>
    <t>21Rp21015</t>
  </si>
  <si>
    <t>Kabel CYKY 3Jx1,5</t>
  </si>
  <si>
    <t>21Rp21016</t>
  </si>
  <si>
    <t>Kabel CYKY 3Jx2,5</t>
  </si>
  <si>
    <t>21Rp21017</t>
  </si>
  <si>
    <t>Kabel CYKY 5Jx1,5</t>
  </si>
  <si>
    <t>21Rp21018</t>
  </si>
  <si>
    <t>Vodič CYA 6 zelenožlutý</t>
  </si>
  <si>
    <t>21Rp21019</t>
  </si>
  <si>
    <t>Vodič CYA 16 zelenožlutý</t>
  </si>
  <si>
    <t>21Rp21020</t>
  </si>
  <si>
    <t>Svorkovnice OP v krabici</t>
  </si>
  <si>
    <t>21Rp21021</t>
  </si>
  <si>
    <t>Vodič CYA 25 zelenožlutý</t>
  </si>
  <si>
    <t>21Rp21022</t>
  </si>
  <si>
    <t>Svodič T1+T2 100kA v krabici z IP67</t>
  </si>
  <si>
    <t>21Rp21023</t>
  </si>
  <si>
    <t>Kabel CYKY 5Jx10</t>
  </si>
  <si>
    <t>21Rp21024</t>
  </si>
  <si>
    <t>Sekání kabelových tras, zapravení, hrubý úklid</t>
  </si>
  <si>
    <t>21Rp21025</t>
  </si>
  <si>
    <t>Sekání kapes a průrazů</t>
  </si>
  <si>
    <t>21Rp21026</t>
  </si>
  <si>
    <t>Protipožární ucpávky EI60</t>
  </si>
  <si>
    <t>21Rp21027</t>
  </si>
  <si>
    <t>Protipožární štítek</t>
  </si>
  <si>
    <t>21Rp21028</t>
  </si>
  <si>
    <t>Fluorescenční štítek s piktogramem nepodsvětlený</t>
  </si>
  <si>
    <t>21Rp21029</t>
  </si>
  <si>
    <t>21Rp21030</t>
  </si>
  <si>
    <t>21Rp21031</t>
  </si>
  <si>
    <t>21Rp21032</t>
  </si>
  <si>
    <t>21Rp21033</t>
  </si>
  <si>
    <t>21Rp21034</t>
  </si>
  <si>
    <t>21Rp21035</t>
  </si>
  <si>
    <t>21Rp21036</t>
  </si>
  <si>
    <t>21Rp21037</t>
  </si>
  <si>
    <t>21Rp21038</t>
  </si>
  <si>
    <t>21Rp21039</t>
  </si>
  <si>
    <t>21Rp21040</t>
  </si>
  <si>
    <t>Svítidlo N4 vč.zdrojů 1 hodina-hasící přístroj, lékárnička</t>
  </si>
  <si>
    <t>21Rp21041</t>
  </si>
  <si>
    <t>Demontáž stávající elektroinstalace + 15%</t>
  </si>
  <si>
    <t>kpl.</t>
  </si>
  <si>
    <t>101.1</t>
  </si>
  <si>
    <t>Kompletační činnost + 4,5%</t>
  </si>
  <si>
    <t>OPN</t>
  </si>
  <si>
    <t>POL13_0</t>
  </si>
  <si>
    <t>101.2</t>
  </si>
  <si>
    <t>Přesun + 3%</t>
  </si>
  <si>
    <t>101.3</t>
  </si>
  <si>
    <t>Prořez + 2%</t>
  </si>
  <si>
    <t>101.4</t>
  </si>
  <si>
    <t>Podr.materiál + 3%</t>
  </si>
  <si>
    <t>21Rp21050</t>
  </si>
  <si>
    <t>Rozv.RHE doplnění + prostrorová úprava</t>
  </si>
  <si>
    <t>hod</t>
  </si>
  <si>
    <t>21Rp21051</t>
  </si>
  <si>
    <t>Rozv.R1.1 doplnění + prostorová úprava</t>
  </si>
  <si>
    <t>21Rp21052</t>
  </si>
  <si>
    <t>Rozv.R2.1 vč.usazení, přísluš. a montáže 590x885x250mm "Z"</t>
  </si>
  <si>
    <t>21Rp21053</t>
  </si>
  <si>
    <t>Svodič přepětí T2</t>
  </si>
  <si>
    <t>21Rp21054</t>
  </si>
  <si>
    <t>Jistič C16/1</t>
  </si>
  <si>
    <t>21Rp21055</t>
  </si>
  <si>
    <t>Jistič C10/1</t>
  </si>
  <si>
    <t>21Rp21056</t>
  </si>
  <si>
    <t>Jistič s chráničem C16/003</t>
  </si>
  <si>
    <t>21Rp21057</t>
  </si>
  <si>
    <t>Jistič s chráničem B16/003</t>
  </si>
  <si>
    <t>21Rp21058</t>
  </si>
  <si>
    <t>Jistič B6/1</t>
  </si>
  <si>
    <t>21Rp21059</t>
  </si>
  <si>
    <t>Jistič B32/3</t>
  </si>
  <si>
    <t>21Rp21060</t>
  </si>
  <si>
    <t>Vypínač A40/3</t>
  </si>
  <si>
    <t>21Rp21061</t>
  </si>
  <si>
    <t>Proudový chránič 40/4/003-G</t>
  </si>
  <si>
    <t>21Rp21062</t>
  </si>
  <si>
    <t>Stykač R20</t>
  </si>
  <si>
    <t>21Rp21063</t>
  </si>
  <si>
    <t>Stykač R40</t>
  </si>
  <si>
    <t>21Rp21064</t>
  </si>
  <si>
    <t>Jistič D32/3</t>
  </si>
  <si>
    <t>21Rp21065</t>
  </si>
  <si>
    <t>201.1</t>
  </si>
  <si>
    <t>201.2</t>
  </si>
  <si>
    <t>201.3</t>
  </si>
  <si>
    <t>201.4</t>
  </si>
  <si>
    <t>21Rp21070</t>
  </si>
  <si>
    <t>Vodič FeZn 10, vč.propoje s HOP/MET</t>
  </si>
  <si>
    <t>21Rp21071</t>
  </si>
  <si>
    <t>Zkušební svorka SZD</t>
  </si>
  <si>
    <t>21Rp21072</t>
  </si>
  <si>
    <t>Svorka křížová SKD</t>
  </si>
  <si>
    <t>21Rp21073</t>
  </si>
  <si>
    <t>Značkovací štítek</t>
  </si>
  <si>
    <t>21Rp21074</t>
  </si>
  <si>
    <t>Podpěra vedení na ploché střechy + distanční tyč UV stabilní s držákem vedení průměr 16mm pro, dodržení dostatečné vzdálenosti PVPS</t>
  </si>
  <si>
    <t>21Rp21075</t>
  </si>
  <si>
    <t>Zemnící pásek FeZn 30x4</t>
  </si>
  <si>
    <t>21Rp21076</t>
  </si>
  <si>
    <t>Zem. práce pro uzemnění (výkop,zához,úprava terénu)</t>
  </si>
  <si>
    <t>21Rp21077</t>
  </si>
  <si>
    <t>Vodič tvrzený AlMgSi 8</t>
  </si>
  <si>
    <t>21Rp21078</t>
  </si>
  <si>
    <t>Držák oddáleného svodu do zdi + distanční tyč UV stabilní s držákem vedení průměr 16mm pro dodržení, dostatečné vzdálenosti PVZZ</t>
  </si>
  <si>
    <t>21Rp21079</t>
  </si>
  <si>
    <t>Svorka UNI OP</t>
  </si>
  <si>
    <t>21Rp21080</t>
  </si>
  <si>
    <t>Vodič CYA 16 zelenožluté barvy</t>
  </si>
  <si>
    <t>21Rp21081</t>
  </si>
  <si>
    <t>Svorka spojovací SS</t>
  </si>
  <si>
    <t>21Rp21082</t>
  </si>
  <si>
    <t>Hřebenový držák PVH distanční tyče+distanční tyč s držákem vedení, průměr distanční tyče 16mm pro, dodržení dastatečné vzdálenosti, UV stabilní</t>
  </si>
  <si>
    <t>21Rp21083</t>
  </si>
  <si>
    <t>Podpěra vedení pro distanční tyč PVPH+distanční tyč s držákem vedení, průměr distanční tyče 16mm pro, dodržení dastatečné vzdálenosti, UV stabilní</t>
  </si>
  <si>
    <t>21Rp21084</t>
  </si>
  <si>
    <t>Uzemňovací svorka na potrubí UZP vč.pásku</t>
  </si>
  <si>
    <t>21Rp21085</t>
  </si>
  <si>
    <t>Lišta vkládací LV UV stabilní</t>
  </si>
  <si>
    <t>21Rp21086</t>
  </si>
  <si>
    <t>Demontáž stávající ochrany + 30%</t>
  </si>
  <si>
    <t>kpl</t>
  </si>
  <si>
    <t>21Rp21087</t>
  </si>
  <si>
    <t>Svorka křížová se středovou destičkou KSSD</t>
  </si>
  <si>
    <t>21Rp21088</t>
  </si>
  <si>
    <t>Pomocný jímač PJ v=1,0m</t>
  </si>
  <si>
    <t>21Rp21089</t>
  </si>
  <si>
    <t>Pomocný jímač PJ v=1,5m</t>
  </si>
  <si>
    <t>21Rp21090</t>
  </si>
  <si>
    <t>Izolovaný držák ID 530mm na betonovém podstavci</t>
  </si>
  <si>
    <t>21Rp21091</t>
  </si>
  <si>
    <t>Vodič CUI 3,5m</t>
  </si>
  <si>
    <t>21Rp21092</t>
  </si>
  <si>
    <t>Podpěra vedení vodiče PVZ CUI</t>
  </si>
  <si>
    <t>21Rp21093</t>
  </si>
  <si>
    <t>Izolovaný držák ID 605mm vč.příchytek</t>
  </si>
  <si>
    <t>21Rp21094</t>
  </si>
  <si>
    <t>Svorka okapová SOD</t>
  </si>
  <si>
    <t>21Rp21095</t>
  </si>
  <si>
    <t>Litinová šachta LŠ perforovaná pro SZD</t>
  </si>
  <si>
    <t>21Rp21096</t>
  </si>
  <si>
    <t>Svorka rozpojovací SR</t>
  </si>
  <si>
    <t>301.1</t>
  </si>
  <si>
    <t>Kompletační činnost + 1,5%</t>
  </si>
  <si>
    <t>301.2</t>
  </si>
  <si>
    <t>301.3</t>
  </si>
  <si>
    <t>301.4</t>
  </si>
  <si>
    <t>005231010R</t>
  </si>
  <si>
    <t>Revize</t>
  </si>
  <si>
    <t>240001001</t>
  </si>
  <si>
    <t>Kompaktní rekuperační jednotka - nástěnná, V=600-750m3/h, Pi=1340W/2,5A/230V vč. el. ohřevu 1000W</t>
  </si>
  <si>
    <t>součástí jednotky jsou i filtry M5, hluk v nízkých/vysokých otáčkách Lp=30/35dB(A) v 1m od jednotky</t>
  </si>
  <si>
    <t>POP</t>
  </si>
  <si>
    <t>"kompletní provedení dle specifikace PD a TZ vč. souvisejících prací"</t>
  </si>
  <si>
    <t xml:space="preserve">součástí jednotky jsou i filtry M5, hluk v nízkých/vysokých otáčkách Lp=30/35dB(A) v 1m od jednotky  : </t>
  </si>
  <si>
    <t xml:space="preserve">"kompletní provedení dle specifikace PD a TZ vč. souvisejících prací" : </t>
  </si>
  <si>
    <t>240001002</t>
  </si>
  <si>
    <t>Nástěnný regulátor vč. připojovacího kabelu</t>
  </si>
  <si>
    <t>- nastavení teploty přiváděného vzduchu</t>
  </si>
  <si>
    <t>- zámek klávesnice</t>
  </si>
  <si>
    <t>- denní a noční režim</t>
  </si>
  <si>
    <t>- kalendář, čas/den/datum</t>
  </si>
  <si>
    <t xml:space="preserve">sloužící k ovládání jednotky s následujícími nastaveními: : </t>
  </si>
  <si>
    <t xml:space="preserve"> - nastavení teploty přiváděného vzduchu : </t>
  </si>
  <si>
    <t xml:space="preserve"> - zámek klávesnice : </t>
  </si>
  <si>
    <t xml:space="preserve"> - denní a noční režim : </t>
  </si>
  <si>
    <t xml:space="preserve"> - kalendář, čas/den/datum : </t>
  </si>
  <si>
    <t>240001003</t>
  </si>
  <si>
    <t>Senzor CO2 s dispejem vč. kabeláže - "kompletní provedení dle specifikace PD a TZ vč. souvisejících,, prací"</t>
  </si>
  <si>
    <t>240001004</t>
  </si>
  <si>
    <t>IR čidlo (senzor pohybu) 24V vč. kabeláže - "kompletní provedení dle specifikace PD a TZ,, vč. souvisejících prací"</t>
  </si>
  <si>
    <t>240001005</t>
  </si>
  <si>
    <t>Čerpadlo kondenzátu pro větrací jednotku - "kompletní provedení dle specifikace PD a TZ,, vč. souvisejících prací"</t>
  </si>
  <si>
    <t>240001006</t>
  </si>
  <si>
    <t>Vanička kondenzátu - "kompletní provedení dle specifikace PD a TZ vč. souvisejících prací"</t>
  </si>
  <si>
    <t>240001007</t>
  </si>
  <si>
    <t>Propojovací karta pro synchronizovaný chod větracích jednotek vč. propojovací kabeláže, "kompletní provedení dle specifikace PD a TZ vč. souvisejících prací"</t>
  </si>
  <si>
    <t xml:space="preserve">ks    </t>
  </si>
  <si>
    <t>240001008</t>
  </si>
  <si>
    <t>Kompaktní rekuperační jednotka - nástěnná, V=425-500m3/h, Pi=830W/1,5A/230V vč. el. ohřevu 650W</t>
  </si>
  <si>
    <t>240001009</t>
  </si>
  <si>
    <t>240001010</t>
  </si>
  <si>
    <t>Senzor CO2 s dispejem vč. kabeláže, "kompletní provedení dle specifikace PD a TZ vč. souvisejících prací"</t>
  </si>
  <si>
    <t>240001011</t>
  </si>
  <si>
    <t>IR čidlo vč. kabeláže a krycí lišty - "kompletní provedení dle specifikace PD a TZ, vč. souvisejících prací"</t>
  </si>
  <si>
    <t>240001012</t>
  </si>
  <si>
    <t>240001013</t>
  </si>
  <si>
    <t>240001014</t>
  </si>
  <si>
    <t>240001015</t>
  </si>
  <si>
    <t>Protidešťová žaluzie se sítem D315mm - "specifikace dle PD a TZ"</t>
  </si>
  <si>
    <t>240001016</t>
  </si>
  <si>
    <t>Protidešťová žaluzie se sítem D250mm - "specifikace dle PD a TZ"</t>
  </si>
  <si>
    <t>240001017</t>
  </si>
  <si>
    <t>Tepelná izolace tl. 40mm s Al. polepem (doizolování potrubí)</t>
  </si>
  <si>
    <t>Kruhové potrubí, provedení pozink, spojováno na spojky - "kompletní provedení dle specifikace PD a TZ vč. souvisejících prací"</t>
  </si>
  <si>
    <t>240001018</t>
  </si>
  <si>
    <t>Kruhové potrubí, provedení pozink, spojováno na spojky - D315mm, 0% tvarovek</t>
  </si>
  <si>
    <t>bm</t>
  </si>
  <si>
    <t>240001019</t>
  </si>
  <si>
    <t>Kruhové potrubí, provedení pozink, spojováno na spojky - D250mm, 0% tvarovek</t>
  </si>
  <si>
    <t>240002001</t>
  </si>
  <si>
    <t>"kompletní dle specifikace PD a TZ vč. souvisejících prací"</t>
  </si>
  <si>
    <t>240002002</t>
  </si>
  <si>
    <t>Nosný rám výšky min. 500mm, žárově zinkovaný - "specifikace dle PD a TZ"</t>
  </si>
  <si>
    <t>240002003</t>
  </si>
  <si>
    <t>Vnitřní kazetová jednotka 570x570/265mm s nom. výkonem Qch=5,6kW, vč. čelního panelu o rozměru 620x620mm</t>
  </si>
  <si>
    <t>- akustický tlak Lp v 1,5m od jednotky (vysoký / nominální / nízký): 37 / 35 / 34 dB(A)</t>
  </si>
  <si>
    <t>součástí vnitřní jednotky je čerpadlo kondenzátu</t>
  </si>
  <si>
    <t xml:space="preserve"> - akustický tlak Lp v 1,5m od jednotky (vysoký / nominální / nízký): 37 / 35 / 34 dB(A) : </t>
  </si>
  <si>
    <t xml:space="preserve">- součástí vnitřní jednotky je čerpadlo kondenzátu : </t>
  </si>
  <si>
    <t xml:space="preserve">"kompletní dle specifikace PD a TZ vč. souvisejících prací" : </t>
  </si>
  <si>
    <t>240002004</t>
  </si>
  <si>
    <t>Suchý (beznapěťový) kontakt umožňující vzdálené ovládání přes MaR (zap./vyp., snímat chod a poruchu)</t>
  </si>
  <si>
    <t>240002005</t>
  </si>
  <si>
    <t>Standardní kabelový ovladač v českém jazyce s barevným dispejem, bílý ráměček</t>
  </si>
  <si>
    <t xml:space="preserve">- vč. kabeláže k vnitřní jednotce (každá učebna jeden ovladač) : </t>
  </si>
  <si>
    <t>240002006</t>
  </si>
  <si>
    <t>Kabely skupinového ovládání vnitřních jednotek přes jeden ovladač najednou, "kompletní dle specifikace PD a TZ vč. souvisejících prací"</t>
  </si>
  <si>
    <t>240002007</t>
  </si>
  <si>
    <t>Rozbočka Cu potrubí - pod 44,8kW - "specifikace dle PD a TZ"</t>
  </si>
  <si>
    <t>240002008</t>
  </si>
  <si>
    <t>Rozbočka Cu potrubí - pod 22,4kW - "specifikace dle PD a TZ"</t>
  </si>
  <si>
    <t>240002009</t>
  </si>
  <si>
    <t>Rozvod chladu vč. montáže komunikačního kabelu a závěsného materiálu, "kompletní provedení dle specifikace PD a TZ vč. souvisejících prací"</t>
  </si>
  <si>
    <t>izolací, vč. samolepící pásky, izolačních závěsných pouzder (venkovní rozvod opatřen oplechováním)</t>
  </si>
  <si>
    <t xml:space="preserve"> - Cu potrubí opatřené kaučukovou izolací : </t>
  </si>
  <si>
    <t xml:space="preserve">- vč. samolepící pásky, izolačních závěsných pouzder (venkovní rozvod opatřen oplechováním) : </t>
  </si>
  <si>
    <t>35,0</t>
  </si>
  <si>
    <t>240002010</t>
  </si>
  <si>
    <t>Montáž zařízení, dodávka chladiva cca 5kg, uvedení do provozu, zkouška těsnosti, zaškolení obsluhy, "kompletní provedení dle specifikace PD a TZ vč. souvisejících prací"</t>
  </si>
  <si>
    <t>240005001</t>
  </si>
  <si>
    <t>Nástěnný ventilátor D125mm, V=50m3/h, Pi=14W/230V vč. časového doběhu, "specifikace dle PD a TZ"</t>
  </si>
  <si>
    <t>240005002</t>
  </si>
  <si>
    <t>Přetlaková žaluzie D125mm, provedení plast - "specifikace dle PD a TZ"</t>
  </si>
  <si>
    <t>240005003</t>
  </si>
  <si>
    <t>Kruhové potrubí, provedení pozink, spojováno na spojky - D125mm, 0% tvarovek, "kompletní provedení dle specifikace PD a TZ vč. souvisejících prací"</t>
  </si>
  <si>
    <t>240006001</t>
  </si>
  <si>
    <t>Nástěnný ventilátor D500mm, V=5000m3/h, Pext=140Pa, Pi=727W/3,2A/230V, "specifikace dle PD a TZ"</t>
  </si>
  <si>
    <t>- hluk Lpa=66dBA v 1m</t>
  </si>
  <si>
    <t>240006002</t>
  </si>
  <si>
    <t>Přetlaková žaluzie D500mm, provedení plast, "specifikace dle PD a TZ"</t>
  </si>
  <si>
    <t>240006003</t>
  </si>
  <si>
    <t>Kruhové potrubí, provedení pozink, spojováno na spojky - D500mm, 0% tvarovek, kompletní provedenídle specifikace PD a TZ vč. souvisejících prací</t>
  </si>
  <si>
    <t>P.1</t>
  </si>
  <si>
    <t>Montážní, závěsný, spojovací a těsnící materiál</t>
  </si>
  <si>
    <t>kompl</t>
  </si>
  <si>
    <t>P.2</t>
  </si>
  <si>
    <t>Doprava, svislá přeprava, lešení</t>
  </si>
  <si>
    <t>P.3</t>
  </si>
  <si>
    <t>Zaregulování VZT vč. protokolu, uvedení zařízení do provozu, zaškolení obsluhy</t>
  </si>
  <si>
    <t>P.4</t>
  </si>
  <si>
    <t>Dílenská dokumentace - příprava do výroby (opozicování potrubí VZT, dořešení detailů apod.)</t>
  </si>
  <si>
    <t>P.5</t>
  </si>
  <si>
    <t>Dokumentace skutečného provedení stavby vč. vypracování dokladové části VZT a CHL</t>
  </si>
  <si>
    <t>P.6</t>
  </si>
  <si>
    <t>Měření hluku vč. protokolu o měření (počítáno se čtyřmi měřícími místy)</t>
  </si>
  <si>
    <t>P.7</t>
  </si>
  <si>
    <t>Technická a koordinační činnost na stavbě</t>
  </si>
  <si>
    <t>Rozvaděč DMR1</t>
  </si>
  <si>
    <t>, transformátor 24 VAC, zdroj 24V DC, jističe pro jednotlivá zařízení. Včetně kompletace a propojení vodiči, provedení označení návlečkami. Přepínače na dveřích rozvaděče MÍSTNĚ-0-DÁLKOVĚ, signalizace CHOD a  PORUCHA. Na dveřích rozvaděče bude signalizace sdružené poruchy červenou signálkou a kvitační tlačítko. Rozvaděč</t>
  </si>
  <si>
    <t xml:space="preserve">Pro připojení nových prvků bude využito navrženého rozvaděče +DMR1, který byl navržen pro potřeby objektu D1 : </t>
  </si>
  <si>
    <t xml:space="preserve">V tomto rozvaděči budou doplněny svorkovnice pro připojení nových zařízení. Rozvaděč obsahuje řídicí systém dle požadované konfigurace vstupů a výstupů, včetně rezervy pro připojení nových prvků. : </t>
  </si>
  <si>
    <t>3.3</t>
  </si>
  <si>
    <t>Kabel - CYKY-O 4x1,5</t>
  </si>
  <si>
    <t>Kabel</t>
  </si>
  <si>
    <t>Kabelové žlaby drátěnné 50x50 mm, včetně nosných konstrukcí a spojovacích dílů</t>
  </si>
  <si>
    <t>Kabelový žlab</t>
  </si>
  <si>
    <t>4.2</t>
  </si>
  <si>
    <t>Komplet trubka instalační plastová ohebná prům.32 mm, včetně nosných konstrukcí, úchytů a spojovacích dílů</t>
  </si>
  <si>
    <t>Instalační trubka</t>
  </si>
  <si>
    <t>4.3</t>
  </si>
  <si>
    <t>Sada pom.montážní materiál (kab.průchodky, stah.pásky,hmoždinky ap.)</t>
  </si>
  <si>
    <t>Instalační materiál</t>
  </si>
  <si>
    <t>6.1</t>
  </si>
  <si>
    <t>Zpracování SW - uživatelský SW pro programovatelné podstanice DMR1</t>
  </si>
  <si>
    <t>d.b.</t>
  </si>
  <si>
    <t>6.2</t>
  </si>
  <si>
    <t>Rozšíření SW - uživatelský SW vizualizace na COP</t>
  </si>
  <si>
    <t>7.01</t>
  </si>
  <si>
    <t>Informační systém - štítky</t>
  </si>
  <si>
    <t>7.02</t>
  </si>
  <si>
    <t>Oživení a zprovoznění systému, zaregulování systému, požadované funkční zkoušky, nastavení parametrů regulovaných okruhů po vyhodnocení zkušebního provozu</t>
  </si>
  <si>
    <t>7.03</t>
  </si>
  <si>
    <t>Parametrizace a požadované funkční zkoušky</t>
  </si>
  <si>
    <t>7.04</t>
  </si>
  <si>
    <t>Revize el. zařízení vč. revizní zprávy a ujištění o prohlášení o shodě dodaných komponentů</t>
  </si>
  <si>
    <t xml:space="preserve">hod   </t>
  </si>
  <si>
    <t>7.05</t>
  </si>
  <si>
    <t>Inženýrská činnost, viz. VRN za celou stavbu</t>
  </si>
  <si>
    <t>7.06</t>
  </si>
  <si>
    <t>Koordinace při realizaci stavby, viz. VRN za celou stavbu</t>
  </si>
  <si>
    <t>7.07</t>
  </si>
  <si>
    <t>Zaškolení obsluhy, včetně předání katalogových listů a montážních návodů</t>
  </si>
  <si>
    <t>7.08</t>
  </si>
  <si>
    <t>Úklid pracoviště po montáži, zapravení drobných stavebních nedodělků</t>
  </si>
  <si>
    <t>7.09</t>
  </si>
  <si>
    <t>Zpracování dodavatelské dokumentace</t>
  </si>
  <si>
    <t>7.10</t>
  </si>
  <si>
    <t>Výkresy skutečného provedení, viz. VRN za celou stavbu</t>
  </si>
  <si>
    <t>311238116R00</t>
  </si>
  <si>
    <t xml:space="preserve">Zdivo nosné z cihel a tvarovek pálených tloušťky 300 mm, výpočtová pevnost Rd 1,9 MPa, charakteristická pevnost v tlaku fk = 6,56 MPa, součinitel prostupu tepla U=0,70 W/m2.K,  </t>
  </si>
  <si>
    <t>vni zdivo : 4,55*3,3*2</t>
  </si>
  <si>
    <t>odpočet otvorů : -4,25*1,1*2</t>
  </si>
  <si>
    <t>0,02</t>
  </si>
  <si>
    <t>342266111RV2</t>
  </si>
  <si>
    <t>Předstěny opláštěné sádrokartonovými deskami obklad stěn sádrokartonem na ocelovou konstrukci z profilů CW 50 tloušťka desky 15 mm, protipožární, tloušťka izolace 50 mm</t>
  </si>
  <si>
    <t xml:space="preserve">opláštění potrubí (stoupaček) : </t>
  </si>
  <si>
    <t>na výšku okna_m.č. 104, 105, 106 : (0,2+0,2)*2,5*9</t>
  </si>
  <si>
    <t>ke stropu_m.č. 104, 105, 106 : (0,3+0,4)*3,65*3+0,2*2,5*3</t>
  </si>
  <si>
    <t>ke stropu_m.č. 105, 106 : (0,7*2+0,6+0,05*2)*3,65*2</t>
  </si>
  <si>
    <t>0,005</t>
  </si>
  <si>
    <t>611421331R00</t>
  </si>
  <si>
    <t>Oprava vnitřních vápenných omítek stropů železobetonových rovných tvárnicových a kleneb v množství opravované plochy_x000D_
 v množství opravované plochy přes 10 do 30 %, štukových</t>
  </si>
  <si>
    <t>strop nad 2.NP : 16,75</t>
  </si>
  <si>
    <t xml:space="preserve">  m.č. 205, 206 : 11,58+5,17</t>
  </si>
  <si>
    <t>611422221R00</t>
  </si>
  <si>
    <t>Oprava vnitřních vápenných omítek stropů železobetonových žebrových_x000D_
 v množství opravované plochy přes 5 do 10 %, hladkých</t>
  </si>
  <si>
    <t>strop nad 1.NP pod podhledem : 279,9</t>
  </si>
  <si>
    <t xml:space="preserve">  přípočet průvlaků (bočních stěn) : </t>
  </si>
  <si>
    <t xml:space="preserve">  (4,05+2,135)*2*0,4*2</t>
  </si>
  <si>
    <t xml:space="preserve">  (4,05+2,21)*2*0,4*5</t>
  </si>
  <si>
    <t xml:space="preserve">  (4,125+2,135)*2*0,4*4</t>
  </si>
  <si>
    <t xml:space="preserve">  (4,125+2,21)*2*0,4*9</t>
  </si>
  <si>
    <t>strop v tělocvičně_v ploše pod kazetami : 446,3</t>
  </si>
  <si>
    <t xml:space="preserve">  (3,85*2+3,725*4)*2,135*2</t>
  </si>
  <si>
    <t xml:space="preserve">  (3,85*2+3,725*4)*2,21*4</t>
  </si>
  <si>
    <t xml:space="preserve">  (3,85+2,135)*2*0,35*4</t>
  </si>
  <si>
    <t xml:space="preserve">  (3,725+2,135)*2*0,35*8</t>
  </si>
  <si>
    <t xml:space="preserve">  (3,85+2,21)*2*0,35*8</t>
  </si>
  <si>
    <t xml:space="preserve">  (3,725+2,21)*2*0,35*16</t>
  </si>
  <si>
    <t>611422331R00</t>
  </si>
  <si>
    <t>Oprava vnitřních vápenných omítek stropů železobetonových žebrových_x000D_
 v množství opravované plochy přes 10 do 30 %, štukových</t>
  </si>
  <si>
    <t>1.NP - podhled viditelných trámů : 23,7</t>
  </si>
  <si>
    <t xml:space="preserve">  0,3*(4,05*3+3,95*2+4,545*3+4,52+4,125*5+3,925*4+2,21*2)</t>
  </si>
  <si>
    <t>tělocvična -  podhled trámů : 177,8</t>
  </si>
  <si>
    <t xml:space="preserve">  m.č. 204 : 474,1</t>
  </si>
  <si>
    <t xml:space="preserve">  odpočet kazetového podhledu : -296,3</t>
  </si>
  <si>
    <t>strop nad 2.NP : 245,4</t>
  </si>
  <si>
    <t xml:space="preserve">  m.č. 207 : 77,385*2,35+0,04525</t>
  </si>
  <si>
    <t xml:space="preserve">  (7,0+2,35)*2*0,35*6</t>
  </si>
  <si>
    <t xml:space="preserve">  (32,3+2,35)*2*0,35</t>
  </si>
  <si>
    <t>strop v galeii (2.+ 3.NP) : 157,3</t>
  </si>
  <si>
    <t xml:space="preserve">  m.č. 201 - 203 : 12,69+12,22+16,34</t>
  </si>
  <si>
    <t xml:space="preserve">  m.č. 302, 401 : 25,47+90,6</t>
  </si>
  <si>
    <t>612421331R00</t>
  </si>
  <si>
    <t>Oprava vnitřních vápenných omítek stěn v množství opravované plochy přes 10 do 30 %,  štukových</t>
  </si>
  <si>
    <t xml:space="preserve">tělocvična : </t>
  </si>
  <si>
    <t>28,4*(6,8+7,2)+14,6*(6,8+7,2)/2*2+(0,7+0,45)*2*4,5</t>
  </si>
  <si>
    <t>(12,825+2,7)*2*2,35+2,7*0,6*2*2</t>
  </si>
  <si>
    <t>0,7*1,8*4+0,55*1,8*2</t>
  </si>
  <si>
    <t xml:space="preserve">přípočet galerie : </t>
  </si>
  <si>
    <t>m.č. 201 : (4,7+2,7)*2*2,35</t>
  </si>
  <si>
    <t>m.č. 202 : (4,525+2,7)*2,35</t>
  </si>
  <si>
    <t>m.č. 203 : (6,05+2,7)*2*2,35+2,7*0,6*2</t>
  </si>
  <si>
    <t xml:space="preserve">přípočet galerie 3.NP : </t>
  </si>
  <si>
    <t>(28,4+2,3)*2*2,5+2,3*0,6*6*2</t>
  </si>
  <si>
    <t xml:space="preserve">přípočet pilířů : </t>
  </si>
  <si>
    <t>(1,1*2+0,7)*6*1,9</t>
  </si>
  <si>
    <t>(0,3+0,45)*2*4,0*2</t>
  </si>
  <si>
    <t xml:space="preserve">přípočet galerie 4.NP : </t>
  </si>
  <si>
    <t>(28,4+2,3)*2*2,2+2,3*0,35*6*2</t>
  </si>
  <si>
    <t>přípočet pilířů : (1,1*2+0,7)*6*1,85</t>
  </si>
  <si>
    <t>odpočet dřevého obložení : -((28,4+14,6)*2+3,725*2)*2,2</t>
  </si>
  <si>
    <t xml:space="preserve">odpočet otvorů : </t>
  </si>
  <si>
    <t>-(3,85*2+3,725*4)*(1,8+1,9+1,85)*2</t>
  </si>
  <si>
    <t>-(0,8*7+1,45)*1,97</t>
  </si>
  <si>
    <t>-2,4*1,1*6</t>
  </si>
  <si>
    <t>0,03725</t>
  </si>
  <si>
    <t xml:space="preserve">2.NP : </t>
  </si>
  <si>
    <t>m.č. 205 : (2,4+1,62+2,9+1,15+1,4*2+1,15*2)*2*2,9</t>
  </si>
  <si>
    <t>m.č. 206 : (1,4+1,75+1,22+1,05*3)*2*2,9</t>
  </si>
  <si>
    <t xml:space="preserve">přípočet ostění : </t>
  </si>
  <si>
    <t>(0,9+1,2*2)*0,25*4</t>
  </si>
  <si>
    <t>(0,6+0,9*2)*0,25*2</t>
  </si>
  <si>
    <t>-(0,9*1,2*4+0,6*0,9*2)</t>
  </si>
  <si>
    <t>-(0,6*10+0,8*2)*1,97</t>
  </si>
  <si>
    <t>odpočet cement. omítky pod KO v m.č. 205, 206 : -50,85</t>
  </si>
  <si>
    <t xml:space="preserve">  m.č. 205 : ((2,4+1,65+2,9+1,15+1,15*2+1,4*2)*2-(0,8+0,6*6))*1,5</t>
  </si>
  <si>
    <t xml:space="preserve">  m.č. 206 : ((1,05*3+1,25+1,75+1,4)*2-(0,6*4+0,8))*1,5</t>
  </si>
  <si>
    <t>612451121R00</t>
  </si>
  <si>
    <t>Omítky vnitřního zdiva cementové hladké</t>
  </si>
  <si>
    <t>v podlaží i ve schodišti, zdiva cihelného, kamenného, smíšeného nebo betonového</t>
  </si>
  <si>
    <t xml:space="preserve">na zděných konstrukcích : </t>
  </si>
  <si>
    <t>m.č. 205 : ((2,4+1,65+2,9+1,15+1,15*2+1,4*2)*2-(0,8+0,6*6))*1,5</t>
  </si>
  <si>
    <t>m.č. 206 : ((1,05*3+1,25+1,75+1,4)*2-(0,6*4+0,8))*1,5</t>
  </si>
  <si>
    <t>v učebnách za umyvadly do v= 180 cm : (1,2*4+0,1*3)*1,8</t>
  </si>
  <si>
    <t>-0,03</t>
  </si>
  <si>
    <t>612473182R00</t>
  </si>
  <si>
    <t>Omítky vnitřní zdiva ze suchých směsí štukové, strojně</t>
  </si>
  <si>
    <t>omítka vápenocementová, strojně nebo ručně nanášená v podlaží i ve schodišti na jakýkoliv druh podkladu, kompletní souvrství</t>
  </si>
  <si>
    <t xml:space="preserve">1.NP : </t>
  </si>
  <si>
    <t>m.č. 104 : (8,475+7,155+0,1)*2*3,2</t>
  </si>
  <si>
    <t>m.č. 105 : (8,55+7,155+0,1*2)*2*3,2</t>
  </si>
  <si>
    <t>m.č. 106 : (8,475+9,665+0,1*2)*2*3,2</t>
  </si>
  <si>
    <t>přípočet pilířů (volně stojících) : (0,5+0,5)*2*3,2*3</t>
  </si>
  <si>
    <t>(3,85+2,5*2)*0,2*2</t>
  </si>
  <si>
    <t>(3,725+2,5*2)*0,2*4</t>
  </si>
  <si>
    <t>(4,57+3,2*2)*0,6*3</t>
  </si>
  <si>
    <t>(2,135+3,2*2)*0,6</t>
  </si>
  <si>
    <t>(3,95+1,1*2)*0,1</t>
  </si>
  <si>
    <t>(4,025+1,1*2)*0,1</t>
  </si>
  <si>
    <t>(3,925+3,2*2)*0,1*2</t>
  </si>
  <si>
    <t>(2,11+3,2*2)*0,1</t>
  </si>
  <si>
    <t>(3,925+1,1*2)*0,1</t>
  </si>
  <si>
    <t>(4,24+1,1*2)*0,1*4</t>
  </si>
  <si>
    <t>-(3,85+2+3,725*4)*2,5</t>
  </si>
  <si>
    <t>-(4,57*3+2,135)*3,2</t>
  </si>
  <si>
    <t>-((3,95*2+4,025+2,275*2+3,925+0,6*2+0,53*2)*1,1+1,05*3,2*3)</t>
  </si>
  <si>
    <t>-4,24*1,1*4</t>
  </si>
  <si>
    <t>odpočet cementové omítky : -9,2</t>
  </si>
  <si>
    <t xml:space="preserve">  v učebnách za umyvadly do v= 180 cm : (1,2*4+0,1*3)*1,8</t>
  </si>
  <si>
    <t>0,057</t>
  </si>
  <si>
    <t>m.č. 207 - koridor : (77,385+2,35)*2*2,55</t>
  </si>
  <si>
    <t>(1,9+2,55*2)*0,15</t>
  </si>
  <si>
    <t>(2,4+2,55*2)*0,55*3</t>
  </si>
  <si>
    <t>(4,125+2,55*2)*0,3*2</t>
  </si>
  <si>
    <t>(0,9+2,0*2)*0,25</t>
  </si>
  <si>
    <t>(6,56+1,15*2)*0,25*12</t>
  </si>
  <si>
    <t>(1,5+1,15*2)*0,25*6</t>
  </si>
  <si>
    <t>-(1,5*6+6,56*12)*1,15</t>
  </si>
  <si>
    <t>-(0,8*4+0,9+1,45*2)*1,97</t>
  </si>
  <si>
    <t>0,0545</t>
  </si>
  <si>
    <t>612473185R00</t>
  </si>
  <si>
    <t>Omítky vnitřní zdiva ze suchých směsí příplatek za zabudované omítníky v ploše stěn</t>
  </si>
  <si>
    <t xml:space="preserve">vnitřní ostění vně výplní otvorů : </t>
  </si>
  <si>
    <t xml:space="preserve">dle ostění 1.NP : </t>
  </si>
  <si>
    <t>(3,85+2,5*2)*2</t>
  </si>
  <si>
    <t>(3,725+2,5*2)*4</t>
  </si>
  <si>
    <t>(4,57+3,2*2)*3</t>
  </si>
  <si>
    <t>(2,135+3,2*2)</t>
  </si>
  <si>
    <t>(3,95+1,1*2)</t>
  </si>
  <si>
    <t>(4,025+1,1*2)</t>
  </si>
  <si>
    <t>(3,925+3,2*2)*2</t>
  </si>
  <si>
    <t>(2,11+3,2*2)</t>
  </si>
  <si>
    <t>(3,925+1,1*2)</t>
  </si>
  <si>
    <t>(4,24+1,1*2)*4</t>
  </si>
  <si>
    <t xml:space="preserve">m.č. 207 - koridor, dle ostění : </t>
  </si>
  <si>
    <t>(6,56+1,15*2)*12</t>
  </si>
  <si>
    <t>(1,5+1,15*2)*6</t>
  </si>
  <si>
    <t>0,065</t>
  </si>
  <si>
    <t>629451111R00</t>
  </si>
  <si>
    <t>Vyrovnávací vrstva z cementové malty šířky do 150 mm</t>
  </si>
  <si>
    <t>pod keram. obklad parapetu : 62,55</t>
  </si>
  <si>
    <t xml:space="preserve">  hl. parapetu - 12 cm : </t>
  </si>
  <si>
    <t xml:space="preserve">  odk. O15, dl. 395 cm : 2*3,95</t>
  </si>
  <si>
    <t xml:space="preserve">  odk. O16, dl. 395 cm : 2*3,95</t>
  </si>
  <si>
    <t xml:space="preserve">  odk. O17, dl. 392,5 cm : 2*3,925</t>
  </si>
  <si>
    <t xml:space="preserve">  odk. O18, dl. 424 cm : 2*4,25*2</t>
  </si>
  <si>
    <t xml:space="preserve">  odk. O23, dl. 53 cm : 2*0,55*2</t>
  </si>
  <si>
    <t xml:space="preserve">  odk. O24, dl. 402,5 cm : 2*4,05</t>
  </si>
  <si>
    <t xml:space="preserve">  odk. O25, dl. 227,5 cm : 2*2,3*2</t>
  </si>
  <si>
    <t xml:space="preserve">  odk. O26, dl. 60 cm : 2*0,6*2</t>
  </si>
  <si>
    <t xml:space="preserve">na nezateplený povrch : </t>
  </si>
  <si>
    <t>viz. skladba souvrství KZ11, úprava sloupů : 38,8</t>
  </si>
  <si>
    <t xml:space="preserve">  sloupy koridoru, z kóty cca -0,200 na kótu +3,200 : </t>
  </si>
  <si>
    <t xml:space="preserve">  pilíře volně stojící : (0,3+0,3)*2*3,4*4</t>
  </si>
  <si>
    <t xml:space="preserve">  v místě napojení obj. B : (0,3+0,3*2)*3,4*2</t>
  </si>
  <si>
    <t xml:space="preserve">  v místě napojení obj. E : </t>
  </si>
  <si>
    <t xml:space="preserve">  (0,3+0,3*2)*3,4*2</t>
  </si>
  <si>
    <t xml:space="preserve">  (0,3+0,3)*2*3,4</t>
  </si>
  <si>
    <t xml:space="preserve">  (0,3+0,6)*2*3,4</t>
  </si>
  <si>
    <t>622421131R00</t>
  </si>
  <si>
    <t>Omítky vnější stěn vápenné nebo vápenocementové hladké,  , složitost 1÷ 2</t>
  </si>
  <si>
    <t xml:space="preserve">na nezateplený povrch, cca do 20% z plochy : </t>
  </si>
  <si>
    <t>viz. skladba souvrství KZ11, úprava sloupů : 38,8*0,2+0,04</t>
  </si>
  <si>
    <t>631312611R00</t>
  </si>
  <si>
    <t>Mazanina z betonu prostého tl. přes 50 do 80 mm třídy C 16/20</t>
  </si>
  <si>
    <t>(z kameniva) hlazená dřevěným hladítkem</t>
  </si>
  <si>
    <t xml:space="preserve">mazanina v podlaze v tl. 60 mm se sítí : </t>
  </si>
  <si>
    <t>v ploše dle dmtz odk. 4 - pro ZTI : 27,5*0,06</t>
  </si>
  <si>
    <t xml:space="preserve">  4,65*3,95+4,45*2,05</t>
  </si>
  <si>
    <t>631313511R00</t>
  </si>
  <si>
    <t xml:space="preserve">Mazanina z betonu prostého tl. přes 80 do 120 mm třídy C -/12,5 </t>
  </si>
  <si>
    <t xml:space="preserve">podkladní mazanina v tl. 100 mm : </t>
  </si>
  <si>
    <t>v ploše dle dmtz odk. 4 - pro ZTI : 27,5*0,1</t>
  </si>
  <si>
    <t>631319171R00</t>
  </si>
  <si>
    <t xml:space="preserve">Příplatek za stržení povrchu tloušťka mazaniny do 80 mm </t>
  </si>
  <si>
    <t>spodní vrstvy mazaniny latí před vložením výztuže nebo pletiva pro tloušťku obou vrstev mazaniny</t>
  </si>
  <si>
    <t>631319173R00</t>
  </si>
  <si>
    <t>Příplatek za stržení povrchu tloušťka mazaniny od 80 mm do 120 mm</t>
  </si>
  <si>
    <t>631361921RT0</t>
  </si>
  <si>
    <t>Výztuž mazanin z betonů a z lehkých betonů ze svařovaných sítí průměr drátu 4 mm, velikost oka 150/150 mm</t>
  </si>
  <si>
    <t>včetně distančních prvků</t>
  </si>
  <si>
    <t xml:space="preserve">mazanina v podlaze v tl. 100 mm se sítí : </t>
  </si>
  <si>
    <t>v ploše dle dmtz odk. 4 - pro ZTI : 27,5*1,35*0,001*1,2+0,00045</t>
  </si>
  <si>
    <t>631361921RT4</t>
  </si>
  <si>
    <t>Výztuž mazanin z betonů a z lehkých betonů ze svařovaných sítí průměr drátu 6 mm, velikost oka 100/100 mm</t>
  </si>
  <si>
    <t>v ploše dle dmtz odk. 4 - pro ZTI : 27,5*4,4*0,001*1,2+0,005-0,0002</t>
  </si>
  <si>
    <t>632411110RT1</t>
  </si>
  <si>
    <t>Potěr ze suchých směsí samonivelační polymercementová stěrka, pevnost v tlaku 20 MPa, tloušťky 10 mm, bez penetrace</t>
  </si>
  <si>
    <t>s rozprostřením a uhlazením</t>
  </si>
  <si>
    <t>skladba C- marmoleum : 213,0</t>
  </si>
  <si>
    <t>skladba C1- marmoleum : 193,5</t>
  </si>
  <si>
    <t xml:space="preserve">  m.č. 207 : 193,52</t>
  </si>
  <si>
    <t>skladba D1- keram. dlažba : 16,75</t>
  </si>
  <si>
    <t xml:space="preserve">  m.č. 206, 206 : 11,58+5,17</t>
  </si>
  <si>
    <t>631Rp471705</t>
  </si>
  <si>
    <t>Vyspravení beton. konstrukcí - adhézní můstek</t>
  </si>
  <si>
    <t>642944121R00</t>
  </si>
  <si>
    <t>Osazování ocelových zárubní dodatečně plochy do 2,5 m2</t>
  </si>
  <si>
    <t>lisovaných nebo z úhelníků s vybetonováním prahu</t>
  </si>
  <si>
    <t>D1/ 60 x 197 : 5</t>
  </si>
  <si>
    <t>D3/ 80 x 197 : 2</t>
  </si>
  <si>
    <t>5533300100R</t>
  </si>
  <si>
    <t>zárubeň kovová pro klasické zdění; š profilu 110 mm; š průchodu 600 mm; h průchodu 1 970 mm; L, P; závěsy pevné</t>
  </si>
  <si>
    <t>RTS 21/ II</t>
  </si>
  <si>
    <t>5533300420R</t>
  </si>
  <si>
    <t>zárubeň kovová pro klasické zdění; š profilu 160 mm; š průchodu 800 mm; h průchodu 1 970 mm; L, P; závěsy pevné</t>
  </si>
  <si>
    <t>pro stavební úpravy v tělocvičně : 4</t>
  </si>
  <si>
    <t>pro stavební úpravy v tělocvičně : 4*30</t>
  </si>
  <si>
    <t>2.NP : 29,0*18,7+5,3*(2,7+1,2)</t>
  </si>
  <si>
    <t>3.+ 4.NP (galerie) : (29,0*3,7+14,6*2,0)*2</t>
  </si>
  <si>
    <t>0,03</t>
  </si>
  <si>
    <t>953941312R00</t>
  </si>
  <si>
    <t>Osazení předmětů na hmoždinky osazení hasicího přístroje</t>
  </si>
  <si>
    <t>dle BPŘ : 3+1</t>
  </si>
  <si>
    <t>953Rp9001</t>
  </si>
  <si>
    <t>Zakrytí stáv. konstrukcí po dobu stavebních prací-plachta vyztužená tkaninou, alt. dřev. podlážky, vč. odstranění (zakrytí stáv. zábradlí, podlah před požkozením)</t>
  </si>
  <si>
    <t>m.č. 201 - 204, 302, 401 : 631,4</t>
  </si>
  <si>
    <t xml:space="preserve">  12,69+12,22+16,34+474,08</t>
  </si>
  <si>
    <t xml:space="preserve">  25,47+90,6</t>
  </si>
  <si>
    <t>tělocvična/ obložení : (28,4+18,0)*2*2,0</t>
  </si>
  <si>
    <t>cca ostatní kce, příp. zábradlí, dveře, apod : 153,0</t>
  </si>
  <si>
    <t>44984124R</t>
  </si>
  <si>
    <t>přístoj hasicí práškový; PG6PDC; výtlačný prostředek dusík; náplň 6 kg; dostřik 5 m; doba činnosti 23 s</t>
  </si>
  <si>
    <t>44984142R</t>
  </si>
  <si>
    <t>přístoj hasicí sněhový; S5KTe; hasící látka oxid uhličitý; náplň 5 kg; dostřik 2 m; doba činnosti 35 s</t>
  </si>
  <si>
    <t>965043431RT2</t>
  </si>
  <si>
    <t>Bourání podkladů pod dlažby nebo litých celistvých dlažeb a mazanin  betonových s potěrem nebo teracem, tloušťky do 150 mm, plochy do 4 m2</t>
  </si>
  <si>
    <t xml:space="preserve">stávající souvrství podlahy vč. podkladní mazaniny, HI v souvrství : </t>
  </si>
  <si>
    <t>v ploše dle dmtz odk. 4 - pro ZTI : 27,5*0,16</t>
  </si>
  <si>
    <t>965048250R00</t>
  </si>
  <si>
    <t>Bourání podkladů pod dlažby nebo litých celistvých dlažeb a mazanin  Dočištění povrchu po vybourání dlažeb do cementové malty, plochy do 50%</t>
  </si>
  <si>
    <t xml:space="preserve">dle v.č. D03-101, 102_stáv. souvrství_keram. dl. : </t>
  </si>
  <si>
    <t>v celé ploše : 423,3</t>
  </si>
  <si>
    <t xml:space="preserve">  1.NP_m.č. 101 (nové m.č. 104, 105, 106) : 64,62+61,08+87,29</t>
  </si>
  <si>
    <t xml:space="preserve">  2.NP_m.č. 205, 206, 207 : 11,58+5,17+193,52</t>
  </si>
  <si>
    <t>odpočet v ploše dle dmtz č. 4 : -27,5</t>
  </si>
  <si>
    <t>965049112RT2</t>
  </si>
  <si>
    <t>Bourání podkladů pod dlažby nebo litých celistvých dlažeb a mazanin  příplatek za bourání mazanin vyztužených svařovanou sítí, tloušťky přes 100 mm</t>
  </si>
  <si>
    <t>965081713RT1</t>
  </si>
  <si>
    <t>Bourání podlah z keramických dlaždic, tloušťky do 10 mm, plochy přes 1 m2</t>
  </si>
  <si>
    <t>bez podkladního lože, s jakoukoliv výplní spár</t>
  </si>
  <si>
    <t>965081702R00</t>
  </si>
  <si>
    <t>Soklíků z dlažeb keramických tloušťky do 10 mm, výšky do 100 mm</t>
  </si>
  <si>
    <t xml:space="preserve">stáv. keramický soklík : </t>
  </si>
  <si>
    <t>m.č. 206 : (1,4+1,05)*2-(0,6+0,8)</t>
  </si>
  <si>
    <t>m.č. 207 : 129,35</t>
  </si>
  <si>
    <t xml:space="preserve">  koridor, spoj. chodby : (77,55+2,35+0,25*7+0,5*3)*2</t>
  </si>
  <si>
    <t xml:space="preserve">  -(4,5*2+0,9*2+6,6*2+6,8+1,45+0,8*4+1,5)</t>
  </si>
  <si>
    <t>m.č. 101 (nové m.č. 104 - 106) : 44,35</t>
  </si>
  <si>
    <t xml:space="preserve">  9,6+26,1+7,5+0,4*7</t>
  </si>
  <si>
    <t xml:space="preserve">  (0,5+0,5)*2*5</t>
  </si>
  <si>
    <t xml:space="preserve">  odpočet průniků konstrukcí, odpočet otvorů : -(4,6*2+2,45)</t>
  </si>
  <si>
    <t>968061125R00</t>
  </si>
  <si>
    <t>Vyvěšení nebo zavěšení dřevěných křídel dveří, plochy do 2 m2</t>
  </si>
  <si>
    <t xml:space="preserve">1kř (2kř), dmtz dle v.č. D03-101, 102, 111 : </t>
  </si>
  <si>
    <t>60 x 197 : 5</t>
  </si>
  <si>
    <t>80 x 197 : 2</t>
  </si>
  <si>
    <t>968072455R00</t>
  </si>
  <si>
    <t>Vybourání a vyjmutí kovových rámů a rolet rámů, včetně pomocného lešení o výšce podlahy do 1900 mm a pro zatížení do 1,5 kPa  (150 kg/m2) dveřních zárubní, plochy do 2 m2</t>
  </si>
  <si>
    <t xml:space="preserve">dmtz dle viz. v.č. D03-101, 102 : </t>
  </si>
  <si>
    <t>60 x 197 : 0,6*2,0*5</t>
  </si>
  <si>
    <t>80 x 197 : 0,8*2,0*2</t>
  </si>
  <si>
    <t>970251200R00</t>
  </si>
  <si>
    <t>Řezání železobetonu hloubka řezu 200 mm</t>
  </si>
  <si>
    <t>1.NP, dmtz dle odk. 4, pro ZTI, viz. v.č. 101 : 30,2</t>
  </si>
  <si>
    <t xml:space="preserve">  (4,65+3,95)*2</t>
  </si>
  <si>
    <t xml:space="preserve">  (4,45+2,05)*2</t>
  </si>
  <si>
    <t>978011121R00</t>
  </si>
  <si>
    <t>Otlučení omítek vápenných nebo vápenocementových vnitřních s vyškrabáním spár, s očištěním zdiva stropů, v rozsahu do 10 %</t>
  </si>
  <si>
    <t>978013121R00</t>
  </si>
  <si>
    <t>Otlučení omítek vápenných nebo vápenocementových vnitřních s vyškrabáním spár, s očištěním zdiva stěn, v rozsahu do 10 %</t>
  </si>
  <si>
    <t>978013191R00</t>
  </si>
  <si>
    <t>Otlučení omítek vápenných nebo vápenocementových vnitřních s vyškrabáním spár, s očištěním zdiva stěn, v rozsahu do 100 %</t>
  </si>
  <si>
    <t xml:space="preserve">1.NP, stávající zdivo, k-ce : </t>
  </si>
  <si>
    <t>m.č. 104, 104, 106 : (26,1+9,715+7,155)*3,2</t>
  </si>
  <si>
    <t>přípočet pilířů : (0,5+0,5)*2*3,2*3</t>
  </si>
  <si>
    <t>přípočet pilířů : (0,5+0,1*2)*3,2*2*2</t>
  </si>
  <si>
    <t>0,028</t>
  </si>
  <si>
    <t>978059531R00</t>
  </si>
  <si>
    <t>Odsekání a odebrání obkladů stěn z obkládaček vnitřních z jakýchkoliv materiálů, plochy přes 2 m2</t>
  </si>
  <si>
    <t xml:space="preserve">m.č. 205 : </t>
  </si>
  <si>
    <t>((1,4+1,15)*2-0,6)*1,5*2</t>
  </si>
  <si>
    <t>((2,9+1,15)*2-0,6*3)*1,5</t>
  </si>
  <si>
    <t>((1,6+2,4)*2-(0,6+0,8))*1,5</t>
  </si>
  <si>
    <t>m.č. 206 : ((1,22+1,75+1,05*2)*2-0,6*3)*1,8</t>
  </si>
  <si>
    <t>0,038</t>
  </si>
  <si>
    <t>dmtz č.11, stávající pilíře koridoru : 38,8</t>
  </si>
  <si>
    <t>711111006RZ4</t>
  </si>
  <si>
    <t>Provedení izolace proti zemní vlhkosti natěradly za studena na ploše vodorovné asfaltovou penetrační suspenzí, včetně dodávky emulze 0,4 kg/m2</t>
  </si>
  <si>
    <t xml:space="preserve">cca + 10% v místě napojení na stávají HI : </t>
  </si>
  <si>
    <t>na podkladní mazaninu : 27,5*1,1</t>
  </si>
  <si>
    <t xml:space="preserve">  v ploše dle dmtz odk. 4 - pro ZTI : 4,65*3,95+4,45*2,05</t>
  </si>
  <si>
    <t>711141559RT2</t>
  </si>
  <si>
    <t xml:space="preserve">Provedení izolace proti zemní vlhkosti pásy přitavením vodorovná, 2 vrstvy, bez dodávky izolačních pásů,  </t>
  </si>
  <si>
    <t>711212000RT1</t>
  </si>
  <si>
    <t>Izolace proti netlakové vodě - nátěry a stěrky nátěr podkladní pod hydroizolační stěrky</t>
  </si>
  <si>
    <t xml:space="preserve">v podlaze : </t>
  </si>
  <si>
    <t>skladba D1 : 16,75</t>
  </si>
  <si>
    <t>vytažení na stěny do v= 30 cm : 10,2</t>
  </si>
  <si>
    <t xml:space="preserve">  m.č. 205 : ((2,4+1,65+2,9+1,15+1,15*2+1,4*2)*2-(0,8+0,6*6))*0,3</t>
  </si>
  <si>
    <t xml:space="preserve">  m.č. 206 : ((1,05*3+1,25+1,75+1,4)*2-(0,6*4+0,8))*0,3</t>
  </si>
  <si>
    <t>711212001RT1</t>
  </si>
  <si>
    <t>Izolace proti netlakové vodě - nátěry a stěrky nátěr hydroizolační proti vlhkosti</t>
  </si>
  <si>
    <t>na podkladní mazaninu : 27,5*1,1*1,15+0,0125</t>
  </si>
  <si>
    <t>62852265R</t>
  </si>
  <si>
    <t>pás izolační z modifikovaného asfaltu natavitelný, mechanicky kotvený; nosná vložka skelná tkanina; horní strana jemný minerální posyp; spodní strana PE fólie; tl. 4,0 mm</t>
  </si>
  <si>
    <t>766661112R00</t>
  </si>
  <si>
    <t>Montáž dveřních křídel kompletizovaných otevíravých ,  , do ocelové nebo fošnové zárubně, jednokřídlových, šířky do 800 mm</t>
  </si>
  <si>
    <t>766662811R00</t>
  </si>
  <si>
    <t>Demontáž dveřních křídel prahů dveří_x000D_
 jednokřídlových</t>
  </si>
  <si>
    <t>766670021R00</t>
  </si>
  <si>
    <t>Montáž obložkové zárubně a dveřního křídla kliky a štítku</t>
  </si>
  <si>
    <t>766695213R00</t>
  </si>
  <si>
    <t>Ostatní montáž prahů dveří  jednokřídlých, šířky přes 100 mm</t>
  </si>
  <si>
    <t xml:space="preserve">montáž v koordinaci z VZT : </t>
  </si>
  <si>
    <t>549pc10001</t>
  </si>
  <si>
    <t>Dveřní kování - klika (koule)/klika dle výpisu výrobků, dle výběru TDS</t>
  </si>
  <si>
    <t>61187161R</t>
  </si>
  <si>
    <t>práh dub; š = 150 mm; l = 800,0 mm; tl = 20,0 mm</t>
  </si>
  <si>
    <t>611pc65401</t>
  </si>
  <si>
    <t xml:space="preserve">podrobnosti viz. tabulky výrobků : </t>
  </si>
  <si>
    <t>611pc65403</t>
  </si>
  <si>
    <t xml:space="preserve">vni okenní výplně : </t>
  </si>
  <si>
    <t>015_vel. 395 x 110 cm : 3,95*1,1</t>
  </si>
  <si>
    <t>016_vel. 395 x 110 cm : 3,95*1,1</t>
  </si>
  <si>
    <t>017_vel. 392,5 x 110 cm : 3,95*1,1</t>
  </si>
  <si>
    <t>018_vel. 424 x 110 cm : 4,25*1,1*2</t>
  </si>
  <si>
    <t>023_vel. 53 x 110 cm : 0,5*1,1*2</t>
  </si>
  <si>
    <t>024_vel. 402 x 110 cm : 4,0*1,1</t>
  </si>
  <si>
    <t>025_vel. 227,5 x 110 cm : 2,3*1,1*2</t>
  </si>
  <si>
    <t>026_vel. 60 x 110 cm : 0,6*1,1*2</t>
  </si>
  <si>
    <t>0,035</t>
  </si>
  <si>
    <t>767832100R00</t>
  </si>
  <si>
    <t>Montáž žebříků do zdiva , s vodovodní ochrannou trubkou</t>
  </si>
  <si>
    <t>odk. Z8_dl. 505 cm : 5,05</t>
  </si>
  <si>
    <t>767834102R00</t>
  </si>
  <si>
    <t>Montáž žebříků montáž ochranného koše _x000D_
 svařováním</t>
  </si>
  <si>
    <t>pro odk. Z8 : 2,9</t>
  </si>
  <si>
    <t>767999803R00</t>
  </si>
  <si>
    <t>Demontáž ostatních doplňků staveb doplňků staveb  o hmotnosti přes 100 do 250 kg</t>
  </si>
  <si>
    <t>kg</t>
  </si>
  <si>
    <t>cca_odhad_dmtz odk. č. 9_ocel. žebřík : 120,0</t>
  </si>
  <si>
    <t>767Rp641112</t>
  </si>
  <si>
    <t>D12 D+M Dveře z Al 1-komor.prof  vel. 105 x 320 cm, 1kř dv 90x210 cm+nadsv.105x110 cm, Rw= 32 dB</t>
  </si>
  <si>
    <t>odk. D12, vel. 1050 x 3200 mm : 3</t>
  </si>
  <si>
    <t xml:space="preserve">- členění viz. schéma tabulky výrobků : </t>
  </si>
  <si>
    <t xml:space="preserve">- zasklení čiré 2sklo s bezpečnostní s fólií 2x PVB : </t>
  </si>
  <si>
    <t xml:space="preserve">- vč. rámu, spodní profil v= 15 cm, horní profil v= 18 cm : </t>
  </si>
  <si>
    <t xml:space="preserve">- 2x bezpeč. pruh z čtverců 5x5 cm, povrch. úprava práškovým lakováním : </t>
  </si>
  <si>
    <t xml:space="preserve">- podrobnosti viz. tabulky výrobků : </t>
  </si>
  <si>
    <t>553pc61015</t>
  </si>
  <si>
    <t>O15_Okno z Al 1-komor.prof., interér., 2kř vel. 395 x 110 cm_2x Fix, zaskl. čirým 2sklem/ Rw= 32 dB, rozšířený svislý dělící sloupek + horní rozšiřovací prof. v= 18 cm</t>
  </si>
  <si>
    <t>dělení dle schématu_viz. tabulky výrobků : 1</t>
  </si>
  <si>
    <t>553pc61016</t>
  </si>
  <si>
    <t>O16_Okno z Al 1-komor.prof., interér., 2kř vel. 395 x 110 cm_2x Fix, zaskl. čirým 2sklem/ Rw= 32 dB,, + horní rozšiřovací prof. v= 18 cm</t>
  </si>
  <si>
    <t>553pc61017</t>
  </si>
  <si>
    <t>O17_Okno z Al 1-komor.prof., interér, 2kř vel. 392,5 x 110 cm_2x Fix, zaskl. čirým 2sklem/ Rw= 32 dB, , + horní rozšiřovací prof. v= 18 cm</t>
  </si>
  <si>
    <t>553pc61018</t>
  </si>
  <si>
    <t>O18_Okno z Al 1-komor.prof., interér., 2kř vel. 424 x 110 cm_2x Fix, zaskl. čirým 2sklem/ Rw= 32 dB,, + horní rozšiřovací prof. v= 18 cm</t>
  </si>
  <si>
    <t>dělení dle schématu_viz. tabulky výrobků : 2</t>
  </si>
  <si>
    <t>553pc61023</t>
  </si>
  <si>
    <t>O23_Okno z Al 1-komor.prof., interér, 1kř vel. 53 x 110 cm_1x Fix, zaskl. čirým 2sklem/ Rw= 32 dB, +, horní rozšiřovací prof. v= 18 cm</t>
  </si>
  <si>
    <t>553pc61024</t>
  </si>
  <si>
    <t>O24_Okno z Al 1-komor.prof., interér, 2kř vel. 402,5 x 110 cm_2x Fix, zaskl. čirým 2sklem/ Rw= 32 dB, , + horní rozšiřovací prof. v= 18 cm</t>
  </si>
  <si>
    <t>553pc61025</t>
  </si>
  <si>
    <t>O25_Okno z Al 1-komor.prof., interér, 1kř vel. 227,5 x 110 cm_1x Fix, zaskl. čirým 2sklem/ Rw= 32 dB, , + horní rozšiřovací prof. v= 18 cm</t>
  </si>
  <si>
    <t>553pc61026</t>
  </si>
  <si>
    <t>O26_Okno z Al 1-komor.prof., interér, 1kř vel. 60 x 110 cm_1x Fix, zaskl. čirým 2sklem/ Rw= 32 dB, +, horní rozšiřovací prof. v= 18 cm</t>
  </si>
  <si>
    <t>553pc99008</t>
  </si>
  <si>
    <t>Z8_Ocelový žebřík pro výlez na střechu dl.505 cm, š= 54 cm, vč.ochran. koše D= 75 cm (hm. 132,17 kg), podrobnosti viz. v.č. D03_120</t>
  </si>
  <si>
    <t>dodávka odk. Z8 : 1</t>
  </si>
  <si>
    <t>771101101R00</t>
  </si>
  <si>
    <t xml:space="preserve">Příprava podkladu pod dlažby vysávání podkladů pod keramickou dlažbu průmyslovým vysavačem </t>
  </si>
  <si>
    <t>771575107RT1</t>
  </si>
  <si>
    <t>Montáž podlah z dlaždic keramických 200 x 200 mm, režných nebo glazovaných, hladkých, kladených do flexibilního tmele</t>
  </si>
  <si>
    <t>597623122R</t>
  </si>
  <si>
    <t>dlažba keramická š = 198 mm; l = 198 mm; h = 7,0 mm; pro interiér; barva šedá; mat; PEI 4</t>
  </si>
  <si>
    <t xml:space="preserve">dlažba bude při realizaci vzorkována, výběr provede investor, alt. TDS : </t>
  </si>
  <si>
    <t>skladba D1 : 16,75*1,1-0,025</t>
  </si>
  <si>
    <t>998771203R00</t>
  </si>
  <si>
    <t>Přesun hmot pro podlahy z dlaždic v objektech výšky do 24 m</t>
  </si>
  <si>
    <t>771578011R00</t>
  </si>
  <si>
    <t>Montáž podlah vnitřních z dlaždic keramických Zvláštní úpravy spár spára podlaha-stěna silikonem</t>
  </si>
  <si>
    <t>soklík ve schodišti : 2*10,85*2</t>
  </si>
  <si>
    <t xml:space="preserve">  (5,5+2,35+3,0)</t>
  </si>
  <si>
    <t>777101101R00</t>
  </si>
  <si>
    <t>Příprava podkladu vysávání podlah průmyslovým vysavačem</t>
  </si>
  <si>
    <t>800-773</t>
  </si>
  <si>
    <t>úprava stáv. schodiště : 14,05*2</t>
  </si>
  <si>
    <t xml:space="preserve">  podesty : 2,35*1,0</t>
  </si>
  <si>
    <t xml:space="preserve">  stupně : (0,17*23+0,32*21)*1,1</t>
  </si>
  <si>
    <t>771Rp441011</t>
  </si>
  <si>
    <t>Obklad soklíků teracových do TM, v=10 cm rovných (schodišťových)</t>
  </si>
  <si>
    <t>ve schodišti - obnova cca 25% : 5,4</t>
  </si>
  <si>
    <t xml:space="preserve">  (5,5+2,35+3,0)*2*0,25</t>
  </si>
  <si>
    <t>773Rp991001</t>
  </si>
  <si>
    <t>Broušení teracových povrchů_2x schodišťové stupně_stav. úprava č. 1</t>
  </si>
  <si>
    <t>59247431R</t>
  </si>
  <si>
    <t>tvarovka soklová beton - teraco; h = 60,0 mm; l = 300 mm; pro interiér i exteriér; barva bílá</t>
  </si>
  <si>
    <t>ve schodišti - obnova cca 25% : 5,4/0,3*1,1+0,2</t>
  </si>
  <si>
    <t>998773203R00</t>
  </si>
  <si>
    <t>Přesun hmot pro podlahy teracové v objektech výšky do 24 m</t>
  </si>
  <si>
    <t>776101101R00</t>
  </si>
  <si>
    <t>Přípravné práce vysávání povlakových podlah průmyslovým vysavačem</t>
  </si>
  <si>
    <t>800-775</t>
  </si>
  <si>
    <t>položky neobsahují žádný materiál</t>
  </si>
  <si>
    <t>776421200R00</t>
  </si>
  <si>
    <t xml:space="preserve">Lepení podlahových soklíků nebo lišt pryžových soklová lišta </t>
  </si>
  <si>
    <t>skladba C- marmoleum : 109,0</t>
  </si>
  <si>
    <t xml:space="preserve">  m.č. 104 : (9,1+7,15+0,6+0,1+0,5*2)*2-0,9</t>
  </si>
  <si>
    <t xml:space="preserve">  m.č. 105 : (8,55+7,15+0,1*2)*2-0,9+(0,5+0,7)*2</t>
  </si>
  <si>
    <t xml:space="preserve">  m.č. 106 : (9,1+9,7+0,1*2+0,6)*2-0,9+(0,5+0,7)*2</t>
  </si>
  <si>
    <t>skladba C1- marmoleum : 149,5</t>
  </si>
  <si>
    <t xml:space="preserve">  m.č. 207 : (77,55+2,35+0,5+0,25*3+0,3*2+0,55*2)*2</t>
  </si>
  <si>
    <t xml:space="preserve">  odpočet otvorů : -(0,9+0,8*4+1,5*2+4,55*2)</t>
  </si>
  <si>
    <t>776521200R00</t>
  </si>
  <si>
    <t>Lepení povlakových podlah z plastů  Lepení povlakových podlah z plastů - čtverce z PVC nebo vinylu, montáž</t>
  </si>
  <si>
    <t>odpočet plochy - PC učebny (m.č. 105, 106) : -148,4</t>
  </si>
  <si>
    <t>776521230R00</t>
  </si>
  <si>
    <t xml:space="preserve">Lepení povlakových podlah z plastů  Lepení povlakových podlah z plastů vodivých - čtverce montáž,  </t>
  </si>
  <si>
    <t>skladba C- marmoleum (PC učebny) : 148,4</t>
  </si>
  <si>
    <t xml:space="preserve">  m.č. 105, 106 : 61,08+87,29</t>
  </si>
  <si>
    <t>776975122R00</t>
  </si>
  <si>
    <t>Čisticí zóny a rohože odvodněný box se samonosnou rohoží tl. 22 mm , z polymerbetonu s pozinkovanou hranou, výšky 80 mm, rozměr 750x500 mm</t>
  </si>
  <si>
    <t>dle odk. Z1_vel. 150 x 50 cm : 2*2</t>
  </si>
  <si>
    <t>776975123R00</t>
  </si>
  <si>
    <t>Čisticí zóny a rohože odvodněný box se samonosnou rohoží tl. 22 mm , z polymerbetonu s pozinkovanou hranou, výšky 80 mm, rozměr 1000x500 mm</t>
  </si>
  <si>
    <t>dle odk. Z3_vel. 100 x 50 cm : 1</t>
  </si>
  <si>
    <t>776976101R00</t>
  </si>
  <si>
    <t xml:space="preserve">Čisticí zóny a rohože rám z profilu L, z hliníku,  </t>
  </si>
  <si>
    <t xml:space="preserve">m     </t>
  </si>
  <si>
    <t>dle odk. Z1_vel. 150 x 50 cm : (1,5+0,5)*2*2</t>
  </si>
  <si>
    <t>dle odk. Z3_vel. 100 x 50 cm : (1,0+0,5)*2</t>
  </si>
  <si>
    <t>776994111RT1</t>
  </si>
  <si>
    <t>Ostatní práce svařování povlakových podlah  z pásů nebo čtverců</t>
  </si>
  <si>
    <t>m.č. 104 - 106 : 9,1*3+8,55*3+9,1*4</t>
  </si>
  <si>
    <t>m.č. 207 : 2,35*38</t>
  </si>
  <si>
    <t>776Rp101121</t>
  </si>
  <si>
    <t>Provedení penetrace podkladu vč. dodávky penetrace</t>
  </si>
  <si>
    <t>skladba C- marmoleum : (64,62+61,08+87,3)</t>
  </si>
  <si>
    <t>28410111R</t>
  </si>
  <si>
    <t>linoleum přírodní; podklad juta; v rolích; š = 2 000,0 mm; l = 32 000 mm; tl. 2,50 mm; třída zatížení 23, 34, 42; protiskluzné</t>
  </si>
  <si>
    <t xml:space="preserve">podlahová krytina bude při realizaci vzorkována, výběr provede investor, alt. TDS : </t>
  </si>
  <si>
    <t>přípočet pro soklík : 20,7*1,1</t>
  </si>
  <si>
    <t>34572191R</t>
  </si>
  <si>
    <t>lišta elektroinstalační podlahová s drážkou na koberec; mat. PVC samozhášivé; Š x V 80 x 25 mm; délka 2,00 m; bílá; stupeň hořlavosti A1-F; teplot.rozsah -5 až 60 °C</t>
  </si>
  <si>
    <t>-0,025</t>
  </si>
  <si>
    <t>998776203R00</t>
  </si>
  <si>
    <t>Přesun hmot pro podlahy povlakové v objektech výšky do 24 m</t>
  </si>
  <si>
    <t>vodorovně do 50 m</t>
  </si>
  <si>
    <t>781101210RT1</t>
  </si>
  <si>
    <t>Příprava podkladu pod obklady penetrace podkladu pod obklady</t>
  </si>
  <si>
    <t>KO v ploše dle místností 1.+ 2.NP : 57,3</t>
  </si>
  <si>
    <t>obklad parapetu š= 120 mm : 62,6*0,15+0,01</t>
  </si>
  <si>
    <t>781320111R00</t>
  </si>
  <si>
    <t>Obkládání parapetů do tmele šířky do 150 mm</t>
  </si>
  <si>
    <t>obklad parapetu š= 120 mm : 62,6</t>
  </si>
  <si>
    <t xml:space="preserve">  odk. O17, dl. 392,5 cm : 2*3,95</t>
  </si>
  <si>
    <t>781415015RT2</t>
  </si>
  <si>
    <t>Montáž obkladů vnitřních z obkládaček pórovinových montáž obkladů vnitřních  z obkladaček pórovinových do tmele  , 200 x 200, nebo 300 x 150 mm, lepených do flexibilního tmele</t>
  </si>
  <si>
    <t xml:space="preserve">  m.č. 104, 105, 106 (KO za umyvadlem) : 1,2*1,8*3</t>
  </si>
  <si>
    <t>KO v ploše dle místností 1.+ 2.NP : 57,3*1,1</t>
  </si>
  <si>
    <t>obklad parapetu š= 120 mm : 62,6*0,15*1,1</t>
  </si>
  <si>
    <t>0,041</t>
  </si>
  <si>
    <t>783201811R00</t>
  </si>
  <si>
    <t>Odstranění nátěrů z kovových doplňk.konstrukcí oškrabáním</t>
  </si>
  <si>
    <t>800-783</t>
  </si>
  <si>
    <t xml:space="preserve">dle stavební úpravy č. 2 : </t>
  </si>
  <si>
    <t>stávající zárubně_pouze v 2.NP : 6,6</t>
  </si>
  <si>
    <t xml:space="preserve">  (2*1,97+0,8)*(0,16+2*0,05)*2</t>
  </si>
  <si>
    <t xml:space="preserve">  (2*1,97+0,9)*(0,16+2*0,05)</t>
  </si>
  <si>
    <t xml:space="preserve">  (2*1,97+1,5)*(0,16+2*0,05)*2</t>
  </si>
  <si>
    <t>783201831R00</t>
  </si>
  <si>
    <t>Odstranění nátěrů z kovových doplňk.konstrukcí chemickými odstranovači</t>
  </si>
  <si>
    <t xml:space="preserve">dočištění/ do 20%_dle stavební úpravy č. 2 : </t>
  </si>
  <si>
    <t>stávající zárubně_pouze v 2.NP : 6,6*0,2-0,02</t>
  </si>
  <si>
    <t>783222110RT1</t>
  </si>
  <si>
    <t xml:space="preserve">Nátěry kov.stavebních doplňk.konstrukcí syntetické 2x email,  </t>
  </si>
  <si>
    <t>nové ocel. zárubně : 7,25</t>
  </si>
  <si>
    <t xml:space="preserve">  (2*1,97+0,6)*(0,11+2*0,05)*5</t>
  </si>
  <si>
    <t>783226100R00</t>
  </si>
  <si>
    <t xml:space="preserve">Nátěry kov.stavebních doplňk.konstrukcí syntetické základní,  </t>
  </si>
  <si>
    <t>783904811R00</t>
  </si>
  <si>
    <t>Ostatní práce odrezivění kovových konstrukcí</t>
  </si>
  <si>
    <t>783Rp001</t>
  </si>
  <si>
    <t>Povrchová úprava - žárové pozinkování</t>
  </si>
  <si>
    <t>odk. Z8_ocel. žebřík : 132,2</t>
  </si>
  <si>
    <t>784191101R00</t>
  </si>
  <si>
    <t>Příprava povrchu Penetrace (napouštění) podkladu disperzní, jednonásobná</t>
  </si>
  <si>
    <t>800-784</t>
  </si>
  <si>
    <t>784195312R00</t>
  </si>
  <si>
    <t>Malby z malířských směsí otěruvzdorných,  , bělost 88 %, dvojnásobné</t>
  </si>
  <si>
    <t xml:space="preserve">dle výměry stropů : </t>
  </si>
  <si>
    <t xml:space="preserve">stěny : </t>
  </si>
  <si>
    <t>odpočet KO : -9,2</t>
  </si>
  <si>
    <t>odpočet KO v m.č. 205, 206 : -50,85</t>
  </si>
  <si>
    <t>Svislá doprava suti a vybouraných hmot Svislá doprava suti a vybour. hmot za 2.NP a 1.PP</t>
  </si>
  <si>
    <t>319,689/2*3+0,0005</t>
  </si>
  <si>
    <t>Poplatek za skládku za uložení, směs betonu, cihel a dřeva,  , skupina 17 09 04 z Katalogu odpadů</t>
  </si>
  <si>
    <t>139711101R00</t>
  </si>
  <si>
    <t>Vykopávka v uzavřených prostorách v hornině 1-4</t>
  </si>
  <si>
    <t>s naložením výkopku na dopravní prostředek</t>
  </si>
  <si>
    <t>9,80*(0,55+1,07)/2*0,8</t>
  </si>
  <si>
    <t>1,98*0,55*0,8</t>
  </si>
  <si>
    <t>1,90*(1,0+1,02)/2*0,8</t>
  </si>
  <si>
    <t>3,25*(0,40+1,03)/2*0,8</t>
  </si>
  <si>
    <t>8,55*(0,55+1,28)/2*0,8</t>
  </si>
  <si>
    <t>6,45*(1,06+1,19)/2*0,8</t>
  </si>
  <si>
    <t>4,30*(0,55+1,09)/2*0,8</t>
  </si>
  <si>
    <t>2,15*(0,40+1,22)/2*0,8</t>
  </si>
  <si>
    <t>0,0042</t>
  </si>
  <si>
    <t>vytěžená zemina uvnitř objektu : 28,64</t>
  </si>
  <si>
    <t>162201102R00</t>
  </si>
  <si>
    <t>Vodorovné přemístění výkopku z horniny 1 až 4, na vzdálenost přes 20  do 50 m</t>
  </si>
  <si>
    <t>výkopy v uzav. prostorách_na meziskládku u objektu : 28,64</t>
  </si>
  <si>
    <t xml:space="preserve">pro zásypy uvnitř objektu z meziskládky : : </t>
  </si>
  <si>
    <t>zpětný zásyp uvnitř objektu : 15,18</t>
  </si>
  <si>
    <t>obsyp potrubí v objektu : 10,1</t>
  </si>
  <si>
    <t>lože v objektu : 3,36</t>
  </si>
  <si>
    <t>Přebytečná zemina - Lože v objektu : 3,36</t>
  </si>
  <si>
    <t>Vodorovné přemístění výkopku příplatek k ceně za každých dalších i započatých 1 000 m přes 10 000 m  z horniny 1 až 4</t>
  </si>
  <si>
    <t>Přebytečná zemina - Lože v objektu, do 15 km : 3,36*5</t>
  </si>
  <si>
    <t>Nakládání, skládání, překládání neulehlého výkopku nakládání výkopku  do 100 m3, z horniny 1 až 4</t>
  </si>
  <si>
    <t xml:space="preserve">pro zpětný zásyp uvnitř objektu : </t>
  </si>
  <si>
    <t>vytěžená zemina pro zpětný zásyp : 15,18</t>
  </si>
  <si>
    <t>přebytečná zemina na skládku - Lože v objektu : 3,36</t>
  </si>
  <si>
    <t>171201101R00</t>
  </si>
  <si>
    <t>Uložení sypaniny do násypů nezhutněných</t>
  </si>
  <si>
    <t>odpočet lože a obsypu : -(3,36+10,1)</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</si>
  <si>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</si>
  <si>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</si>
  <si>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</si>
  <si>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uvnitř objektu : 10,1</t>
  </si>
  <si>
    <t xml:space="preserve">  (9,8+1,98+1,9+3,25+8,55+1,98+6,045+4,3+1,98+2,15)*0,3*0,8</t>
  </si>
  <si>
    <t>175101109R00</t>
  </si>
  <si>
    <t xml:space="preserve">Obsyp potrubí příplatek za prohození sypaniny </t>
  </si>
  <si>
    <t>451573111R00</t>
  </si>
  <si>
    <t>Lože pod potrubí, stoky a drobné objekty z písku a štěrkopísku  do 65 mm</t>
  </si>
  <si>
    <t>827-1</t>
  </si>
  <si>
    <t>v otevřeném výkopu,</t>
  </si>
  <si>
    <t>uvnitř objektu : 3,36</t>
  </si>
  <si>
    <t xml:space="preserve">  (9,8+1,98+1,9+3,25+8,55+1,98+6,045+4,3+1,98+2,15)*0,1*0,8</t>
  </si>
  <si>
    <t xml:space="preserve">Přesun hmot pro opravy a údržbu objektů pro opravy a údržbu dosavadních objektů včetně vnějších plášťů  výšky do 25 m,  </t>
  </si>
  <si>
    <t>721140802R00</t>
  </si>
  <si>
    <t>Demontáž potrubí z litinových trub do DN 100</t>
  </si>
  <si>
    <t>800-721</t>
  </si>
  <si>
    <t>odpadního nebo dešťového,</t>
  </si>
  <si>
    <t>721176101R00</t>
  </si>
  <si>
    <t>Potrubí HT připojovací vnější průměr D 32 mm, tloušťka stěny 1,8 mm, DN 30</t>
  </si>
  <si>
    <t>včetně tvarovek, objímek. Bez zednických výpomocí.</t>
  </si>
  <si>
    <t>721176102R00</t>
  </si>
  <si>
    <t>Potrubí HT připojovací vnější průměr D 40 mm, tloušťka stěny 1,8 mm, DN 40</t>
  </si>
  <si>
    <t>721176103R00</t>
  </si>
  <si>
    <t>Potrubí HT připojovací vnější průměr D 50 mm, tloušťka stěny 1,8 mm, DN 50</t>
  </si>
  <si>
    <t>721176115R00</t>
  </si>
  <si>
    <t>Potrubí HT odpadní svislé vnější průměr D 110 mm, tloušťka stěny 2,7 mm, DN 100</t>
  </si>
  <si>
    <t>721176116R00</t>
  </si>
  <si>
    <t>Potrubí HT odpadní svislé vnější průměr D 125 mm, tloušťka stěny 3,1 mm, DN 125</t>
  </si>
  <si>
    <t>721176222R00</t>
  </si>
  <si>
    <t>Potrubí KG svodné (ležaté) v zemi vnější průměr D 110 mm, tloušťka stěny 3,2 mm, DN 100</t>
  </si>
  <si>
    <t>721194103R00</t>
  </si>
  <si>
    <t>Zřízení přípojek na potrubí D 32 mm, materiál ve specifikaci</t>
  </si>
  <si>
    <t>vyvedení a upevnění odpadních výpustek,</t>
  </si>
  <si>
    <t>721194104R00</t>
  </si>
  <si>
    <t>Zřízení přípojek na potrubí D 40 mm, materiál ve specifikaci</t>
  </si>
  <si>
    <t>721194109R00</t>
  </si>
  <si>
    <t>Zřízení přípojek na potrubí D 110  mm, materiál ve specifikaci</t>
  </si>
  <si>
    <t>721273146R00</t>
  </si>
  <si>
    <t>Ventilační hlavice D 125 mm, z PVC, s posuvným mezikružím, povrch stabilizován proti UV záření, včetně dodávky materiálu</t>
  </si>
  <si>
    <t>721290111R00</t>
  </si>
  <si>
    <t>Zkouška těsnosti kanalizace v objektech vodou, DN 125</t>
  </si>
  <si>
    <t>721290123R00</t>
  </si>
  <si>
    <t>Zkouška těsnosti kanalizace v objektech kouřem, DN 300</t>
  </si>
  <si>
    <t>721290823R00</t>
  </si>
  <si>
    <t>Vnitrostaveništní přemístění vybouraných hmot svislý , v objektech výšky přes 12 do 24 m</t>
  </si>
  <si>
    <t>vodorovně do 100 m</t>
  </si>
  <si>
    <t>722290226R00</t>
  </si>
  <si>
    <t>Dílčí tlakové zkoušky vodovodního potrubí závitového, do DN 50</t>
  </si>
  <si>
    <t>721Rp040109</t>
  </si>
  <si>
    <t>D+M/ Protipožární ucpávka, stropní k-ce/ D125 PO45 min.</t>
  </si>
  <si>
    <t>721Rp172303</t>
  </si>
  <si>
    <t>Potrubí z PP-R 80 PN 20, DN 32 odvod kondenzátu od VZT, mtz vč. dodávky</t>
  </si>
  <si>
    <t>721Rp172304</t>
  </si>
  <si>
    <t>Potrubí z PP-R 80 PN 20, DN 40 odvod kondenzátu od VZT, mtz vč. dodávky</t>
  </si>
  <si>
    <t>998721203R00</t>
  </si>
  <si>
    <t>Přesun hmot pro vnitřní kanalizaci v objektech výšky do 24 m</t>
  </si>
  <si>
    <t>50 m vodorovně, měřeno od těžiště půdorysné plochy skládky do těžiště půdorysné plochy objektu</t>
  </si>
  <si>
    <t>722130233R00</t>
  </si>
  <si>
    <t>Potrubí z ocelových trubek závitových pozinkovaných DN 25, svařovaných 11 343,  , včetně dodávky materiálu</t>
  </si>
  <si>
    <t>722130234R00</t>
  </si>
  <si>
    <t>Potrubí z ocelových trubek závitových pozinkovaných DN 32, svařovaných 11 343,  , včetně dodávky materiálu</t>
  </si>
  <si>
    <t>722130801R00</t>
  </si>
  <si>
    <t>Demontáž potrubí z ocelových trubek závitových do DN 25</t>
  </si>
  <si>
    <t>722172331R00</t>
  </si>
  <si>
    <t>Potrubí z plastických hmot polypropylenové potrubí PP-R, D 20 mm, s 3,4 mm, PN 20, polyfúzně svařované, včetně zednických výpomocí</t>
  </si>
  <si>
    <t>včetně tvarovek, bez zednických výpomocí</t>
  </si>
  <si>
    <t>722181222RT7</t>
  </si>
  <si>
    <t>Izolace vodovodního potrubí návleková z trubic z pěnového polyetylenu s povrchovou ochrannou hliníkovou fólií zesílenou sklorohoží 5x5 mm, tloušťka stěny 9 mm, d 22 mm</t>
  </si>
  <si>
    <t>722181222RU1</t>
  </si>
  <si>
    <t>Izolace vodovodního potrubí návleková z trubic z pěnového polyetylenu s povrchovou ochrannou hliníkovou fólií zesílenou sklorohoží 5x5 mm, tloušťka stěny 9 mm, d 32 mm</t>
  </si>
  <si>
    <t>Ocel DN25 : 2,0</t>
  </si>
  <si>
    <t>722181224RV9</t>
  </si>
  <si>
    <t>Izolace vodovodního potrubí návleková z trubic z pěnového polyetylenu s povrchovou ochrannou hliníkovou fólií zesílenou sklorohoží 5x5 mm, tloušťka stěny 20 mm, d 40 mm</t>
  </si>
  <si>
    <t>Ocel DN32 : 3,5</t>
  </si>
  <si>
    <t>722190401R00</t>
  </si>
  <si>
    <t>Vyvedení a upevnění výpustek DN 15</t>
  </si>
  <si>
    <t>722190403R00</t>
  </si>
  <si>
    <t>Vyvedení a upevnění výpustek DN 25</t>
  </si>
  <si>
    <t>722190901R00</t>
  </si>
  <si>
    <t>Uzavření nebo otevření vodovodního potrubí při opravě</t>
  </si>
  <si>
    <t>včetně vypuštění a napuštění,</t>
  </si>
  <si>
    <t>722220111R00</t>
  </si>
  <si>
    <t>Nástěnka nátrubková mosazná pro výtokový ventil, vnitřní závit, DN 15, PN 10, včetně dodávky materiálu</t>
  </si>
  <si>
    <t>722220121R00</t>
  </si>
  <si>
    <t>Nástěnka nátrubková mosazná pro baterii, vnitřní závit, DN 15, PN 10, včetně dodávky materiálu</t>
  </si>
  <si>
    <t>pár</t>
  </si>
  <si>
    <t>722290234R00</t>
  </si>
  <si>
    <t>Proplach a dezinfekce vodovodního potrubí do DN 80</t>
  </si>
  <si>
    <t>722290823R00</t>
  </si>
  <si>
    <t>Vnitrostaveništní přemístění vybouraných hmot svislé, v objektech výšky přes 12 do 24 m</t>
  </si>
  <si>
    <t>vodorovně do 100 m,</t>
  </si>
  <si>
    <t xml:space="preserve">722Rp040101 </t>
  </si>
  <si>
    <t>D+M/ Protipožární ucpávka, stropní k-ce/ D20 PO45 min., vč. dodávky</t>
  </si>
  <si>
    <t>722Rp040103</t>
  </si>
  <si>
    <t>D+M/ Protipožární ucpávka, stropní k-ce/ D32 PO45 min., vč. dodávky</t>
  </si>
  <si>
    <t>998722203R00</t>
  </si>
  <si>
    <t>Přesun hmot pro vnitřní vodovod v objektech výšky do 24 m</t>
  </si>
  <si>
    <t>725017132R00</t>
  </si>
  <si>
    <t>Umyvadlo na šrouby, bílé, šířka 550 mm, hloubka 420 mm</t>
  </si>
  <si>
    <t>725017138R00</t>
  </si>
  <si>
    <t>Kryt sifonu keramický bílý</t>
  </si>
  <si>
    <t>725019101R00</t>
  </si>
  <si>
    <t>Výlevka diturvitová s plastovou mřížkou, stojící</t>
  </si>
  <si>
    <t>725810402R00</t>
  </si>
  <si>
    <t>Ventily ventil uzavírací pro do rozvodu vytápění a sanity; kulový, těleso mosaz.rohový, bez připojovací trubičky, DN 10 mm</t>
  </si>
  <si>
    <t>725823111RT1</t>
  </si>
  <si>
    <t>Baterie umyvadlové a dřezové umyvadlová, stojánková, ruční ovládání bez otvírání odpadu, standardní, včetně dodávky materiálu</t>
  </si>
  <si>
    <t>725860107R00</t>
  </si>
  <si>
    <t>Zápachová uzávěrka (sifon) pro zařizovací předměty D 40 mm; pro umyvadla; plast, mosaz, včetně dodávky materiálu</t>
  </si>
  <si>
    <t>725980113R00</t>
  </si>
  <si>
    <t>Dvířka vanová, 300 x 300 mm, včetně dodávky materiálu</t>
  </si>
  <si>
    <t>725980121R00</t>
  </si>
  <si>
    <t>Dvířka z plastu, 150 x 150 mm, včetně dodávky materiálu</t>
  </si>
  <si>
    <t>725980122R00</t>
  </si>
  <si>
    <t>Dvířka z plastu, 200 x 300 mm, včetně dodávky materiálu</t>
  </si>
  <si>
    <t>725Rp111241</t>
  </si>
  <si>
    <t>Nádrž splachovací, roh ventil s úspornou armaturou</t>
  </si>
  <si>
    <t>725Rp291511</t>
  </si>
  <si>
    <t>D+M/ Dávkovač tekutého mýdla na 350 ml</t>
  </si>
  <si>
    <t>725Rp291621</t>
  </si>
  <si>
    <t>D+M/ Krystalové zrcadlo do obkladu</t>
  </si>
  <si>
    <t>725Rp825111</t>
  </si>
  <si>
    <t>D+M/ Baterie nástěnná,  páková dlouhý otoč výtok standardní</t>
  </si>
  <si>
    <t>725Rp864111</t>
  </si>
  <si>
    <t>D+M/ Kondenzační sifón DN40</t>
  </si>
  <si>
    <t>725Rp864112</t>
  </si>
  <si>
    <t>D+M/ Kondenzační sifón DN32 - podomítkový</t>
  </si>
  <si>
    <t>998725203R00</t>
  </si>
  <si>
    <t>Přesun hmot pro zařizovací předměty v objektech výšky do 24 m</t>
  </si>
  <si>
    <t>800-6</t>
  </si>
  <si>
    <t>s hrubým urovnáním,</t>
  </si>
  <si>
    <t>713463411</t>
  </si>
  <si>
    <t>Montáž izolace tepelné potrubí a ohybů návlekovými izolačními pouzdry</t>
  </si>
  <si>
    <t>URS</t>
  </si>
  <si>
    <t>ÚRS 21 02</t>
  </si>
  <si>
    <t>283770950</t>
  </si>
  <si>
    <t>izolace potrubí 15 x 13 mm, 0,043 W/m.K</t>
  </si>
  <si>
    <t>283771060</t>
  </si>
  <si>
    <t>izolace potrubí 18 x 20 mm, 0,043 W/m.K</t>
  </si>
  <si>
    <t>R99</t>
  </si>
  <si>
    <t>Lepidlo, pásky</t>
  </si>
  <si>
    <t>733222302</t>
  </si>
  <si>
    <t>Potrubí měděné polotvrdé spojované lisováním 15x1</t>
  </si>
  <si>
    <t>733224222</t>
  </si>
  <si>
    <t>Příplatek k potrubí měděnému za zhotovení přípojky z trubek měděných D 15x1</t>
  </si>
  <si>
    <t>733291101</t>
  </si>
  <si>
    <t>Zkouška těsnosti potrubí měděné do D 35x1,5</t>
  </si>
  <si>
    <t>733322201</t>
  </si>
  <si>
    <t>733391101</t>
  </si>
  <si>
    <t>Zkouška těsnosti potrubí plastové do D 40x3,5</t>
  </si>
  <si>
    <t>998733201R00</t>
  </si>
  <si>
    <t>Přesun hmot pro rozvody potrubí v objektech výšky do 6 m</t>
  </si>
  <si>
    <t>800-731</t>
  </si>
  <si>
    <t>734209113R00</t>
  </si>
  <si>
    <t>Montáž závitové armatury se dvěma závity, G 1/2", bez dodávky materiálu</t>
  </si>
  <si>
    <t>SPC11</t>
  </si>
  <si>
    <t>Termostatická hlavice s kapalinovým čidlem</t>
  </si>
  <si>
    <t>SPC13</t>
  </si>
  <si>
    <t>Připojovací regulační uzavíratelná garnitura pro tělesa se spodním připojení (H-kus)</t>
  </si>
  <si>
    <t>SPC14</t>
  </si>
  <si>
    <t>Připojovací regulační uzavíratelná garnitura pro stojánkové konvektory vč. hlavice a prodlužovacích, kusů</t>
  </si>
  <si>
    <t>SPC15</t>
  </si>
  <si>
    <t>Svorné šroubení Cu15</t>
  </si>
  <si>
    <t>SPC16</t>
  </si>
  <si>
    <t>Připojovací press koleno PEX16/Cu15-chrom</t>
  </si>
  <si>
    <t>998734201R00</t>
  </si>
  <si>
    <t>Přesun hmot pro armatury v objektech výšky do 6 m</t>
  </si>
  <si>
    <t>735000912R00</t>
  </si>
  <si>
    <t>Regulace otopného systému při opravách vyregulování dvojregulačních ventilů a kohoutů s termostatickým ovládáním</t>
  </si>
  <si>
    <t>R01</t>
  </si>
  <si>
    <t>Otopné těleso panelové 11/500/2000, spodní připojení, zabudovaný ventil</t>
  </si>
  <si>
    <t>R05</t>
  </si>
  <si>
    <t>Otopné těleso panelové 21/300/2000, spodní připojení, zabudovaný ventil</t>
  </si>
  <si>
    <t>R06</t>
  </si>
  <si>
    <t>Otopné těleso panelové 22/300/2300, spodní připojení, zabudovaný ventil</t>
  </si>
  <si>
    <t>R09</t>
  </si>
  <si>
    <t>Otopné těleso panelové 22/300/2600, spodní připojení, zabudovaný ventil</t>
  </si>
  <si>
    <t>R42</t>
  </si>
  <si>
    <t>Stojánkový konvektor 160/15/18   1607W-75/65°C, AL mřížka, vč. stojánků a krytů</t>
  </si>
  <si>
    <t>R43</t>
  </si>
  <si>
    <t>Stojánkový konvektor 300/15/18  3198W-75/65°C, AL mřížka, vč. stojánků a krytů</t>
  </si>
  <si>
    <t>735159240R00</t>
  </si>
  <si>
    <t>Otopná tělesa panelová montáž dvouřadých, délky přes 1980 do 2820 mm, bez dodávky materiálu</t>
  </si>
  <si>
    <t>735191905R00</t>
  </si>
  <si>
    <t>Ostatní opravy otopných těles odvzdušnění   otopných těles</t>
  </si>
  <si>
    <t>735191910R00</t>
  </si>
  <si>
    <t>Ostatní opravy otopných těles napuštění vody do otopného systému včetně potrubí (bez kotle a ohříváků)  otopných těles</t>
  </si>
  <si>
    <t>735419126R00</t>
  </si>
  <si>
    <t>Montáž konvektorů na konzoly, stavební délky přes 1290 do 2040 mm</t>
  </si>
  <si>
    <t>montáž</t>
  </si>
  <si>
    <t>998735201R00</t>
  </si>
  <si>
    <t>Přesun hmot pro otopná tělesa v objektech výšky do 6 m</t>
  </si>
  <si>
    <t>783424340R00</t>
  </si>
  <si>
    <t>Nátěry potrubí a armatur syntetické potrubí, do DN 50 mm, dvojnásobné s 1x emailováním a základním nátěrem</t>
  </si>
  <si>
    <t>na vzduchu schnoucí</t>
  </si>
  <si>
    <t>904      R00</t>
  </si>
  <si>
    <t>Hzs-zkousky v ramci montaz.praci</t>
  </si>
  <si>
    <t>Prav.M</t>
  </si>
  <si>
    <t>Rp503</t>
  </si>
  <si>
    <t>Rp505</t>
  </si>
  <si>
    <t>Patchpanel 24 port, 1U, kat. 6</t>
  </si>
  <si>
    <t>Rp506</t>
  </si>
  <si>
    <t>propojovací kabel RJ45/RJ45, U/UTP,  2m, kat. 6A, šedá</t>
  </si>
  <si>
    <t>Rp514</t>
  </si>
  <si>
    <t>U/UTP instalační kabel Cat.6</t>
  </si>
  <si>
    <t>Rp517</t>
  </si>
  <si>
    <t>Rp518</t>
  </si>
  <si>
    <t>Spolupráce s ostatními profesemi</t>
  </si>
  <si>
    <t>Rp519</t>
  </si>
  <si>
    <t>Oživení systému</t>
  </si>
  <si>
    <t>Rp520</t>
  </si>
  <si>
    <t>Revize, měření, zaškolení obsluhy, odzkoušení systému</t>
  </si>
  <si>
    <t>Rp101</t>
  </si>
  <si>
    <t>Rp102</t>
  </si>
  <si>
    <t>Rp103</t>
  </si>
  <si>
    <t>Rp104</t>
  </si>
  <si>
    <t>Rp117</t>
  </si>
  <si>
    <t>Rp126</t>
  </si>
  <si>
    <t>drobný propojovací a instalační materiál</t>
  </si>
  <si>
    <t>set</t>
  </si>
  <si>
    <t>Kalkul</t>
  </si>
  <si>
    <t>Rp129</t>
  </si>
  <si>
    <t>Rp131</t>
  </si>
  <si>
    <t>Rp133</t>
  </si>
  <si>
    <t>Kabelová krabicová rozvodka IP65 se zachováním funkčnosti</t>
  </si>
  <si>
    <t>Rp134</t>
  </si>
  <si>
    <t>Zkušební plyn s výsuvným aplikátorem</t>
  </si>
  <si>
    <t>Rp135</t>
  </si>
  <si>
    <t>Popisové pole pro nalepení popisky hlásiče</t>
  </si>
  <si>
    <t>Rp136</t>
  </si>
  <si>
    <t>Popiska hlásiče (velikost písma zvolit tak, aby bylo čitelné z podlahy daného prostoru)</t>
  </si>
  <si>
    <t>Rp138</t>
  </si>
  <si>
    <t>J-Y(st)Y 2x2x0,8 (s možností instalace pod omítku)</t>
  </si>
  <si>
    <t>Rp141</t>
  </si>
  <si>
    <t>Rp143</t>
  </si>
  <si>
    <t>Rp145</t>
  </si>
  <si>
    <t>Úchytka pro svazky kabelů s požární odolností , vč. hmoždinky a šroubu, vzdálenost úchytex max 0,3m</t>
  </si>
  <si>
    <t>Rp146</t>
  </si>
  <si>
    <t>Rp151</t>
  </si>
  <si>
    <t>Rp152</t>
  </si>
  <si>
    <t>Spolupráce s ostatními profesemi, účast na KD</t>
  </si>
  <si>
    <t>Rp154</t>
  </si>
  <si>
    <t>Oživení systému, naprogramování</t>
  </si>
  <si>
    <t>Rp155</t>
  </si>
  <si>
    <t>Revize EPS vč. vypracování revizní zprávy - 3x paré</t>
  </si>
  <si>
    <t>Rp156</t>
  </si>
  <si>
    <t>Integrace EPS do nástavbového grafického SW</t>
  </si>
  <si>
    <t>Rp157</t>
  </si>
  <si>
    <t>Funkční zkouška vč.protokolu</t>
  </si>
  <si>
    <t>Rp416</t>
  </si>
  <si>
    <t>Rp417</t>
  </si>
  <si>
    <t>Rp418</t>
  </si>
  <si>
    <t>Ochranný kryt zvukového projektoru -atypický zámečnícký výrobek (ochranná mřížka)</t>
  </si>
  <si>
    <t>Rp421</t>
  </si>
  <si>
    <t>Instalační krabice požárně odolná, keramická svorkovnice</t>
  </si>
  <si>
    <t>Rp424</t>
  </si>
  <si>
    <t>Rp426</t>
  </si>
  <si>
    <t>Úchytka pro svazky kabelů s požární odolností , vč. hmoždinky a šroubu, vzdálenost úchytek max 0,3m</t>
  </si>
  <si>
    <t>Rp427</t>
  </si>
  <si>
    <t>Rp430</t>
  </si>
  <si>
    <t>Požární ucpávky</t>
  </si>
  <si>
    <t>Rp431</t>
  </si>
  <si>
    <t>Rp432</t>
  </si>
  <si>
    <t>Rp433</t>
  </si>
  <si>
    <t>Rp434</t>
  </si>
  <si>
    <t>Revize ER vč. vypracování revizní zprávy - 3x paré</t>
  </si>
  <si>
    <t>Rp435</t>
  </si>
  <si>
    <t>Rp305</t>
  </si>
  <si>
    <t>PIR čidlo 360°, stropní, stupeň 3, 12m</t>
  </si>
  <si>
    <t>Rp307</t>
  </si>
  <si>
    <t>PIR čidlo LR, stupeň 3, dosah 25m</t>
  </si>
  <si>
    <t>Rp310</t>
  </si>
  <si>
    <t>Plastový magnetický kontakt, povrchová montáž, stupeň 3</t>
  </si>
  <si>
    <t>Rp311</t>
  </si>
  <si>
    <t>Rp313</t>
  </si>
  <si>
    <t>Rp317</t>
  </si>
  <si>
    <t>Sdělovací stíněný kabel 2x2x0,5</t>
  </si>
  <si>
    <t>Rp321</t>
  </si>
  <si>
    <t>Rp322</t>
  </si>
  <si>
    <t>Integrace PZTS do nástavbového grafického SW</t>
  </si>
  <si>
    <t>Rp323</t>
  </si>
  <si>
    <t>Rp324</t>
  </si>
  <si>
    <t>Rp325</t>
  </si>
  <si>
    <t>Revize, zaškolení obsluhy, odzkoušení systému</t>
  </si>
  <si>
    <t>Rp712</t>
  </si>
  <si>
    <t>GN/Půdorys, vývoj konkrétní aplikace, cena za 1 půdorys</t>
  </si>
  <si>
    <t>Rp713</t>
  </si>
  <si>
    <t>GN/Symbol, vývoj konkrétní aplikace, cena za 1 symbol</t>
  </si>
  <si>
    <t>Rp715</t>
  </si>
  <si>
    <t>Rp716</t>
  </si>
  <si>
    <t>Rp717</t>
  </si>
  <si>
    <t>Oživení systému, kontrola funkce, zaučení obsluhy</t>
  </si>
  <si>
    <t>220Rp261661</t>
  </si>
  <si>
    <t>Značení trasy trubkového vedení</t>
  </si>
  <si>
    <t>220Rp300802</t>
  </si>
  <si>
    <t>Forma drátová jednostranná do 20 vodičů</t>
  </si>
  <si>
    <t>Rp801</t>
  </si>
  <si>
    <t>Trubka ohebná PVC volně nebo pod omítkou 16 mm</t>
  </si>
  <si>
    <t>Rp802</t>
  </si>
  <si>
    <t>Trubka ohebná PVC volně nebo pod omítkou 23 mm</t>
  </si>
  <si>
    <t>Rp803</t>
  </si>
  <si>
    <t>Trubka ohebná PVC volně nebo pod omítkou 29 mm</t>
  </si>
  <si>
    <t>Rp804</t>
  </si>
  <si>
    <t>Trubka ohebná PVC volně nebo pod omítkou 36 mm</t>
  </si>
  <si>
    <t>Rp805</t>
  </si>
  <si>
    <t>Trubka ohebná PVC volně nebo pod omítkou 48 mm</t>
  </si>
  <si>
    <t>Rp806</t>
  </si>
  <si>
    <t>Rp807</t>
  </si>
  <si>
    <t>Rp808</t>
  </si>
  <si>
    <t>Rp809</t>
  </si>
  <si>
    <t>Rp810</t>
  </si>
  <si>
    <t>Parapetní kanál 210x70 D HD (pod okna) vč. příslušenství</t>
  </si>
  <si>
    <t>metr</t>
  </si>
  <si>
    <t>Rp811</t>
  </si>
  <si>
    <t>Parapetní kanál 160x65 D HD (do stolů), vč. příslušenství</t>
  </si>
  <si>
    <t>Rp813</t>
  </si>
  <si>
    <t>Koncovka par. kanálu</t>
  </si>
  <si>
    <t>Rp814</t>
  </si>
  <si>
    <t>Kabelový kovový rošt 100x50, vč. závěsů</t>
  </si>
  <si>
    <t>Rp815</t>
  </si>
  <si>
    <t>Kabelový kovový rošt 200x100 vč. závěsů</t>
  </si>
  <si>
    <t>Rp816</t>
  </si>
  <si>
    <t>závitová tyč 8mm</t>
  </si>
  <si>
    <t>Rp817</t>
  </si>
  <si>
    <t>Osazení hmoždinky 8 mm cihla</t>
  </si>
  <si>
    <t>Rp818</t>
  </si>
  <si>
    <t>Osazení hmoždinky 8 mm beton, tvrz. kámen, železobeton</t>
  </si>
  <si>
    <t>Rp819</t>
  </si>
  <si>
    <t>Průraz D=6cm, cihla 30cm</t>
  </si>
  <si>
    <t>Rp820</t>
  </si>
  <si>
    <t>Průraz D=6cm, cihla 60cm</t>
  </si>
  <si>
    <t>Rp821</t>
  </si>
  <si>
    <t>Průraz D=6cm, beton 60cm</t>
  </si>
  <si>
    <t>Rp822</t>
  </si>
  <si>
    <t>chránička průrazu vč. začištění</t>
  </si>
  <si>
    <t>Rp825</t>
  </si>
  <si>
    <t>Vyvázání kabel. svazků formy do 20 vodičů</t>
  </si>
  <si>
    <t>Rp826</t>
  </si>
  <si>
    <t>Vysekání kapsy v cihl. zdi, krabice do 100x100x50 mm</t>
  </si>
  <si>
    <t>Rp827</t>
  </si>
  <si>
    <t>Vysekání kapsy v cihl. zdi, krabice do 250x200x100 mm</t>
  </si>
  <si>
    <t>Rp828</t>
  </si>
  <si>
    <t>Vysekání drážky v betonové zdi do hl. 30 mm, š. do 70 mm</t>
  </si>
  <si>
    <t>Rp829</t>
  </si>
  <si>
    <t>Vysekání drážky v cihl. zdi do hl. 30 mm, š. do 70 mm</t>
  </si>
  <si>
    <t>Rp830</t>
  </si>
  <si>
    <t>Vysekání drážky v cihl. zdi do hl. 30 mm, š. do 100 mm</t>
  </si>
  <si>
    <t>Rp831</t>
  </si>
  <si>
    <t>Omítnutí rýhy, drážka do 50x100 mm, vápenná omítka</t>
  </si>
  <si>
    <t>Rp832</t>
  </si>
  <si>
    <t>Omítnutí rýhy, drážka do 100x150 mm, vápenná omítka</t>
  </si>
  <si>
    <t>Rp833</t>
  </si>
  <si>
    <t>Koordinace a spolupráce s jinými profesemi</t>
  </si>
  <si>
    <t>Rp834</t>
  </si>
  <si>
    <t>Rp835</t>
  </si>
  <si>
    <t>Rp836</t>
  </si>
  <si>
    <t>Popl.za ulozeni suti</t>
  </si>
  <si>
    <t>Rp837</t>
  </si>
  <si>
    <t>Svis doprava suti prve podlazi</t>
  </si>
  <si>
    <t>Rp838</t>
  </si>
  <si>
    <t>Odvoz suti na skladku do 1km</t>
  </si>
  <si>
    <t>Rp839</t>
  </si>
  <si>
    <t>Odvoz suti na skladku zkd 1km</t>
  </si>
  <si>
    <t>km</t>
  </si>
  <si>
    <t>Rp840</t>
  </si>
  <si>
    <t>Práce spojené s vložením kabelů do stávajících kabelových tras</t>
  </si>
  <si>
    <t>Rp001</t>
  </si>
  <si>
    <t>Rp002</t>
  </si>
  <si>
    <t>maska nosná, 2x pozice keystone</t>
  </si>
  <si>
    <t>Rp003</t>
  </si>
  <si>
    <t>maska nosná, 1x pozice keystone</t>
  </si>
  <si>
    <t>Rp004</t>
  </si>
  <si>
    <t>držák keystone s clonkou, modul 45x22,5mm</t>
  </si>
  <si>
    <t>Rp005</t>
  </si>
  <si>
    <t>kryt zásuvky pro nosné masky</t>
  </si>
  <si>
    <t>Rp006</t>
  </si>
  <si>
    <t>rámeček zásuvky jednonásobný</t>
  </si>
  <si>
    <t>Rp010</t>
  </si>
  <si>
    <t>Patchpanel 24 port, 1U, kat. 6A</t>
  </si>
  <si>
    <t>Rp011</t>
  </si>
  <si>
    <t>19" Organizér, plastový kanál, 1U</t>
  </si>
  <si>
    <t>Rp039</t>
  </si>
  <si>
    <t>propojovací kabel RJ45/RJ45, U/UTP,  1m, kat. 6, šedá</t>
  </si>
  <si>
    <t>Rp040</t>
  </si>
  <si>
    <t>propojovací kabel RJ45/RJ45, U/UTP,  2m, kat. 6, šedá</t>
  </si>
  <si>
    <t>Rp041</t>
  </si>
  <si>
    <t>propojovací kabel RJ45/RJ45, U/UTP,  3m, kat. 6, šedá</t>
  </si>
  <si>
    <t>Rp042</t>
  </si>
  <si>
    <t>propojovací kabel RJ45/RJ45, U/UTP,  5m, kat. 6, šedá</t>
  </si>
  <si>
    <t>Rp044</t>
  </si>
  <si>
    <t>UTP instalační kabel Cat.6, LS0H</t>
  </si>
  <si>
    <t>Rp059</t>
  </si>
  <si>
    <t>Měření vývodů SK kat.6 vč. měř. protokolů</t>
  </si>
  <si>
    <t>Rp063</t>
  </si>
  <si>
    <t>Rp064</t>
  </si>
  <si>
    <t>Rp065</t>
  </si>
  <si>
    <t>Rp066</t>
  </si>
  <si>
    <t>účinnost rekuperace tepla 78% (suchá účinnost dle ČSN EN 308, je možné použít i jiné rovnocenné řešení) při V=750m3/h</t>
  </si>
  <si>
    <t xml:space="preserve">účinnost rekuperace tepla 84,5% (suchá účinnost dle ČSN EN 308, je možné použít i jiné rovnocenné řešení) při V=500m3/h : </t>
  </si>
  <si>
    <t>Venkovní kondenzační jednotka Qch=nom.28kW (R410A), Pi=12,44kW/32A/400V dle Euroventu (je možné použít i jiné rovnocenné řešení), hluk Lwa=77dB(A), Lpa=58dBA v 1m</t>
  </si>
  <si>
    <t>D1_Dv dřev vni plné DTD_CPL.fólie_1kř_60x197 cm, zámek-cylindrická vložka, bez prahu, (alt. větrací mřížka - koordinace s VZT)</t>
  </si>
  <si>
    <t>D3_Dv dřev vni plné DTD_CPL.fólie_1kř_80x197 cm, zámek-cylindrická vložka, s prahem, (alt. větrací mřížka - koordinace s VZT)</t>
  </si>
  <si>
    <t xml:space="preserve">- vč. kování (klika/klika), zámek-cylindrická vložka, horní zavírač, s nízkým prahem : </t>
  </si>
  <si>
    <t>skladba C1- přírodní linoleum, ekv.marmoleum : 193,5*1,05</t>
  </si>
  <si>
    <t>skladba C- přírodní linoleum, ekv.marmoleum : 213,0*1,05</t>
  </si>
  <si>
    <t xml:space="preserve">  skladba C- přírodní linoleum, ekv.marmoleum : 109,0*0,08</t>
  </si>
  <si>
    <t xml:space="preserve">  skladba C1- přírodní linoleum, ekv.marmoleum : 149,5*0,08</t>
  </si>
  <si>
    <t>skladba C- přírodní linoleum, ekv.marmoleum : 109,0*1,05</t>
  </si>
  <si>
    <t>skladba C1- přírodní linoleum, ekv.marmoleum : 149,5*1,05</t>
  </si>
  <si>
    <t>kamera ekvivalent: IMP219-1S dome vnitř, strop. kam 2MPx, 3-9mm, profi řada</t>
  </si>
  <si>
    <t>ekvivalent: CAPT340 (MAOH 850), kombinovaný opticko teplotní hlásič s paticí</t>
  </si>
  <si>
    <t>ekvivalent: CBG370S (MBG 813), adresný tlačítkový hlásič na omítku</t>
  </si>
  <si>
    <t>ekvivalent: CIO351T (MIO 324T), vst/výst jedn., 3vst, 3výst, 3 adresy</t>
  </si>
  <si>
    <t>ekvivalent: BF 362-24V/5A,certifikovaný zdroj,EN-54-4, plech. kryt, aku 2x18Ah</t>
  </si>
  <si>
    <t>ekvivalent: AKU 18-12 - akumulátor 12V/18 Ah, 181x76x167 mm, 6,2 kg</t>
  </si>
  <si>
    <t>ekvivalent: DF6000, sklo pro tlačítkové hlásiče Menvier</t>
  </si>
  <si>
    <t>KABEL ekvivalent: PRAFlaGuard 2x2x0.8 -hnědý stíněný kabel 2x2x0,8 PH120-R dle ZP-27/2008 (je možné použít i jiné rovnocenné řešení), B2caS1D0 dle PrEN, 50399:07 (je možné použít i jiné rovnocenné řešení), ohniodolný dle ČSN IEC60331 (je možné použít i jiné rovnocenné řešení), bezhalogenový</t>
  </si>
  <si>
    <t>KABEL ekvivalent: PRAFlaDur 3x2.5 -hnědý kabel PH120-R dle ZP-27/2008 (je možné použít i jiné rovnocenné řešení), B2caS1D0 dle PrEN 50399:07 (je možné použít i jiné rovnocenné řešení), ohniodolný, dle ČSN IEC60331 (je možné použít i jiné rovnocenné řešení), bezhalogenový dle ČSN 50266</t>
  </si>
  <si>
    <t>Normovaný kabelový kovový žlab ekvivalent: "Jupiter" 60x100x1,5 vč, spojek, nosníků,</t>
  </si>
  <si>
    <t>ekvivalent: LBC3018/01, skříňkový reproduktor 6W, kov, EVAC, bílý</t>
  </si>
  <si>
    <t>ekvivalent: LBC3432/03, zvukový projektor 20W, kov, EVAC (Tělocvična)</t>
  </si>
  <si>
    <t>Hnědý stíněný kabel 4x1,5, PH-120R dle ZP-27/2008 (je možné použít i jiné rovnocenné řešení), B2caS1D0 dle PrEN50399:07  (je možné použít i jiné rovnocenné řešení), ohniodolný dle ČSN IEC, 60331 (je možné použít i jiné rovnocenné řešení), bezhalogenový</t>
  </si>
  <si>
    <t>Rozboč. krabice, 10 svorek, ekvivalent: Tamper, Plastová, bílá</t>
  </si>
  <si>
    <t>Trubka ohebná, dvouplášťová korugovaná chránička, ekvivalent: Kopoflex 40mm</t>
  </si>
  <si>
    <t>Krabice univerzální ekvivalent: KU 68/2-1901, se šroubky</t>
  </si>
  <si>
    <t>Krabice kruhová odbočná ekvivalent: KO97 s víčkem KO97V</t>
  </si>
  <si>
    <t>Skříň rozvodná ekvivalent: KT 250 s víkem a šroubky</t>
  </si>
  <si>
    <t>Konektor, ekvivalent: Keystone modul RJ-45 nestíněný, Cat. 6,</t>
  </si>
  <si>
    <t>Svítidlo A vč.zdrojů -ekvivalent: AQF2 LED 4300 HF L840; lze použít i jiný rovnocený výrobek</t>
  </si>
  <si>
    <t>Svítidlo B vč.zdrojů -ekvivalent: Prisma LED HF2000 FR L840; lze použít i jiný rovnocený výrobek</t>
  </si>
  <si>
    <t>Svítidlo C vč.zdroje -ekvivalent:Mirel-l LAY LED 3800-840 M600L LDO KA; lze použít i jiný rovnocený výrobek</t>
  </si>
  <si>
    <t>Svítidlo D vč.zdrojů  -ekvivalent: Prisma LED HF 4200 FR L840; lze použít i jiný rovnocený výrobek</t>
  </si>
  <si>
    <t>Svítidlo H vč.zdrojů  -ekvivalent: FAD LED HF 840 AS vč. konzol; lze použít i jiný rovnocený výrobek</t>
  </si>
  <si>
    <t>Svítidlo N vč.zdrojů -ekvivalent: Craft M LED 17000-840 PC WB WH; lze použít i jiný rovnocený výrobek</t>
  </si>
  <si>
    <t>Svítidlo N1 vč.zdrojů 1 hod -ekvivalent:Resclite C Escape AD NT1 WH; lze použít i jiný rovnocený výrobek</t>
  </si>
  <si>
    <t>Svítidlo N2 vč.zdrojů 1 hod -ekvivalent: Resclite C antipanic AD NT1 WH; lze použít i jiný rovnocený výrobek</t>
  </si>
  <si>
    <t>Svítidlo N3 vč.zdrojů 1hod -ekvivalent: Voyager Compact LED+piktogram; lze použít i jiný rovnocený výrobek</t>
  </si>
  <si>
    <t>Svítidlo N4 vč.zdrojů 1 hod. -ekvivalent: Puresign 150 AW ERI; lze použít i jiný rovnocený výrobek</t>
  </si>
  <si>
    <t>Sv. N6 vč.zdr. 1 hod -ekvivalent: Resclite C antipanic AD NT1 WH vest.; lze použít i jiný rovnocený výrobek</t>
  </si>
  <si>
    <t>Relé  -ekvivalent: PT270524+YPT78702; lze použít i jiný rovnocený výrobek</t>
  </si>
  <si>
    <t xml:space="preserve">účinnost rekuperace tepla 78% (suchá účinnost dle ČSN EN 308, je možné použít i jiné rovnocenné řešení) při V=750m3/h : </t>
  </si>
  <si>
    <t>HZS_více/méně práce nepředvídané při realizaci, zapsané do SD (HZS bude účtovaná dle skutečnosti), projednané a schválené projektantem a TDS.</t>
  </si>
  <si>
    <t>Vícevrstvá trubka s vniřní hliníkovou vrstvou pro podlahové topení D 16x2mm, PN10, Tmax 90°C (ekvivalent: PEX-AL-PEX)</t>
  </si>
  <si>
    <t>SO 03 obj."D2 a spoj. koridor"/  náklady na energetická opatření</t>
  </si>
  <si>
    <t>SO 03 obj."D2 a spoj. koridor"/ ostatní náklady</t>
  </si>
  <si>
    <t>Popis objektu: 1 - SO 03 obj."D2 a spoj. koridor"/  náklady na energetická opatření</t>
  </si>
  <si>
    <t>Popis objektu: 2 - SO 03 obj."D2 a spoj. koridor"/ ostatní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</si>
</sst>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21"/>
      <name val="Arial CE"/>
      <charset val="238"/>
    </font>
    <font>
      <sz val="8"/>
      <color rgb="FFDF7000"/>
      <name val="Arial CE"/>
      <charset val="238"/>
    </font>
    <font>
      <sz val="8"/>
      <color indexed="9"/>
      <name val="Arial CE"/>
      <charset val="238"/>
    </font>
    <font>
      <sz val="8"/>
      <color indexed="17"/>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4"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164" fontId="18" fillId="0" borderId="0" xfId="0" applyNumberFormat="1" applyFont="1" applyAlignment="1">
      <alignment horizontal="center" vertical="top" wrapText="1" shrinkToFit="1"/>
    </xf>
    <xf numFmtId="164" fontId="18" fillId="0" borderId="0" xfId="0" applyNumberFormat="1" applyFont="1" applyAlignment="1">
      <alignment vertical="top" wrapText="1" shrinkToFi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Alignment="1">
      <alignment horizontal="left" vertical="top" wrapText="1"/>
    </xf>
    <xf numFmtId="164" fontId="19" fillId="0" borderId="0" xfId="0" applyNumberFormat="1" applyFont="1" applyAlignment="1">
      <alignment horizontal="left" vertical="top" wrapText="1"/>
    </xf>
    <xf numFmtId="164" fontId="19"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Alignment="1">
      <alignment horizontal="center" vertical="top" wrapText="1" shrinkToFit="1"/>
    </xf>
    <xf numFmtId="164" fontId="20" fillId="0" borderId="0" xfId="0" applyNumberFormat="1" applyFont="1" applyAlignment="1">
      <alignment vertical="top" wrapText="1" shrinkToFit="1"/>
    </xf>
    <xf numFmtId="0" fontId="21" fillId="0" borderId="0" xfId="0" applyFont="1" applyAlignment="1">
      <alignment wrapText="1"/>
    </xf>
    <xf numFmtId="164" fontId="17" fillId="4" borderId="0" xfId="0" applyNumberFormat="1" applyFont="1" applyFill="1" applyAlignment="1" applyProtection="1">
      <alignment vertical="top" shrinkToFit="1"/>
      <protection locked="0"/>
    </xf>
    <xf numFmtId="164" fontId="20"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22" fillId="0" borderId="18" xfId="0" applyFont="1" applyBorder="1" applyAlignment="1">
      <alignment horizontal="left" vertical="top" wrapText="1"/>
    </xf>
    <xf numFmtId="0" fontId="22" fillId="0" borderId="18" xfId="0" applyFont="1" applyBorder="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0" fontId="3" fillId="2" borderId="0" xfId="0" applyFont="1" applyFill="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73"/>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229" t="s">
        <v>41</v>
      </c>
      <c r="C1" s="230"/>
      <c r="D1" s="230"/>
      <c r="E1" s="230"/>
      <c r="F1" s="230"/>
      <c r="G1" s="230"/>
      <c r="H1" s="230"/>
      <c r="I1" s="230"/>
      <c r="J1" s="231"/>
    </row>
    <row r="2" spans="1:15" ht="36" customHeight="1" x14ac:dyDescent="0.2">
      <c r="A2" s="2"/>
      <c r="B2" s="72" t="s">
        <v>22</v>
      </c>
      <c r="C2" s="73"/>
      <c r="D2" s="74" t="s">
        <v>44</v>
      </c>
      <c r="E2" s="235" t="s">
        <v>45</v>
      </c>
      <c r="F2" s="236"/>
      <c r="G2" s="236"/>
      <c r="H2" s="236"/>
      <c r="I2" s="236"/>
      <c r="J2" s="237"/>
      <c r="O2" s="1"/>
    </row>
    <row r="3" spans="1:15" ht="27" hidden="1" customHeight="1" x14ac:dyDescent="0.2">
      <c r="A3" s="2"/>
      <c r="B3" s="75"/>
      <c r="C3" s="73"/>
      <c r="D3" s="76"/>
      <c r="E3" s="238"/>
      <c r="F3" s="239"/>
      <c r="G3" s="239"/>
      <c r="H3" s="239"/>
      <c r="I3" s="239"/>
      <c r="J3" s="240"/>
    </row>
    <row r="4" spans="1:15" ht="23.25" customHeight="1" x14ac:dyDescent="0.2">
      <c r="A4" s="2"/>
      <c r="B4" s="77"/>
      <c r="C4" s="78"/>
      <c r="D4" s="79"/>
      <c r="E4" s="247"/>
      <c r="F4" s="247"/>
      <c r="G4" s="247"/>
      <c r="H4" s="247"/>
      <c r="I4" s="247"/>
      <c r="J4" s="248"/>
    </row>
    <row r="5" spans="1:15" ht="24" customHeight="1" x14ac:dyDescent="0.2">
      <c r="A5" s="2"/>
      <c r="B5" s="30" t="s">
        <v>42</v>
      </c>
      <c r="D5" s="251" t="s">
        <v>46</v>
      </c>
      <c r="E5" s="252"/>
      <c r="F5" s="252"/>
      <c r="G5" s="252"/>
      <c r="H5" s="18" t="s">
        <v>40</v>
      </c>
      <c r="I5" s="82" t="s">
        <v>50</v>
      </c>
      <c r="J5" s="8"/>
    </row>
    <row r="6" spans="1:15" ht="15.75" customHeight="1" x14ac:dyDescent="0.2">
      <c r="A6" s="2"/>
      <c r="B6" s="27"/>
      <c r="C6" s="52"/>
      <c r="D6" s="209" t="s">
        <v>47</v>
      </c>
      <c r="E6" s="210"/>
      <c r="F6" s="210"/>
      <c r="G6" s="210"/>
      <c r="H6" s="18" t="s">
        <v>34</v>
      </c>
      <c r="I6" s="82" t="s">
        <v>51</v>
      </c>
      <c r="J6" s="8"/>
    </row>
    <row r="7" spans="1:15" ht="15.75" customHeight="1" x14ac:dyDescent="0.2">
      <c r="A7" s="2"/>
      <c r="B7" s="28"/>
      <c r="C7" s="53"/>
      <c r="D7" s="81" t="s">
        <v>49</v>
      </c>
      <c r="E7" s="211" t="s">
        <v>48</v>
      </c>
      <c r="F7" s="212"/>
      <c r="G7" s="212"/>
      <c r="H7" s="23"/>
      <c r="I7" s="22"/>
      <c r="J7" s="33"/>
    </row>
    <row r="8" spans="1:15" ht="24" hidden="1" customHeight="1" x14ac:dyDescent="0.2">
      <c r="A8" s="2"/>
      <c r="B8" s="30" t="s">
        <v>20</v>
      </c>
      <c r="D8" s="80" t="s">
        <v>52</v>
      </c>
      <c r="H8" s="18" t="s">
        <v>40</v>
      </c>
      <c r="I8" s="82" t="s">
        <v>56</v>
      </c>
      <c r="J8" s="8"/>
    </row>
    <row r="9" spans="1:15" ht="15.75" hidden="1" customHeight="1" x14ac:dyDescent="0.2">
      <c r="A9" s="2"/>
      <c r="B9" s="2"/>
      <c r="D9" s="80" t="s">
        <v>53</v>
      </c>
      <c r="H9" s="18" t="s">
        <v>34</v>
      </c>
      <c r="I9" s="82" t="s">
        <v>57</v>
      </c>
      <c r="J9" s="8"/>
    </row>
    <row r="10" spans="1:15" ht="15.75" hidden="1" customHeight="1" x14ac:dyDescent="0.2">
      <c r="A10" s="2"/>
      <c r="B10" s="34"/>
      <c r="C10" s="53"/>
      <c r="D10" s="81" t="s">
        <v>55</v>
      </c>
      <c r="E10" s="83" t="s">
        <v>54</v>
      </c>
      <c r="F10" s="23"/>
      <c r="G10" s="14"/>
      <c r="H10" s="14"/>
      <c r="I10" s="35"/>
      <c r="J10" s="33"/>
    </row>
    <row r="11" spans="1:15" ht="24" customHeight="1" x14ac:dyDescent="0.2">
      <c r="A11" s="2"/>
      <c r="B11" s="30" t="s">
        <v>19</v>
      </c>
      <c r="D11" s="242"/>
      <c r="E11" s="242"/>
      <c r="F11" s="242"/>
      <c r="G11" s="242"/>
      <c r="H11" s="18" t="s">
        <v>40</v>
      </c>
      <c r="I11" s="84"/>
      <c r="J11" s="8"/>
    </row>
    <row r="12" spans="1:15" ht="15.75" customHeight="1" x14ac:dyDescent="0.2">
      <c r="A12" s="2"/>
      <c r="B12" s="27"/>
      <c r="C12" s="52"/>
      <c r="D12" s="246"/>
      <c r="E12" s="246"/>
      <c r="F12" s="246"/>
      <c r="G12" s="246"/>
      <c r="H12" s="18" t="s">
        <v>34</v>
      </c>
      <c r="I12" s="84"/>
      <c r="J12" s="8"/>
    </row>
    <row r="13" spans="1:15" ht="15.75" customHeight="1" x14ac:dyDescent="0.2">
      <c r="A13" s="2"/>
      <c r="B13" s="28"/>
      <c r="C13" s="53"/>
      <c r="D13" s="85"/>
      <c r="E13" s="249"/>
      <c r="F13" s="250"/>
      <c r="G13" s="250"/>
      <c r="H13" s="19"/>
      <c r="I13" s="22"/>
      <c r="J13" s="33"/>
    </row>
    <row r="14" spans="1:15" ht="24" customHeight="1" x14ac:dyDescent="0.2">
      <c r="A14" s="2"/>
      <c r="B14" s="42" t="s">
        <v>21</v>
      </c>
      <c r="C14" s="54"/>
      <c r="D14" s="55" t="s">
        <v>43</v>
      </c>
      <c r="E14" s="56"/>
      <c r="F14" s="43"/>
      <c r="G14" s="43"/>
      <c r="H14" s="44"/>
      <c r="I14" s="43"/>
      <c r="J14" s="45"/>
    </row>
    <row r="15" spans="1:15" ht="32.25" customHeight="1" x14ac:dyDescent="0.2">
      <c r="A15" s="2"/>
      <c r="B15" s="34" t="s">
        <v>32</v>
      </c>
      <c r="C15" s="57"/>
      <c r="D15" s="51"/>
      <c r="E15" s="241"/>
      <c r="F15" s="241"/>
      <c r="G15" s="243"/>
      <c r="H15" s="243"/>
      <c r="I15" s="243" t="s">
        <v>29</v>
      </c>
      <c r="J15" s="244"/>
    </row>
    <row r="16" spans="1:15" ht="23.25" customHeight="1" x14ac:dyDescent="0.2">
      <c r="A16" s="139" t="s">
        <v>24</v>
      </c>
      <c r="B16" s="37" t="s">
        <v>24</v>
      </c>
      <c r="C16" s="58"/>
      <c r="D16" s="59"/>
      <c r="E16" s="218"/>
      <c r="F16" s="219"/>
      <c r="G16" s="218"/>
      <c r="H16" s="219"/>
      <c r="I16" s="218">
        <f>SUMIF(F100:F169,A16,I100:I169)+SUMIF(F100:F169,"PSU",I100:I169)</f>
        <v>0</v>
      </c>
      <c r="J16" s="220"/>
    </row>
    <row r="17" spans="1:10" ht="23.25" customHeight="1" x14ac:dyDescent="0.2">
      <c r="A17" s="139" t="s">
        <v>25</v>
      </c>
      <c r="B17" s="37" t="s">
        <v>25</v>
      </c>
      <c r="C17" s="58"/>
      <c r="D17" s="59"/>
      <c r="E17" s="218"/>
      <c r="F17" s="219"/>
      <c r="G17" s="218"/>
      <c r="H17" s="219"/>
      <c r="I17" s="218">
        <f>SUMIF(F100:F169,A17,I100:I169)</f>
        <v>0</v>
      </c>
      <c r="J17" s="220"/>
    </row>
    <row r="18" spans="1:10" ht="23.25" customHeight="1" x14ac:dyDescent="0.2">
      <c r="A18" s="139" t="s">
        <v>26</v>
      </c>
      <c r="B18" s="37" t="s">
        <v>26</v>
      </c>
      <c r="C18" s="58"/>
      <c r="D18" s="59"/>
      <c r="E18" s="218"/>
      <c r="F18" s="219"/>
      <c r="G18" s="218"/>
      <c r="H18" s="219"/>
      <c r="I18" s="218">
        <f>SUMIF(F100:F169,A18,I100:I169)</f>
        <v>0</v>
      </c>
      <c r="J18" s="220"/>
    </row>
    <row r="19" spans="1:10" ht="23.25" customHeight="1" x14ac:dyDescent="0.2">
      <c r="A19" s="139" t="s">
        <v>232</v>
      </c>
      <c r="B19" s="37" t="s">
        <v>27</v>
      </c>
      <c r="C19" s="58"/>
      <c r="D19" s="59"/>
      <c r="E19" s="218"/>
      <c r="F19" s="219"/>
      <c r="G19" s="218"/>
      <c r="H19" s="219"/>
      <c r="I19" s="218">
        <f>SUMIF(F100:F169,A19,I100:I169)</f>
        <v>0</v>
      </c>
      <c r="J19" s="220"/>
    </row>
    <row r="20" spans="1:10" ht="23.25" customHeight="1" x14ac:dyDescent="0.2">
      <c r="A20" s="139" t="s">
        <v>233</v>
      </c>
      <c r="B20" s="37" t="s">
        <v>28</v>
      </c>
      <c r="C20" s="58"/>
      <c r="D20" s="59"/>
      <c r="E20" s="218"/>
      <c r="F20" s="219"/>
      <c r="G20" s="218"/>
      <c r="H20" s="219"/>
      <c r="I20" s="218">
        <f>SUMIF(F100:F169,A20,I100:I169)</f>
        <v>0</v>
      </c>
      <c r="J20" s="220"/>
    </row>
    <row r="21" spans="1:10" ht="23.25" customHeight="1" x14ac:dyDescent="0.2">
      <c r="A21" s="2"/>
      <c r="B21" s="47" t="s">
        <v>29</v>
      </c>
      <c r="C21" s="60"/>
      <c r="D21" s="61"/>
      <c r="E21" s="221"/>
      <c r="F21" s="245"/>
      <c r="G21" s="221"/>
      <c r="H21" s="245"/>
      <c r="I21" s="221">
        <f>SUM(I16:J20)</f>
        <v>0</v>
      </c>
      <c r="J21" s="222"/>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16">
        <f>ZakladDPHSniVypocet</f>
        <v>0</v>
      </c>
      <c r="H23" s="217"/>
      <c r="I23" s="217"/>
      <c r="J23" s="39" t="str">
        <f t="shared" ref="J23:J28" si="0">Mena</f>
        <v>CZK</v>
      </c>
    </row>
    <row r="24" spans="1:10" ht="23.25" customHeight="1" x14ac:dyDescent="0.2">
      <c r="A24" s="2">
        <f>(A23-INT(A23))*100</f>
        <v>0</v>
      </c>
      <c r="B24" s="37" t="s">
        <v>13</v>
      </c>
      <c r="C24" s="58"/>
      <c r="D24" s="59"/>
      <c r="E24" s="63">
        <f>SazbaDPH1</f>
        <v>15</v>
      </c>
      <c r="F24" s="38" t="s">
        <v>0</v>
      </c>
      <c r="G24" s="214">
        <f>IF((((A24/10)-INT(A24/10))*100)&gt;50, ROUNDUP(A23, 1), ROUNDDOWN(A23, 1))</f>
        <v>0</v>
      </c>
      <c r="H24" s="215"/>
      <c r="I24" s="215"/>
      <c r="J24" s="39" t="str">
        <f t="shared" si="0"/>
        <v>CZK</v>
      </c>
    </row>
    <row r="25" spans="1:10" ht="23.25" customHeight="1" x14ac:dyDescent="0.2">
      <c r="A25" s="2">
        <f>ZakladDPHZakl*SazbaDPH2/100</f>
        <v>0</v>
      </c>
      <c r="B25" s="37" t="s">
        <v>14</v>
      </c>
      <c r="C25" s="58"/>
      <c r="D25" s="59"/>
      <c r="E25" s="63">
        <v>21</v>
      </c>
      <c r="F25" s="38" t="s">
        <v>0</v>
      </c>
      <c r="G25" s="216">
        <f>ZakladDPHZaklVypocet</f>
        <v>0</v>
      </c>
      <c r="H25" s="217"/>
      <c r="I25" s="217"/>
      <c r="J25" s="39" t="str">
        <f t="shared" si="0"/>
        <v>CZK</v>
      </c>
    </row>
    <row r="26" spans="1:10" ht="23.25" customHeight="1" x14ac:dyDescent="0.2">
      <c r="A26" s="2">
        <f>(A25-INT(A25))*100</f>
        <v>0</v>
      </c>
      <c r="B26" s="31" t="s">
        <v>15</v>
      </c>
      <c r="C26" s="64"/>
      <c r="D26" s="51"/>
      <c r="E26" s="65">
        <f>SazbaDPH2</f>
        <v>21</v>
      </c>
      <c r="F26" s="29" t="s">
        <v>0</v>
      </c>
      <c r="G26" s="232">
        <f>IF((((A26/10)-INT(A26/10))*100)&gt;50, ROUNDUP(A25, 1), ROUNDDOWN(A25, 1))</f>
        <v>0</v>
      </c>
      <c r="H26" s="233"/>
      <c r="I26" s="233"/>
      <c r="J26" s="36" t="str">
        <f t="shared" si="0"/>
        <v>CZK</v>
      </c>
    </row>
    <row r="27" spans="1:10" ht="23.25" customHeight="1" thickBot="1" x14ac:dyDescent="0.25">
      <c r="A27" s="2">
        <f>ZakladDPHSni+DPHSni+ZakladDPHZakl+DPHZakl</f>
        <v>0</v>
      </c>
      <c r="B27" s="30" t="s">
        <v>4</v>
      </c>
      <c r="C27" s="66"/>
      <c r="D27" s="67"/>
      <c r="E27" s="66"/>
      <c r="F27" s="16"/>
      <c r="G27" s="234">
        <f>CenaCelkem-(ZakladDPHSni+DPHSni+ZakladDPHZakl+DPHZakl)</f>
        <v>0</v>
      </c>
      <c r="H27" s="234"/>
      <c r="I27" s="234"/>
      <c r="J27" s="40" t="str">
        <f t="shared" si="0"/>
        <v>CZK</v>
      </c>
    </row>
    <row r="28" spans="1:10" ht="27.75" hidden="1" customHeight="1" thickBot="1" x14ac:dyDescent="0.25">
      <c r="A28" s="2"/>
      <c r="B28" s="112" t="s">
        <v>23</v>
      </c>
      <c r="C28" s="113"/>
      <c r="D28" s="113"/>
      <c r="E28" s="114"/>
      <c r="F28" s="115"/>
      <c r="G28" s="224">
        <f>ZakladDPHSniVypocet+ZakladDPHZaklVypocet</f>
        <v>0</v>
      </c>
      <c r="H28" s="224"/>
      <c r="I28" s="224"/>
      <c r="J28" s="116" t="str">
        <f t="shared" si="0"/>
        <v>CZK</v>
      </c>
    </row>
    <row r="29" spans="1:10" ht="27.75" customHeight="1" thickBot="1" x14ac:dyDescent="0.25">
      <c r="A29" s="2">
        <f>(A27-INT(A27))*100</f>
        <v>0</v>
      </c>
      <c r="B29" s="112" t="s">
        <v>35</v>
      </c>
      <c r="C29" s="117"/>
      <c r="D29" s="117"/>
      <c r="E29" s="117"/>
      <c r="F29" s="118"/>
      <c r="G29" s="223">
        <f>IF((((A29/10)-INT(A29/10))*100)&gt;50, ROUNDUP(A27, 1), ROUNDDOWN(A27, 1))</f>
        <v>0</v>
      </c>
      <c r="H29" s="223"/>
      <c r="I29" s="223"/>
      <c r="J29" s="119" t="s">
        <v>92</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25"/>
      <c r="E34" s="226"/>
      <c r="G34" s="227"/>
      <c r="H34" s="228"/>
      <c r="I34" s="228"/>
      <c r="J34" s="24"/>
    </row>
    <row r="35" spans="1:10" ht="12.75" customHeight="1" x14ac:dyDescent="0.2">
      <c r="A35" s="2"/>
      <c r="B35" s="2"/>
      <c r="D35" s="213" t="s">
        <v>2</v>
      </c>
      <c r="E35" s="213"/>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58</v>
      </c>
      <c r="C39" s="207"/>
      <c r="D39" s="207"/>
      <c r="E39" s="207"/>
      <c r="F39" s="99">
        <f>'3 3 Naklady'!AE31+'1 1a Pol'!AE1537+'1 1b Pol'!AE110+'1 1c Pol'!AE114+'1 1d Pol'!AE51+'2 2a Pol'!AE948+'2 2b Pol'!AE155+'2 2c Pol'!AE48+'2 2d.CCTV Pol'!AE21+'2 2d.EPS Pol'!AE38+'2 2d.ER Pol'!AE25+'2 2d.EZS Pol'!AE23+'2 2d.GN Pol'!AE16+'2 2d.KT Pol'!AE49+'2 2d.SK Pol'!AE32</f>
        <v>0</v>
      </c>
      <c r="G39" s="100">
        <f>'3 3 Naklady'!AF31+'1 1a Pol'!AF1537+'1 1b Pol'!AF110+'1 1c Pol'!AF114+'1 1d Pol'!AF51+'2 2a Pol'!AF948+'2 2b Pol'!AF155+'2 2c Pol'!AF48+'2 2d.CCTV Pol'!AF21+'2 2d.EPS Pol'!AF38+'2 2d.ER Pol'!AF25+'2 2d.EZS Pol'!AF23+'2 2d.GN Pol'!AF16+'2 2d.KT Pol'!AF49+'2 2d.SK Pol'!AF32</f>
        <v>0</v>
      </c>
      <c r="H39" s="101">
        <f t="shared" ref="H39:H58" si="1">(F39*SazbaDPH1/100)+(G39*SazbaDPH2/100)</f>
        <v>0</v>
      </c>
      <c r="I39" s="101">
        <f>F39+G39+H39</f>
        <v>0</v>
      </c>
      <c r="J39" s="102" t="str">
        <f>IF(CenaCelkemVypocet=0,"",I39/CenaCelkemVypocet*100)</f>
        <v/>
      </c>
    </row>
    <row r="40" spans="1:10" ht="25.5" customHeight="1" x14ac:dyDescent="0.2">
      <c r="A40" s="88">
        <v>2</v>
      </c>
      <c r="B40" s="103"/>
      <c r="C40" s="208" t="s">
        <v>59</v>
      </c>
      <c r="D40" s="208"/>
      <c r="E40" s="208"/>
      <c r="F40" s="104">
        <f>'3 3 Naklady'!AE31</f>
        <v>0</v>
      </c>
      <c r="G40" s="105">
        <f>'3 3 Naklady'!AF31</f>
        <v>0</v>
      </c>
      <c r="H40" s="105">
        <f t="shared" si="1"/>
        <v>0</v>
      </c>
      <c r="I40" s="105">
        <f>F40+G40+H40</f>
        <v>0</v>
      </c>
      <c r="J40" s="106" t="str">
        <f>IF(CenaCelkemVypocet=0,"",I40/CenaCelkemVypocet*100)</f>
        <v/>
      </c>
    </row>
    <row r="41" spans="1:10" ht="25.5" customHeight="1" x14ac:dyDescent="0.2">
      <c r="A41" s="88">
        <v>3</v>
      </c>
      <c r="B41" s="107" t="s">
        <v>60</v>
      </c>
      <c r="C41" s="207" t="s">
        <v>27</v>
      </c>
      <c r="D41" s="207"/>
      <c r="E41" s="207"/>
      <c r="F41" s="108">
        <f>'3 3 Naklady'!AE31</f>
        <v>0</v>
      </c>
      <c r="G41" s="101">
        <f>'3 3 Naklady'!AF31</f>
        <v>0</v>
      </c>
      <c r="H41" s="101">
        <f t="shared" si="1"/>
        <v>0</v>
      </c>
      <c r="I41" s="101">
        <f>F41+G41+H41</f>
        <v>0</v>
      </c>
      <c r="J41" s="102" t="str">
        <f>IF(CenaCelkemVypocet=0,"",I41/CenaCelkemVypocet*100)</f>
        <v/>
      </c>
    </row>
    <row r="42" spans="1:10" ht="25.5" customHeight="1" x14ac:dyDescent="0.2">
      <c r="A42" s="88">
        <v>2</v>
      </c>
      <c r="B42" s="103"/>
      <c r="C42" s="208" t="s">
        <v>61</v>
      </c>
      <c r="D42" s="208"/>
      <c r="E42" s="208"/>
      <c r="F42" s="104"/>
      <c r="G42" s="105"/>
      <c r="H42" s="105">
        <f t="shared" si="1"/>
        <v>0</v>
      </c>
      <c r="I42" s="105"/>
      <c r="J42" s="106"/>
    </row>
    <row r="43" spans="1:10" ht="25.5" customHeight="1" x14ac:dyDescent="0.2">
      <c r="A43" s="88">
        <v>2</v>
      </c>
      <c r="B43" s="103" t="s">
        <v>62</v>
      </c>
      <c r="C43" s="208" t="s">
        <v>2645</v>
      </c>
      <c r="D43" s="208"/>
      <c r="E43" s="208"/>
      <c r="F43" s="104">
        <f>'1 1a Pol'!AE1537+'1 1b Pol'!AE110+'1 1c Pol'!AE114+'1 1d Pol'!AE51</f>
        <v>0</v>
      </c>
      <c r="G43" s="105">
        <f>'1 1a Pol'!AF1537+'1 1b Pol'!AF110+'1 1c Pol'!AF114+'1 1d Pol'!AF51</f>
        <v>0</v>
      </c>
      <c r="H43" s="105">
        <f t="shared" si="1"/>
        <v>0</v>
      </c>
      <c r="I43" s="105">
        <f t="shared" ref="I43:I58" si="2">F43+G43+H43</f>
        <v>0</v>
      </c>
      <c r="J43" s="106" t="str">
        <f t="shared" ref="J43:J58" si="3">IF(CenaCelkemVypocet=0,"",I43/CenaCelkemVypocet*100)</f>
        <v/>
      </c>
    </row>
    <row r="44" spans="1:10" ht="25.5" customHeight="1" x14ac:dyDescent="0.2">
      <c r="A44" s="88">
        <v>3</v>
      </c>
      <c r="B44" s="107" t="s">
        <v>63</v>
      </c>
      <c r="C44" s="207" t="s">
        <v>64</v>
      </c>
      <c r="D44" s="207"/>
      <c r="E44" s="207"/>
      <c r="F44" s="108">
        <f>'1 1a Pol'!AE1537</f>
        <v>0</v>
      </c>
      <c r="G44" s="101">
        <f>'1 1a Pol'!AF1537</f>
        <v>0</v>
      </c>
      <c r="H44" s="101">
        <f t="shared" si="1"/>
        <v>0</v>
      </c>
      <c r="I44" s="101">
        <f t="shared" si="2"/>
        <v>0</v>
      </c>
      <c r="J44" s="102" t="str">
        <f t="shared" si="3"/>
        <v/>
      </c>
    </row>
    <row r="45" spans="1:10" ht="25.5" customHeight="1" x14ac:dyDescent="0.2">
      <c r="A45" s="88">
        <v>3</v>
      </c>
      <c r="B45" s="107" t="s">
        <v>65</v>
      </c>
      <c r="C45" s="207" t="s">
        <v>66</v>
      </c>
      <c r="D45" s="207"/>
      <c r="E45" s="207"/>
      <c r="F45" s="108">
        <f>'1 1b Pol'!AE110</f>
        <v>0</v>
      </c>
      <c r="G45" s="101">
        <f>'1 1b Pol'!AF110</f>
        <v>0</v>
      </c>
      <c r="H45" s="101">
        <f t="shared" si="1"/>
        <v>0</v>
      </c>
      <c r="I45" s="101">
        <f t="shared" si="2"/>
        <v>0</v>
      </c>
      <c r="J45" s="102" t="str">
        <f t="shared" si="3"/>
        <v/>
      </c>
    </row>
    <row r="46" spans="1:10" ht="25.5" customHeight="1" x14ac:dyDescent="0.2">
      <c r="A46" s="88">
        <v>3</v>
      </c>
      <c r="B46" s="107" t="s">
        <v>67</v>
      </c>
      <c r="C46" s="207" t="s">
        <v>68</v>
      </c>
      <c r="D46" s="207"/>
      <c r="E46" s="207"/>
      <c r="F46" s="108">
        <f>'1 1c Pol'!AE114</f>
        <v>0</v>
      </c>
      <c r="G46" s="101">
        <f>'1 1c Pol'!AF114</f>
        <v>0</v>
      </c>
      <c r="H46" s="101">
        <f t="shared" si="1"/>
        <v>0</v>
      </c>
      <c r="I46" s="101">
        <f t="shared" si="2"/>
        <v>0</v>
      </c>
      <c r="J46" s="102" t="str">
        <f t="shared" si="3"/>
        <v/>
      </c>
    </row>
    <row r="47" spans="1:10" ht="25.5" customHeight="1" x14ac:dyDescent="0.2">
      <c r="A47" s="88">
        <v>3</v>
      </c>
      <c r="B47" s="107" t="s">
        <v>69</v>
      </c>
      <c r="C47" s="207" t="s">
        <v>70</v>
      </c>
      <c r="D47" s="207"/>
      <c r="E47" s="207"/>
      <c r="F47" s="108">
        <f>'1 1d Pol'!AE51</f>
        <v>0</v>
      </c>
      <c r="G47" s="101">
        <f>'1 1d Pol'!AF51</f>
        <v>0</v>
      </c>
      <c r="H47" s="101">
        <f t="shared" si="1"/>
        <v>0</v>
      </c>
      <c r="I47" s="101">
        <f t="shared" si="2"/>
        <v>0</v>
      </c>
      <c r="J47" s="102" t="str">
        <f t="shared" si="3"/>
        <v/>
      </c>
    </row>
    <row r="48" spans="1:10" ht="25.5" customHeight="1" x14ac:dyDescent="0.2">
      <c r="A48" s="88">
        <v>2</v>
      </c>
      <c r="B48" s="103" t="s">
        <v>71</v>
      </c>
      <c r="C48" s="208" t="s">
        <v>2646</v>
      </c>
      <c r="D48" s="208"/>
      <c r="E48" s="208"/>
      <c r="F48" s="104">
        <f>'2 2a Pol'!AE948+'2 2b Pol'!AE155+'2 2c Pol'!AE48+'2 2d.CCTV Pol'!AE21+'2 2d.EPS Pol'!AE38+'2 2d.ER Pol'!AE25+'2 2d.EZS Pol'!AE23+'2 2d.GN Pol'!AE16+'2 2d.KT Pol'!AE49+'2 2d.SK Pol'!AE32</f>
        <v>0</v>
      </c>
      <c r="G48" s="105">
        <f>'2 2a Pol'!AF948+'2 2b Pol'!AF155+'2 2c Pol'!AF48+'2 2d.CCTV Pol'!AF21+'2 2d.EPS Pol'!AF38+'2 2d.ER Pol'!AF25+'2 2d.EZS Pol'!AF23+'2 2d.GN Pol'!AF16+'2 2d.KT Pol'!AF49+'2 2d.SK Pol'!AF32</f>
        <v>0</v>
      </c>
      <c r="H48" s="105">
        <f t="shared" si="1"/>
        <v>0</v>
      </c>
      <c r="I48" s="105">
        <f t="shared" si="2"/>
        <v>0</v>
      </c>
      <c r="J48" s="106" t="str">
        <f t="shared" si="3"/>
        <v/>
      </c>
    </row>
    <row r="49" spans="1:10" ht="25.5" customHeight="1" x14ac:dyDescent="0.2">
      <c r="A49" s="88">
        <v>3</v>
      </c>
      <c r="B49" s="107" t="s">
        <v>72</v>
      </c>
      <c r="C49" s="207" t="s">
        <v>64</v>
      </c>
      <c r="D49" s="207"/>
      <c r="E49" s="207"/>
      <c r="F49" s="108">
        <f>'2 2a Pol'!AE948</f>
        <v>0</v>
      </c>
      <c r="G49" s="101">
        <f>'2 2a Pol'!AF948</f>
        <v>0</v>
      </c>
      <c r="H49" s="101">
        <f t="shared" si="1"/>
        <v>0</v>
      </c>
      <c r="I49" s="101">
        <f t="shared" si="2"/>
        <v>0</v>
      </c>
      <c r="J49" s="102" t="str">
        <f t="shared" si="3"/>
        <v/>
      </c>
    </row>
    <row r="50" spans="1:10" ht="25.5" customHeight="1" x14ac:dyDescent="0.2">
      <c r="A50" s="88">
        <v>3</v>
      </c>
      <c r="B50" s="107" t="s">
        <v>73</v>
      </c>
      <c r="C50" s="207" t="s">
        <v>74</v>
      </c>
      <c r="D50" s="207"/>
      <c r="E50" s="207"/>
      <c r="F50" s="108">
        <f>'2 2b Pol'!AE155</f>
        <v>0</v>
      </c>
      <c r="G50" s="101">
        <f>'2 2b Pol'!AF155</f>
        <v>0</v>
      </c>
      <c r="H50" s="101">
        <f t="shared" si="1"/>
        <v>0</v>
      </c>
      <c r="I50" s="101">
        <f t="shared" si="2"/>
        <v>0</v>
      </c>
      <c r="J50" s="102" t="str">
        <f t="shared" si="3"/>
        <v/>
      </c>
    </row>
    <row r="51" spans="1:10" ht="25.5" customHeight="1" x14ac:dyDescent="0.2">
      <c r="A51" s="88">
        <v>3</v>
      </c>
      <c r="B51" s="107" t="s">
        <v>75</v>
      </c>
      <c r="C51" s="207" t="s">
        <v>76</v>
      </c>
      <c r="D51" s="207"/>
      <c r="E51" s="207"/>
      <c r="F51" s="108">
        <f>'2 2c Pol'!AE48</f>
        <v>0</v>
      </c>
      <c r="G51" s="101">
        <f>'2 2c Pol'!AF48</f>
        <v>0</v>
      </c>
      <c r="H51" s="101">
        <f t="shared" si="1"/>
        <v>0</v>
      </c>
      <c r="I51" s="101">
        <f t="shared" si="2"/>
        <v>0</v>
      </c>
      <c r="J51" s="102" t="str">
        <f t="shared" si="3"/>
        <v/>
      </c>
    </row>
    <row r="52" spans="1:10" ht="25.5" customHeight="1" x14ac:dyDescent="0.2">
      <c r="A52" s="88">
        <v>3</v>
      </c>
      <c r="B52" s="107" t="s">
        <v>77</v>
      </c>
      <c r="C52" s="207" t="s">
        <v>78</v>
      </c>
      <c r="D52" s="207"/>
      <c r="E52" s="207"/>
      <c r="F52" s="108">
        <f>'2 2d.CCTV Pol'!AE21</f>
        <v>0</v>
      </c>
      <c r="G52" s="101">
        <f>'2 2d.CCTV Pol'!AF21</f>
        <v>0</v>
      </c>
      <c r="H52" s="101">
        <f t="shared" si="1"/>
        <v>0</v>
      </c>
      <c r="I52" s="101">
        <f t="shared" si="2"/>
        <v>0</v>
      </c>
      <c r="J52" s="102" t="str">
        <f t="shared" si="3"/>
        <v/>
      </c>
    </row>
    <row r="53" spans="1:10" ht="25.5" customHeight="1" x14ac:dyDescent="0.2">
      <c r="A53" s="88">
        <v>3</v>
      </c>
      <c r="B53" s="107" t="s">
        <v>79</v>
      </c>
      <c r="C53" s="207" t="s">
        <v>80</v>
      </c>
      <c r="D53" s="207"/>
      <c r="E53" s="207"/>
      <c r="F53" s="108">
        <f>'2 2d.EPS Pol'!AE38</f>
        <v>0</v>
      </c>
      <c r="G53" s="101">
        <f>'2 2d.EPS Pol'!AF38</f>
        <v>0</v>
      </c>
      <c r="H53" s="101">
        <f t="shared" si="1"/>
        <v>0</v>
      </c>
      <c r="I53" s="101">
        <f t="shared" si="2"/>
        <v>0</v>
      </c>
      <c r="J53" s="102" t="str">
        <f t="shared" si="3"/>
        <v/>
      </c>
    </row>
    <row r="54" spans="1:10" ht="25.5" customHeight="1" x14ac:dyDescent="0.2">
      <c r="A54" s="88">
        <v>3</v>
      </c>
      <c r="B54" s="107" t="s">
        <v>81</v>
      </c>
      <c r="C54" s="207" t="s">
        <v>82</v>
      </c>
      <c r="D54" s="207"/>
      <c r="E54" s="207"/>
      <c r="F54" s="108">
        <f>'2 2d.ER Pol'!AE25</f>
        <v>0</v>
      </c>
      <c r="G54" s="101">
        <f>'2 2d.ER Pol'!AF25</f>
        <v>0</v>
      </c>
      <c r="H54" s="101">
        <f t="shared" si="1"/>
        <v>0</v>
      </c>
      <c r="I54" s="101">
        <f t="shared" si="2"/>
        <v>0</v>
      </c>
      <c r="J54" s="102" t="str">
        <f t="shared" si="3"/>
        <v/>
      </c>
    </row>
    <row r="55" spans="1:10" ht="25.5" customHeight="1" x14ac:dyDescent="0.2">
      <c r="A55" s="88">
        <v>3</v>
      </c>
      <c r="B55" s="107" t="s">
        <v>83</v>
      </c>
      <c r="C55" s="207" t="s">
        <v>84</v>
      </c>
      <c r="D55" s="207"/>
      <c r="E55" s="207"/>
      <c r="F55" s="108">
        <f>'2 2d.EZS Pol'!AE23</f>
        <v>0</v>
      </c>
      <c r="G55" s="101">
        <f>'2 2d.EZS Pol'!AF23</f>
        <v>0</v>
      </c>
      <c r="H55" s="101">
        <f t="shared" si="1"/>
        <v>0</v>
      </c>
      <c r="I55" s="101">
        <f t="shared" si="2"/>
        <v>0</v>
      </c>
      <c r="J55" s="102" t="str">
        <f t="shared" si="3"/>
        <v/>
      </c>
    </row>
    <row r="56" spans="1:10" ht="25.5" customHeight="1" x14ac:dyDescent="0.2">
      <c r="A56" s="88">
        <v>3</v>
      </c>
      <c r="B56" s="107" t="s">
        <v>85</v>
      </c>
      <c r="C56" s="207" t="s">
        <v>86</v>
      </c>
      <c r="D56" s="207"/>
      <c r="E56" s="207"/>
      <c r="F56" s="108">
        <f>'2 2d.GN Pol'!AE16</f>
        <v>0</v>
      </c>
      <c r="G56" s="101">
        <f>'2 2d.GN Pol'!AF16</f>
        <v>0</v>
      </c>
      <c r="H56" s="101">
        <f t="shared" si="1"/>
        <v>0</v>
      </c>
      <c r="I56" s="101">
        <f t="shared" si="2"/>
        <v>0</v>
      </c>
      <c r="J56" s="102" t="str">
        <f t="shared" si="3"/>
        <v/>
      </c>
    </row>
    <row r="57" spans="1:10" ht="25.5" customHeight="1" x14ac:dyDescent="0.2">
      <c r="A57" s="88">
        <v>3</v>
      </c>
      <c r="B57" s="107" t="s">
        <v>87</v>
      </c>
      <c r="C57" s="207" t="s">
        <v>88</v>
      </c>
      <c r="D57" s="207"/>
      <c r="E57" s="207"/>
      <c r="F57" s="108">
        <f>'2 2d.KT Pol'!AE49</f>
        <v>0</v>
      </c>
      <c r="G57" s="101">
        <f>'2 2d.KT Pol'!AF49</f>
        <v>0</v>
      </c>
      <c r="H57" s="101">
        <f t="shared" si="1"/>
        <v>0</v>
      </c>
      <c r="I57" s="101">
        <f t="shared" si="2"/>
        <v>0</v>
      </c>
      <c r="J57" s="102" t="str">
        <f t="shared" si="3"/>
        <v/>
      </c>
    </row>
    <row r="58" spans="1:10" ht="25.5" customHeight="1" x14ac:dyDescent="0.2">
      <c r="A58" s="88">
        <v>3</v>
      </c>
      <c r="B58" s="107" t="s">
        <v>89</v>
      </c>
      <c r="C58" s="207" t="s">
        <v>90</v>
      </c>
      <c r="D58" s="207"/>
      <c r="E58" s="207"/>
      <c r="F58" s="108">
        <f>'2 2d.SK Pol'!AE32</f>
        <v>0</v>
      </c>
      <c r="G58" s="101">
        <f>'2 2d.SK Pol'!AF32</f>
        <v>0</v>
      </c>
      <c r="H58" s="101">
        <f t="shared" si="1"/>
        <v>0</v>
      </c>
      <c r="I58" s="101">
        <f t="shared" si="2"/>
        <v>0</v>
      </c>
      <c r="J58" s="102" t="str">
        <f t="shared" si="3"/>
        <v/>
      </c>
    </row>
    <row r="59" spans="1:10" ht="25.5" customHeight="1" x14ac:dyDescent="0.2">
      <c r="A59" s="88"/>
      <c r="B59" s="204" t="s">
        <v>91</v>
      </c>
      <c r="C59" s="205"/>
      <c r="D59" s="205"/>
      <c r="E59" s="206"/>
      <c r="F59" s="109">
        <f>SUMIF(A39:A58,"=1",F39:F58)</f>
        <v>0</v>
      </c>
      <c r="G59" s="110">
        <f>SUMIF(A39:A58,"=1",G39:G58)</f>
        <v>0</v>
      </c>
      <c r="H59" s="110">
        <f>SUMIF(A39:A58,"=1",H39:H58)</f>
        <v>0</v>
      </c>
      <c r="I59" s="110">
        <f>SUMIF(A39:A58,"=1",I39:I58)</f>
        <v>0</v>
      </c>
      <c r="J59" s="111">
        <f>SUMIF(A39:A58,"=1",J39:J58)</f>
        <v>0</v>
      </c>
    </row>
    <row r="61" spans="1:10" x14ac:dyDescent="0.2">
      <c r="A61" t="s">
        <v>93</v>
      </c>
      <c r="B61" t="s">
        <v>94</v>
      </c>
    </row>
    <row r="62" spans="1:10" x14ac:dyDescent="0.2">
      <c r="A62" t="s">
        <v>95</v>
      </c>
      <c r="B62" t="s">
        <v>2647</v>
      </c>
    </row>
    <row r="63" spans="1:10" x14ac:dyDescent="0.2">
      <c r="A63" t="s">
        <v>96</v>
      </c>
      <c r="B63" t="s">
        <v>97</v>
      </c>
    </row>
    <row r="64" spans="1:10" x14ac:dyDescent="0.2">
      <c r="A64" t="s">
        <v>96</v>
      </c>
      <c r="B64" t="s">
        <v>98</v>
      </c>
    </row>
    <row r="65" spans="1:52" x14ac:dyDescent="0.2">
      <c r="B65" s="203" t="s">
        <v>99</v>
      </c>
      <c r="C65" s="203"/>
      <c r="D65" s="203"/>
      <c r="E65" s="203"/>
      <c r="F65" s="203"/>
      <c r="G65" s="203"/>
      <c r="H65" s="203"/>
      <c r="I65" s="203"/>
      <c r="J65" s="203"/>
      <c r="AZ65" s="120" t="str">
        <f>B65</f>
        <v>Svítidla jsou ceněna vč.el.předřadníků,závěsů,zdrojů a popl.za likvidaci zdrojů a svítidel</v>
      </c>
    </row>
    <row r="66" spans="1:52" x14ac:dyDescent="0.2">
      <c r="B66" s="203" t="s">
        <v>100</v>
      </c>
      <c r="C66" s="203"/>
      <c r="D66" s="203"/>
      <c r="E66" s="203"/>
      <c r="F66" s="203"/>
      <c r="G66" s="203"/>
      <c r="H66" s="203"/>
      <c r="I66" s="203"/>
      <c r="J66" s="203"/>
      <c r="AZ66" s="120" t="str">
        <f>B66</f>
        <v>Rozvodnice jsou ceněny včetně příslušenství(svorky, propojovací lišty, PE+N,...)</v>
      </c>
    </row>
    <row r="67" spans="1:52" x14ac:dyDescent="0.2">
      <c r="A67" t="s">
        <v>96</v>
      </c>
      <c r="B67" t="s">
        <v>101</v>
      </c>
    </row>
    <row r="68" spans="1:52" x14ac:dyDescent="0.2">
      <c r="A68" t="s">
        <v>96</v>
      </c>
      <c r="B68" t="s">
        <v>102</v>
      </c>
    </row>
    <row r="69" spans="1:52" ht="38.25" x14ac:dyDescent="0.2">
      <c r="B69" s="203" t="s">
        <v>103</v>
      </c>
      <c r="C69" s="203"/>
      <c r="D69" s="203"/>
      <c r="E69" s="203"/>
      <c r="F69" s="203"/>
      <c r="G69" s="203"/>
      <c r="H69" s="203"/>
      <c r="I69" s="203"/>
      <c r="J69" s="203"/>
      <c r="AZ69" s="120" t="str">
        <f>B69</f>
        <v>"V rámci realizace II. Etapy bude využito navrženého a dodaného řídicího systému v rámci I. Etapy objektu D1, D2. Tento systém je kompatibilní se stávajícím systémem vybudovaným v rámci rekonstrukce kotelny a regulačních uzlů v areálu Na Vyhlídce 1079/1, Karviná.</v>
      </c>
    </row>
    <row r="72" spans="1:52" ht="51" x14ac:dyDescent="0.2">
      <c r="B72" s="203" t="s">
        <v>104</v>
      </c>
      <c r="C72" s="203"/>
      <c r="D72" s="203"/>
      <c r="E72" s="203"/>
      <c r="F72" s="203"/>
      <c r="G72" s="203"/>
      <c r="H72" s="203"/>
      <c r="I72" s="203"/>
      <c r="J72" s="203"/>
      <c r="AZ72" s="120" t="str">
        <f>B72</f>
        <v>Systémy řízení kotelny a regulačních uzlů a řízení D1, D2 má společnou vizualizaci, která byla vytvořena rozšířením stávající vizualizace vybudované v rámci rekonstrukce kotelny a regulačních uzlů v areálu Na Vyhlídce 1079/1, Karviná, tak že do stávající vizualizace byly doplněny nové obrazovky. V rámci II. Etapy bude tato vizualizace rozšířena o potřebu nových připojených zařízení.</v>
      </c>
    </row>
    <row r="75" spans="1:52" ht="25.5" x14ac:dyDescent="0.2">
      <c r="B75" s="203" t="s">
        <v>105</v>
      </c>
      <c r="C75" s="203"/>
      <c r="D75" s="203"/>
      <c r="E75" s="203"/>
      <c r="F75" s="203"/>
      <c r="G75" s="203"/>
      <c r="H75" s="203"/>
      <c r="I75" s="203"/>
      <c r="J75" s="203"/>
      <c r="AZ75" s="120" t="str">
        <f>B75</f>
        <v>Je nepřípustné dodávat novou licenci vizualizačního software, vytvářet samostatnou vizualizaci technologie a dodávat nový rozvaděč s novým řídicím systémem v rámci II. Etapy!"</v>
      </c>
    </row>
    <row r="76" spans="1:52" x14ac:dyDescent="0.2">
      <c r="A76" t="s">
        <v>95</v>
      </c>
      <c r="B76" t="s">
        <v>2648</v>
      </c>
    </row>
    <row r="77" spans="1:52" x14ac:dyDescent="0.2">
      <c r="A77" t="s">
        <v>96</v>
      </c>
      <c r="B77" t="s">
        <v>106</v>
      </c>
    </row>
    <row r="78" spans="1:52" x14ac:dyDescent="0.2">
      <c r="A78" t="s">
        <v>96</v>
      </c>
      <c r="B78" t="s">
        <v>107</v>
      </c>
    </row>
    <row r="79" spans="1:52" x14ac:dyDescent="0.2">
      <c r="A79" t="s">
        <v>96</v>
      </c>
      <c r="B79" t="s">
        <v>108</v>
      </c>
    </row>
    <row r="80" spans="1:52" x14ac:dyDescent="0.2">
      <c r="A80" t="s">
        <v>96</v>
      </c>
      <c r="B80" t="s">
        <v>109</v>
      </c>
    </row>
    <row r="81" spans="1:52" ht="38.25" x14ac:dyDescent="0.2">
      <c r="B81" s="203" t="s">
        <v>110</v>
      </c>
      <c r="C81" s="203"/>
      <c r="D81" s="203"/>
      <c r="E81" s="203"/>
      <c r="F81" s="203"/>
      <c r="G81" s="203"/>
      <c r="H81" s="203"/>
      <c r="I81" s="203"/>
      <c r="J81" s="203"/>
      <c r="AZ81" s="120" t="str">
        <f>B81</f>
        <v>Poznámka: Jsou-li v zadávací dokumentaci, nebo jejich přílohách uvedeny konkrétní obchodní názvy, jedná se pouze o vymezení požadovaného standardu a zadavatel umožňuje i jiné, technicky a kvalitativně srovnatelné řešení.</v>
      </c>
    </row>
    <row r="83" spans="1:52" ht="25.5" x14ac:dyDescent="0.2">
      <c r="B83" s="203" t="s">
        <v>111</v>
      </c>
      <c r="C83" s="203"/>
      <c r="D83" s="203"/>
      <c r="E83" s="203"/>
      <c r="F83" s="203"/>
      <c r="G83" s="203"/>
      <c r="H83" s="203"/>
      <c r="I83" s="203"/>
      <c r="J83" s="203"/>
      <c r="AZ83" s="120" t="str">
        <f>B83</f>
        <v>Pozn.: Kabelové trasy pro systém SK jsou řešeny společně s trasami pro ostatní SLP systémy v části KT-Kabelové trasy</v>
      </c>
    </row>
    <row r="84" spans="1:52" ht="25.5" x14ac:dyDescent="0.2">
      <c r="B84" s="203" t="s">
        <v>112</v>
      </c>
      <c r="C84" s="203"/>
      <c r="D84" s="203"/>
      <c r="E84" s="203"/>
      <c r="F84" s="203"/>
      <c r="G84" s="203"/>
      <c r="H84" s="203"/>
      <c r="I84" s="203"/>
      <c r="J84" s="203"/>
      <c r="AZ84" s="120" t="str">
        <f>B84</f>
        <v>Pozn.: Kabelové trasy pro systém EPS sou řešeny společně s trasami pro ostatní SLP systémy v části KT-Kabelové trasy</v>
      </c>
    </row>
    <row r="85" spans="1:52" ht="25.5" x14ac:dyDescent="0.2">
      <c r="B85" s="203" t="s">
        <v>113</v>
      </c>
      <c r="C85" s="203"/>
      <c r="D85" s="203"/>
      <c r="E85" s="203"/>
      <c r="F85" s="203"/>
      <c r="G85" s="203"/>
      <c r="H85" s="203"/>
      <c r="I85" s="203"/>
      <c r="J85" s="203"/>
      <c r="AZ85" s="120" t="str">
        <f>B85</f>
        <v>Pozn.: - Kabelové trasy pro systém ER jsou řešeny společně s trasami pro ostatní SLP systémy v části KT-Kabelové trasy</v>
      </c>
    </row>
    <row r="86" spans="1:52" ht="25.5" x14ac:dyDescent="0.2">
      <c r="B86" s="203" t="s">
        <v>114</v>
      </c>
      <c r="C86" s="203"/>
      <c r="D86" s="203"/>
      <c r="E86" s="203"/>
      <c r="F86" s="203"/>
      <c r="G86" s="203"/>
      <c r="H86" s="203"/>
      <c r="I86" s="203"/>
      <c r="J86" s="203"/>
      <c r="AZ86" s="120" t="str">
        <f>B86</f>
        <v>Pozn.: Kabelové trasy pro systém CCTV jsou řešeny společně s trasami pro ostatní SLP systémy v části KT-Kabelové trasy</v>
      </c>
    </row>
    <row r="87" spans="1:52" x14ac:dyDescent="0.2">
      <c r="A87" t="s">
        <v>96</v>
      </c>
      <c r="B87" t="s">
        <v>115</v>
      </c>
    </row>
    <row r="88" spans="1:52" x14ac:dyDescent="0.2">
      <c r="A88" t="s">
        <v>96</v>
      </c>
      <c r="B88" t="s">
        <v>116</v>
      </c>
    </row>
    <row r="89" spans="1:52" x14ac:dyDescent="0.2">
      <c r="A89" t="s">
        <v>96</v>
      </c>
      <c r="B89" t="s">
        <v>117</v>
      </c>
    </row>
    <row r="90" spans="1:52" x14ac:dyDescent="0.2">
      <c r="A90" t="s">
        <v>96</v>
      </c>
      <c r="B90" t="s">
        <v>118</v>
      </c>
    </row>
    <row r="91" spans="1:52" x14ac:dyDescent="0.2">
      <c r="A91" t="s">
        <v>96</v>
      </c>
      <c r="B91" t="s">
        <v>119</v>
      </c>
    </row>
    <row r="92" spans="1:52" x14ac:dyDescent="0.2">
      <c r="A92" t="s">
        <v>96</v>
      </c>
      <c r="B92" t="s">
        <v>120</v>
      </c>
    </row>
    <row r="93" spans="1:52" x14ac:dyDescent="0.2">
      <c r="A93" t="s">
        <v>95</v>
      </c>
      <c r="B93" t="s">
        <v>121</v>
      </c>
    </row>
    <row r="94" spans="1:52" x14ac:dyDescent="0.2">
      <c r="A94" t="s">
        <v>96</v>
      </c>
      <c r="B94" t="s">
        <v>122</v>
      </c>
    </row>
    <row r="97" spans="1:10" ht="15.75" x14ac:dyDescent="0.25">
      <c r="B97" s="121" t="s">
        <v>123</v>
      </c>
    </row>
    <row r="99" spans="1:10" ht="25.5" customHeight="1" x14ac:dyDescent="0.2">
      <c r="A99" s="123"/>
      <c r="B99" s="126" t="s">
        <v>17</v>
      </c>
      <c r="C99" s="126" t="s">
        <v>5</v>
      </c>
      <c r="D99" s="127"/>
      <c r="E99" s="127"/>
      <c r="F99" s="128" t="s">
        <v>124</v>
      </c>
      <c r="G99" s="128"/>
      <c r="H99" s="128"/>
      <c r="I99" s="128" t="s">
        <v>29</v>
      </c>
      <c r="J99" s="128" t="s">
        <v>0</v>
      </c>
    </row>
    <row r="100" spans="1:10" ht="36.75" customHeight="1" x14ac:dyDescent="0.2">
      <c r="A100" s="124"/>
      <c r="B100" s="129" t="s">
        <v>62</v>
      </c>
      <c r="C100" s="201" t="s">
        <v>125</v>
      </c>
      <c r="D100" s="202"/>
      <c r="E100" s="202"/>
      <c r="F100" s="135" t="s">
        <v>24</v>
      </c>
      <c r="G100" s="136"/>
      <c r="H100" s="136"/>
      <c r="I100" s="136">
        <f>'1 1c Pol'!G8</f>
        <v>0</v>
      </c>
      <c r="J100" s="133" t="str">
        <f>IF(I170=0,"",I100/I170*100)</f>
        <v/>
      </c>
    </row>
    <row r="101" spans="1:10" ht="36.75" customHeight="1" x14ac:dyDescent="0.2">
      <c r="A101" s="124"/>
      <c r="B101" s="129" t="s">
        <v>62</v>
      </c>
      <c r="C101" s="201" t="s">
        <v>126</v>
      </c>
      <c r="D101" s="202"/>
      <c r="E101" s="202"/>
      <c r="F101" s="135" t="s">
        <v>24</v>
      </c>
      <c r="G101" s="136"/>
      <c r="H101" s="136"/>
      <c r="I101" s="136">
        <f>'1 1a Pol'!G8+'2 2b Pol'!G8</f>
        <v>0</v>
      </c>
      <c r="J101" s="133" t="str">
        <f>IF(I170=0,"",I101/I170*100)</f>
        <v/>
      </c>
    </row>
    <row r="102" spans="1:10" ht="36.75" customHeight="1" x14ac:dyDescent="0.2">
      <c r="A102" s="124"/>
      <c r="B102" s="129" t="s">
        <v>71</v>
      </c>
      <c r="C102" s="201" t="s">
        <v>127</v>
      </c>
      <c r="D102" s="202"/>
      <c r="E102" s="202"/>
      <c r="F102" s="135" t="s">
        <v>24</v>
      </c>
      <c r="G102" s="136"/>
      <c r="H102" s="136"/>
      <c r="I102" s="136">
        <f>'1 1c Pol'!G65</f>
        <v>0</v>
      </c>
      <c r="J102" s="133" t="str">
        <f>IF(I170=0,"",I102/I170*100)</f>
        <v/>
      </c>
    </row>
    <row r="103" spans="1:10" ht="36.75" customHeight="1" x14ac:dyDescent="0.2">
      <c r="A103" s="124"/>
      <c r="B103" s="129" t="s">
        <v>60</v>
      </c>
      <c r="C103" s="201" t="s">
        <v>128</v>
      </c>
      <c r="D103" s="202"/>
      <c r="E103" s="202"/>
      <c r="F103" s="135" t="s">
        <v>24</v>
      </c>
      <c r="G103" s="136"/>
      <c r="H103" s="136"/>
      <c r="I103" s="136">
        <f>'1 1a Pol'!G73+'2 2a Pol'!G8</f>
        <v>0</v>
      </c>
      <c r="J103" s="133" t="str">
        <f>IF(I170=0,"",I103/I170*100)</f>
        <v/>
      </c>
    </row>
    <row r="104" spans="1:10" ht="36.75" customHeight="1" x14ac:dyDescent="0.2">
      <c r="A104" s="124"/>
      <c r="B104" s="129" t="s">
        <v>129</v>
      </c>
      <c r="C104" s="201" t="s">
        <v>130</v>
      </c>
      <c r="D104" s="202"/>
      <c r="E104" s="202"/>
      <c r="F104" s="135" t="s">
        <v>24</v>
      </c>
      <c r="G104" s="136"/>
      <c r="H104" s="136"/>
      <c r="I104" s="136">
        <f>'1 1a Pol'!G86+'2 2b Pol'!G61</f>
        <v>0</v>
      </c>
      <c r="J104" s="133" t="str">
        <f>IF(I170=0,"",I104/I170*100)</f>
        <v/>
      </c>
    </row>
    <row r="105" spans="1:10" ht="36.75" customHeight="1" x14ac:dyDescent="0.2">
      <c r="A105" s="124"/>
      <c r="B105" s="129" t="s">
        <v>131</v>
      </c>
      <c r="C105" s="201" t="s">
        <v>132</v>
      </c>
      <c r="D105" s="202"/>
      <c r="E105" s="202"/>
      <c r="F105" s="135" t="s">
        <v>24</v>
      </c>
      <c r="G105" s="136"/>
      <c r="H105" s="136"/>
      <c r="I105" s="136">
        <f>'1 1a Pol'!G100</f>
        <v>0</v>
      </c>
      <c r="J105" s="133" t="str">
        <f>IF(I170=0,"",I105/I170*100)</f>
        <v/>
      </c>
    </row>
    <row r="106" spans="1:10" ht="36.75" customHeight="1" x14ac:dyDescent="0.2">
      <c r="A106" s="124"/>
      <c r="B106" s="129" t="s">
        <v>133</v>
      </c>
      <c r="C106" s="201" t="s">
        <v>134</v>
      </c>
      <c r="D106" s="202"/>
      <c r="E106" s="202"/>
      <c r="F106" s="135" t="s">
        <v>24</v>
      </c>
      <c r="G106" s="136"/>
      <c r="H106" s="136"/>
      <c r="I106" s="136">
        <f>'1 1a Pol'!G119+'2 2a Pol'!G19</f>
        <v>0</v>
      </c>
      <c r="J106" s="133" t="str">
        <f>IF(I170=0,"",I106/I170*100)</f>
        <v/>
      </c>
    </row>
    <row r="107" spans="1:10" ht="36.75" customHeight="1" x14ac:dyDescent="0.2">
      <c r="A107" s="124"/>
      <c r="B107" s="129" t="s">
        <v>135</v>
      </c>
      <c r="C107" s="201" t="s">
        <v>136</v>
      </c>
      <c r="D107" s="202"/>
      <c r="E107" s="202"/>
      <c r="F107" s="135" t="s">
        <v>24</v>
      </c>
      <c r="G107" s="136"/>
      <c r="H107" s="136"/>
      <c r="I107" s="136">
        <f>'1 1a Pol'!G134+'2 2a Pol'!G195</f>
        <v>0</v>
      </c>
      <c r="J107" s="133" t="str">
        <f>IF(I170=0,"",I107/I170*100)</f>
        <v/>
      </c>
    </row>
    <row r="108" spans="1:10" ht="36.75" customHeight="1" x14ac:dyDescent="0.2">
      <c r="A108" s="124"/>
      <c r="B108" s="129" t="s">
        <v>137</v>
      </c>
      <c r="C108" s="201" t="s">
        <v>138</v>
      </c>
      <c r="D108" s="202"/>
      <c r="E108" s="202"/>
      <c r="F108" s="135" t="s">
        <v>24</v>
      </c>
      <c r="G108" s="136"/>
      <c r="H108" s="136"/>
      <c r="I108" s="136">
        <f>'2 2a Pol'!G268</f>
        <v>0</v>
      </c>
      <c r="J108" s="133" t="str">
        <f>IF(I170=0,"",I108/I170*100)</f>
        <v/>
      </c>
    </row>
    <row r="109" spans="1:10" ht="36.75" customHeight="1" x14ac:dyDescent="0.2">
      <c r="A109" s="124"/>
      <c r="B109" s="129" t="s">
        <v>139</v>
      </c>
      <c r="C109" s="201" t="s">
        <v>140</v>
      </c>
      <c r="D109" s="202"/>
      <c r="E109" s="202"/>
      <c r="F109" s="135" t="s">
        <v>24</v>
      </c>
      <c r="G109" s="136"/>
      <c r="H109" s="136"/>
      <c r="I109" s="136">
        <f>'1 1a Pol'!G789+'2 2a Pol'!G326</f>
        <v>0</v>
      </c>
      <c r="J109" s="133" t="str">
        <f>IF(I170=0,"",I109/I170*100)</f>
        <v/>
      </c>
    </row>
    <row r="110" spans="1:10" ht="36.75" customHeight="1" x14ac:dyDescent="0.2">
      <c r="A110" s="124"/>
      <c r="B110" s="129" t="s">
        <v>141</v>
      </c>
      <c r="C110" s="201" t="s">
        <v>142</v>
      </c>
      <c r="D110" s="202"/>
      <c r="E110" s="202"/>
      <c r="F110" s="135" t="s">
        <v>24</v>
      </c>
      <c r="G110" s="136"/>
      <c r="H110" s="136"/>
      <c r="I110" s="136">
        <f>'1 1a Pol'!G809+'2 2a Pol'!G335</f>
        <v>0</v>
      </c>
      <c r="J110" s="133" t="str">
        <f>IF(I170=0,"",I110/I170*100)</f>
        <v/>
      </c>
    </row>
    <row r="111" spans="1:10" ht="36.75" customHeight="1" x14ac:dyDescent="0.2">
      <c r="A111" s="124"/>
      <c r="B111" s="129" t="s">
        <v>143</v>
      </c>
      <c r="C111" s="201" t="s">
        <v>144</v>
      </c>
      <c r="D111" s="202"/>
      <c r="E111" s="202"/>
      <c r="F111" s="135" t="s">
        <v>24</v>
      </c>
      <c r="G111" s="136"/>
      <c r="H111" s="136"/>
      <c r="I111" s="136">
        <f>'1 1a Pol'!G854+'2 2a Pol'!G342</f>
        <v>0</v>
      </c>
      <c r="J111" s="133" t="str">
        <f>IF(I170=0,"",I111/I170*100)</f>
        <v/>
      </c>
    </row>
    <row r="112" spans="1:10" ht="36.75" customHeight="1" x14ac:dyDescent="0.2">
      <c r="A112" s="124"/>
      <c r="B112" s="129" t="s">
        <v>145</v>
      </c>
      <c r="C112" s="201" t="s">
        <v>146</v>
      </c>
      <c r="D112" s="202"/>
      <c r="E112" s="202"/>
      <c r="F112" s="135" t="s">
        <v>24</v>
      </c>
      <c r="G112" s="136"/>
      <c r="H112" s="136"/>
      <c r="I112" s="136">
        <f>'1 1a Pol'!G862+'2 2a Pol'!G359</f>
        <v>0</v>
      </c>
      <c r="J112" s="133" t="str">
        <f>IF(I170=0,"",I112/I170*100)</f>
        <v/>
      </c>
    </row>
    <row r="113" spans="1:10" ht="36.75" customHeight="1" x14ac:dyDescent="0.2">
      <c r="A113" s="124"/>
      <c r="B113" s="129" t="s">
        <v>147</v>
      </c>
      <c r="C113" s="201" t="s">
        <v>148</v>
      </c>
      <c r="D113" s="202"/>
      <c r="E113" s="202"/>
      <c r="F113" s="135" t="s">
        <v>24</v>
      </c>
      <c r="G113" s="136"/>
      <c r="H113" s="136"/>
      <c r="I113" s="136">
        <f>'1 1a Pol'!G974+'2 2a Pol'!G531+'2 2b Pol'!G68</f>
        <v>0</v>
      </c>
      <c r="J113" s="133" t="str">
        <f>IF(I170=0,"",I113/I170*100)</f>
        <v/>
      </c>
    </row>
    <row r="114" spans="1:10" ht="36.75" customHeight="1" x14ac:dyDescent="0.2">
      <c r="A114" s="124"/>
      <c r="B114" s="129" t="s">
        <v>149</v>
      </c>
      <c r="C114" s="201" t="s">
        <v>150</v>
      </c>
      <c r="D114" s="202"/>
      <c r="E114" s="202"/>
      <c r="F114" s="135" t="s">
        <v>24</v>
      </c>
      <c r="G114" s="136"/>
      <c r="H114" s="136"/>
      <c r="I114" s="136">
        <f>'1 1a Pol'!G977+'2 2a Pol'!G534</f>
        <v>0</v>
      </c>
      <c r="J114" s="133" t="str">
        <f>IF(I170=0,"",I114/I170*100)</f>
        <v/>
      </c>
    </row>
    <row r="115" spans="1:10" ht="36.75" customHeight="1" x14ac:dyDescent="0.2">
      <c r="A115" s="124"/>
      <c r="B115" s="129" t="s">
        <v>151</v>
      </c>
      <c r="C115" s="201" t="s">
        <v>151</v>
      </c>
      <c r="D115" s="202"/>
      <c r="E115" s="202"/>
      <c r="F115" s="135" t="s">
        <v>24</v>
      </c>
      <c r="G115" s="136"/>
      <c r="H115" s="136"/>
      <c r="I115" s="136">
        <f>'2 2c Pol'!G45</f>
        <v>0</v>
      </c>
      <c r="J115" s="133" t="str">
        <f>IF(I170=0,"",I115/I170*100)</f>
        <v/>
      </c>
    </row>
    <row r="116" spans="1:10" ht="36.75" customHeight="1" x14ac:dyDescent="0.2">
      <c r="A116" s="124"/>
      <c r="B116" s="129" t="s">
        <v>152</v>
      </c>
      <c r="C116" s="201" t="s">
        <v>153</v>
      </c>
      <c r="D116" s="202"/>
      <c r="E116" s="202"/>
      <c r="F116" s="135" t="s">
        <v>25</v>
      </c>
      <c r="G116" s="136"/>
      <c r="H116" s="136"/>
      <c r="I116" s="136">
        <f>'1 1a Pol'!G979+'2 2a Pol'!G536</f>
        <v>0</v>
      </c>
      <c r="J116" s="133" t="str">
        <f>IF(I170=0,"",I116/I170*100)</f>
        <v/>
      </c>
    </row>
    <row r="117" spans="1:10" ht="36.75" customHeight="1" x14ac:dyDescent="0.2">
      <c r="A117" s="124"/>
      <c r="B117" s="129" t="s">
        <v>154</v>
      </c>
      <c r="C117" s="201" t="s">
        <v>155</v>
      </c>
      <c r="D117" s="202"/>
      <c r="E117" s="202"/>
      <c r="F117" s="135" t="s">
        <v>25</v>
      </c>
      <c r="G117" s="136"/>
      <c r="H117" s="136"/>
      <c r="I117" s="136">
        <f>'1 1a Pol'!G994</f>
        <v>0</v>
      </c>
      <c r="J117" s="133" t="str">
        <f>IF(I170=0,"",I117/I170*100)</f>
        <v/>
      </c>
    </row>
    <row r="118" spans="1:10" ht="36.75" customHeight="1" x14ac:dyDescent="0.2">
      <c r="A118" s="124"/>
      <c r="B118" s="129" t="s">
        <v>156</v>
      </c>
      <c r="C118" s="201" t="s">
        <v>157</v>
      </c>
      <c r="D118" s="202"/>
      <c r="E118" s="202"/>
      <c r="F118" s="135" t="s">
        <v>25</v>
      </c>
      <c r="G118" s="136"/>
      <c r="H118" s="136"/>
      <c r="I118" s="136">
        <f>'1 1a Pol'!G1024</f>
        <v>0</v>
      </c>
      <c r="J118" s="133" t="str">
        <f>IF(I170=0,"",I118/I170*100)</f>
        <v/>
      </c>
    </row>
    <row r="119" spans="1:10" ht="36.75" customHeight="1" x14ac:dyDescent="0.2">
      <c r="A119" s="124"/>
      <c r="B119" s="129" t="s">
        <v>158</v>
      </c>
      <c r="C119" s="201" t="s">
        <v>159</v>
      </c>
      <c r="D119" s="202"/>
      <c r="E119" s="202"/>
      <c r="F119" s="135" t="s">
        <v>25</v>
      </c>
      <c r="G119" s="136"/>
      <c r="H119" s="136"/>
      <c r="I119" s="136">
        <f>'1 1a Pol'!G1042+'2 2c Pol'!G8</f>
        <v>0</v>
      </c>
      <c r="J119" s="133" t="str">
        <f>IF(I170=0,"",I119/I170*100)</f>
        <v/>
      </c>
    </row>
    <row r="120" spans="1:10" ht="36.75" customHeight="1" x14ac:dyDescent="0.2">
      <c r="A120" s="124"/>
      <c r="B120" s="129" t="s">
        <v>160</v>
      </c>
      <c r="C120" s="201" t="s">
        <v>161</v>
      </c>
      <c r="D120" s="202"/>
      <c r="E120" s="202"/>
      <c r="F120" s="135" t="s">
        <v>25</v>
      </c>
      <c r="G120" s="136"/>
      <c r="H120" s="136"/>
      <c r="I120" s="136">
        <f>'2 2b Pol'!G71</f>
        <v>0</v>
      </c>
      <c r="J120" s="133" t="str">
        <f>IF(I170=0,"",I120/I170*100)</f>
        <v/>
      </c>
    </row>
    <row r="121" spans="1:10" ht="36.75" customHeight="1" x14ac:dyDescent="0.2">
      <c r="A121" s="124"/>
      <c r="B121" s="129" t="s">
        <v>162</v>
      </c>
      <c r="C121" s="201" t="s">
        <v>163</v>
      </c>
      <c r="D121" s="202"/>
      <c r="E121" s="202"/>
      <c r="F121" s="135" t="s">
        <v>25</v>
      </c>
      <c r="G121" s="136"/>
      <c r="H121" s="136"/>
      <c r="I121" s="136">
        <f>'2 2b Pol'!G103</f>
        <v>0</v>
      </c>
      <c r="J121" s="133" t="str">
        <f>IF(I170=0,"",I121/I170*100)</f>
        <v/>
      </c>
    </row>
    <row r="122" spans="1:10" ht="36.75" customHeight="1" x14ac:dyDescent="0.2">
      <c r="A122" s="124"/>
      <c r="B122" s="129" t="s">
        <v>164</v>
      </c>
      <c r="C122" s="201" t="s">
        <v>165</v>
      </c>
      <c r="D122" s="202"/>
      <c r="E122" s="202"/>
      <c r="F122" s="135" t="s">
        <v>25</v>
      </c>
      <c r="G122" s="136"/>
      <c r="H122" s="136"/>
      <c r="I122" s="136">
        <f>'2 2b Pol'!G128</f>
        <v>0</v>
      </c>
      <c r="J122" s="133" t="str">
        <f>IF(I170=0,"",I122/I170*100)</f>
        <v/>
      </c>
    </row>
    <row r="123" spans="1:10" ht="36.75" customHeight="1" x14ac:dyDescent="0.2">
      <c r="A123" s="124"/>
      <c r="B123" s="129" t="s">
        <v>166</v>
      </c>
      <c r="C123" s="201" t="s">
        <v>167</v>
      </c>
      <c r="D123" s="202"/>
      <c r="E123" s="202"/>
      <c r="F123" s="135" t="s">
        <v>25</v>
      </c>
      <c r="G123" s="136"/>
      <c r="H123" s="136"/>
      <c r="I123" s="136">
        <f>'2 2c Pol'!G13</f>
        <v>0</v>
      </c>
      <c r="J123" s="133" t="str">
        <f>IF(I170=0,"",I123/I170*100)</f>
        <v/>
      </c>
    </row>
    <row r="124" spans="1:10" ht="36.75" customHeight="1" x14ac:dyDescent="0.2">
      <c r="A124" s="124"/>
      <c r="B124" s="129" t="s">
        <v>168</v>
      </c>
      <c r="C124" s="201" t="s">
        <v>169</v>
      </c>
      <c r="D124" s="202"/>
      <c r="E124" s="202"/>
      <c r="F124" s="135" t="s">
        <v>25</v>
      </c>
      <c r="G124" s="136"/>
      <c r="H124" s="136"/>
      <c r="I124" s="136">
        <f>'2 2c Pol'!G20</f>
        <v>0</v>
      </c>
      <c r="J124" s="133" t="str">
        <f>IF(I170=0,"",I124/I170*100)</f>
        <v/>
      </c>
    </row>
    <row r="125" spans="1:10" ht="36.75" customHeight="1" x14ac:dyDescent="0.2">
      <c r="A125" s="124"/>
      <c r="B125" s="129" t="s">
        <v>170</v>
      </c>
      <c r="C125" s="201" t="s">
        <v>171</v>
      </c>
      <c r="D125" s="202"/>
      <c r="E125" s="202"/>
      <c r="F125" s="135" t="s">
        <v>25</v>
      </c>
      <c r="G125" s="136"/>
      <c r="H125" s="136"/>
      <c r="I125" s="136">
        <f>'2 2c Pol'!G28</f>
        <v>0</v>
      </c>
      <c r="J125" s="133" t="str">
        <f>IF(I170=0,"",I125/I170*100)</f>
        <v/>
      </c>
    </row>
    <row r="126" spans="1:10" ht="36.75" customHeight="1" x14ac:dyDescent="0.2">
      <c r="A126" s="124"/>
      <c r="B126" s="129" t="s">
        <v>172</v>
      </c>
      <c r="C126" s="201" t="s">
        <v>173</v>
      </c>
      <c r="D126" s="202"/>
      <c r="E126" s="202"/>
      <c r="F126" s="135" t="s">
        <v>25</v>
      </c>
      <c r="G126" s="136"/>
      <c r="H126" s="136"/>
      <c r="I126" s="136">
        <f>'1 1a Pol'!G1090</f>
        <v>0</v>
      </c>
      <c r="J126" s="133" t="str">
        <f>IF(I170=0,"",I126/I170*100)</f>
        <v/>
      </c>
    </row>
    <row r="127" spans="1:10" ht="36.75" customHeight="1" x14ac:dyDescent="0.2">
      <c r="A127" s="124"/>
      <c r="B127" s="129" t="s">
        <v>174</v>
      </c>
      <c r="C127" s="201" t="s">
        <v>175</v>
      </c>
      <c r="D127" s="202"/>
      <c r="E127" s="202"/>
      <c r="F127" s="135" t="s">
        <v>25</v>
      </c>
      <c r="G127" s="136"/>
      <c r="H127" s="136"/>
      <c r="I127" s="136">
        <f>'1 1a Pol'!G1203</f>
        <v>0</v>
      </c>
      <c r="J127" s="133" t="str">
        <f>IF(I170=0,"",I127/I170*100)</f>
        <v/>
      </c>
    </row>
    <row r="128" spans="1:10" ht="36.75" customHeight="1" x14ac:dyDescent="0.2">
      <c r="A128" s="124"/>
      <c r="B128" s="129" t="s">
        <v>176</v>
      </c>
      <c r="C128" s="201" t="s">
        <v>177</v>
      </c>
      <c r="D128" s="202"/>
      <c r="E128" s="202"/>
      <c r="F128" s="135" t="s">
        <v>25</v>
      </c>
      <c r="G128" s="136"/>
      <c r="H128" s="136"/>
      <c r="I128" s="136">
        <f>'1 1a Pol'!G1330+'2 2a Pol'!G579</f>
        <v>0</v>
      </c>
      <c r="J128" s="133" t="str">
        <f>IF(I170=0,"",I128/I170*100)</f>
        <v/>
      </c>
    </row>
    <row r="129" spans="1:10" ht="36.75" customHeight="1" x14ac:dyDescent="0.2">
      <c r="A129" s="124"/>
      <c r="B129" s="129" t="s">
        <v>178</v>
      </c>
      <c r="C129" s="201" t="s">
        <v>179</v>
      </c>
      <c r="D129" s="202"/>
      <c r="E129" s="202"/>
      <c r="F129" s="135" t="s">
        <v>25</v>
      </c>
      <c r="G129" s="136"/>
      <c r="H129" s="136"/>
      <c r="I129" s="136">
        <f>'1 1a Pol'!G1339+'2 2a Pol'!G605</f>
        <v>0</v>
      </c>
      <c r="J129" s="133" t="str">
        <f>IF(I170=0,"",I129/I170*100)</f>
        <v/>
      </c>
    </row>
    <row r="130" spans="1:10" ht="36.75" customHeight="1" x14ac:dyDescent="0.2">
      <c r="A130" s="124"/>
      <c r="B130" s="129" t="s">
        <v>180</v>
      </c>
      <c r="C130" s="201" t="s">
        <v>181</v>
      </c>
      <c r="D130" s="202"/>
      <c r="E130" s="202"/>
      <c r="F130" s="135" t="s">
        <v>25</v>
      </c>
      <c r="G130" s="136"/>
      <c r="H130" s="136"/>
      <c r="I130" s="136">
        <f>'2 2a Pol'!G651</f>
        <v>0</v>
      </c>
      <c r="J130" s="133" t="str">
        <f>IF(I170=0,"",I130/I170*100)</f>
        <v/>
      </c>
    </row>
    <row r="131" spans="1:10" ht="36.75" customHeight="1" x14ac:dyDescent="0.2">
      <c r="A131" s="124"/>
      <c r="B131" s="129" t="s">
        <v>182</v>
      </c>
      <c r="C131" s="201" t="s">
        <v>183</v>
      </c>
      <c r="D131" s="202"/>
      <c r="E131" s="202"/>
      <c r="F131" s="135" t="s">
        <v>25</v>
      </c>
      <c r="G131" s="136"/>
      <c r="H131" s="136"/>
      <c r="I131" s="136">
        <f>'2 2a Pol'!G664</f>
        <v>0</v>
      </c>
      <c r="J131" s="133" t="str">
        <f>IF(I170=0,"",I131/I170*100)</f>
        <v/>
      </c>
    </row>
    <row r="132" spans="1:10" ht="36.75" customHeight="1" x14ac:dyDescent="0.2">
      <c r="A132" s="124"/>
      <c r="B132" s="129" t="s">
        <v>184</v>
      </c>
      <c r="C132" s="201" t="s">
        <v>185</v>
      </c>
      <c r="D132" s="202"/>
      <c r="E132" s="202"/>
      <c r="F132" s="135" t="s">
        <v>25</v>
      </c>
      <c r="G132" s="136"/>
      <c r="H132" s="136"/>
      <c r="I132" s="136">
        <f>'2 2a Pol'!G691</f>
        <v>0</v>
      </c>
      <c r="J132" s="133" t="str">
        <f>IF(I170=0,"",I132/I170*100)</f>
        <v/>
      </c>
    </row>
    <row r="133" spans="1:10" ht="36.75" customHeight="1" x14ac:dyDescent="0.2">
      <c r="A133" s="124"/>
      <c r="B133" s="129" t="s">
        <v>186</v>
      </c>
      <c r="C133" s="201" t="s">
        <v>187</v>
      </c>
      <c r="D133" s="202"/>
      <c r="E133" s="202"/>
      <c r="F133" s="135" t="s">
        <v>25</v>
      </c>
      <c r="G133" s="136"/>
      <c r="H133" s="136"/>
      <c r="I133" s="136">
        <f>'1 1a Pol'!G1492+'2 2a Pol'!G752</f>
        <v>0</v>
      </c>
      <c r="J133" s="133" t="str">
        <f>IF(I170=0,"",I133/I170*100)</f>
        <v/>
      </c>
    </row>
    <row r="134" spans="1:10" ht="36.75" customHeight="1" x14ac:dyDescent="0.2">
      <c r="A134" s="124"/>
      <c r="B134" s="129" t="s">
        <v>188</v>
      </c>
      <c r="C134" s="201" t="s">
        <v>189</v>
      </c>
      <c r="D134" s="202"/>
      <c r="E134" s="202"/>
      <c r="F134" s="135" t="s">
        <v>25</v>
      </c>
      <c r="G134" s="136"/>
      <c r="H134" s="136"/>
      <c r="I134" s="136">
        <f>'2 2c Pol'!G42</f>
        <v>0</v>
      </c>
      <c r="J134" s="133" t="str">
        <f>IF(I170=0,"",I134/I170*100)</f>
        <v/>
      </c>
    </row>
    <row r="135" spans="1:10" ht="36.75" customHeight="1" x14ac:dyDescent="0.2">
      <c r="A135" s="124"/>
      <c r="B135" s="129" t="s">
        <v>188</v>
      </c>
      <c r="C135" s="201" t="s">
        <v>190</v>
      </c>
      <c r="D135" s="202"/>
      <c r="E135" s="202"/>
      <c r="F135" s="135" t="s">
        <v>25</v>
      </c>
      <c r="G135" s="136"/>
      <c r="H135" s="136"/>
      <c r="I135" s="136">
        <f>'2 2a Pol'!G782</f>
        <v>0</v>
      </c>
      <c r="J135" s="133" t="str">
        <f>IF(I170=0,"",I135/I170*100)</f>
        <v/>
      </c>
    </row>
    <row r="136" spans="1:10" ht="36.75" customHeight="1" x14ac:dyDescent="0.2">
      <c r="A136" s="124"/>
      <c r="B136" s="129" t="s">
        <v>191</v>
      </c>
      <c r="C136" s="201" t="s">
        <v>192</v>
      </c>
      <c r="D136" s="202"/>
      <c r="E136" s="202"/>
      <c r="F136" s="135" t="s">
        <v>25</v>
      </c>
      <c r="G136" s="136"/>
      <c r="H136" s="136"/>
      <c r="I136" s="136">
        <f>'2 2a Pol'!G810</f>
        <v>0</v>
      </c>
      <c r="J136" s="133" t="str">
        <f>IF(I170=0,"",I136/I170*100)</f>
        <v/>
      </c>
    </row>
    <row r="137" spans="1:10" ht="36.75" customHeight="1" x14ac:dyDescent="0.2">
      <c r="A137" s="124"/>
      <c r="B137" s="129" t="s">
        <v>193</v>
      </c>
      <c r="C137" s="201" t="s">
        <v>194</v>
      </c>
      <c r="D137" s="202"/>
      <c r="E137" s="202"/>
      <c r="F137" s="135" t="s">
        <v>25</v>
      </c>
      <c r="G137" s="136"/>
      <c r="H137" s="136"/>
      <c r="I137" s="136">
        <f>'1 1a Pol'!G1502</f>
        <v>0</v>
      </c>
      <c r="J137" s="133" t="str">
        <f>IF(I170=0,"",I137/I170*100)</f>
        <v/>
      </c>
    </row>
    <row r="138" spans="1:10" ht="36.75" customHeight="1" x14ac:dyDescent="0.2">
      <c r="A138" s="124"/>
      <c r="B138" s="129" t="s">
        <v>62</v>
      </c>
      <c r="C138" s="201" t="s">
        <v>195</v>
      </c>
      <c r="D138" s="202"/>
      <c r="E138" s="202"/>
      <c r="F138" s="135" t="s">
        <v>26</v>
      </c>
      <c r="G138" s="136"/>
      <c r="H138" s="136"/>
      <c r="I138" s="136">
        <f>'2 2d.EPS Pol'!G8</f>
        <v>0</v>
      </c>
      <c r="J138" s="133" t="str">
        <f>IF(I170=0,"",I138/I170*100)</f>
        <v/>
      </c>
    </row>
    <row r="139" spans="1:10" ht="36.75" customHeight="1" x14ac:dyDescent="0.2">
      <c r="A139" s="124"/>
      <c r="B139" s="129" t="s">
        <v>62</v>
      </c>
      <c r="C139" s="201" t="s">
        <v>196</v>
      </c>
      <c r="D139" s="202"/>
      <c r="E139" s="202"/>
      <c r="F139" s="135" t="s">
        <v>26</v>
      </c>
      <c r="G139" s="136"/>
      <c r="H139" s="136"/>
      <c r="I139" s="136">
        <f>'2 2d.EZS Pol'!G8</f>
        <v>0</v>
      </c>
      <c r="J139" s="133" t="str">
        <f>IF(I170=0,"",I139/I170*100)</f>
        <v/>
      </c>
    </row>
    <row r="140" spans="1:10" ht="36.75" customHeight="1" x14ac:dyDescent="0.2">
      <c r="A140" s="124"/>
      <c r="B140" s="129" t="s">
        <v>62</v>
      </c>
      <c r="C140" s="201" t="s">
        <v>197</v>
      </c>
      <c r="D140" s="202"/>
      <c r="E140" s="202"/>
      <c r="F140" s="135" t="s">
        <v>26</v>
      </c>
      <c r="G140" s="136"/>
      <c r="H140" s="136"/>
      <c r="I140" s="136">
        <f>'2 2d.GN Pol'!G8</f>
        <v>0</v>
      </c>
      <c r="J140" s="133" t="str">
        <f>IF(I170=0,"",I140/I170*100)</f>
        <v/>
      </c>
    </row>
    <row r="141" spans="1:10" ht="36.75" customHeight="1" x14ac:dyDescent="0.2">
      <c r="A141" s="124"/>
      <c r="B141" s="129" t="s">
        <v>62</v>
      </c>
      <c r="C141" s="201" t="s">
        <v>198</v>
      </c>
      <c r="D141" s="202"/>
      <c r="E141" s="202"/>
      <c r="F141" s="135" t="s">
        <v>26</v>
      </c>
      <c r="G141" s="136"/>
      <c r="H141" s="136"/>
      <c r="I141" s="136">
        <f>'2 2d.SK Pol'!G8</f>
        <v>0</v>
      </c>
      <c r="J141" s="133" t="str">
        <f>IF(I170=0,"",I141/I170*100)</f>
        <v/>
      </c>
    </row>
    <row r="142" spans="1:10" ht="36.75" customHeight="1" x14ac:dyDescent="0.2">
      <c r="A142" s="124"/>
      <c r="B142" s="129" t="s">
        <v>62</v>
      </c>
      <c r="C142" s="201" t="s">
        <v>199</v>
      </c>
      <c r="D142" s="202"/>
      <c r="E142" s="202"/>
      <c r="F142" s="135" t="s">
        <v>26</v>
      </c>
      <c r="G142" s="136"/>
      <c r="H142" s="136"/>
      <c r="I142" s="136">
        <f>'2 2d.KT Pol'!G8</f>
        <v>0</v>
      </c>
      <c r="J142" s="133" t="str">
        <f>IF(I170=0,"",I142/I170*100)</f>
        <v/>
      </c>
    </row>
    <row r="143" spans="1:10" ht="36.75" customHeight="1" x14ac:dyDescent="0.2">
      <c r="A143" s="124"/>
      <c r="B143" s="129" t="s">
        <v>62</v>
      </c>
      <c r="C143" s="201" t="s">
        <v>200</v>
      </c>
      <c r="D143" s="202"/>
      <c r="E143" s="202"/>
      <c r="F143" s="135" t="s">
        <v>26</v>
      </c>
      <c r="G143" s="136"/>
      <c r="H143" s="136"/>
      <c r="I143" s="136">
        <f>'2 2d.CCTV Pol'!G8</f>
        <v>0</v>
      </c>
      <c r="J143" s="133" t="str">
        <f>IF(I170=0,"",I143/I170*100)</f>
        <v/>
      </c>
    </row>
    <row r="144" spans="1:10" ht="36.75" customHeight="1" x14ac:dyDescent="0.2">
      <c r="A144" s="124"/>
      <c r="B144" s="129" t="s">
        <v>71</v>
      </c>
      <c r="C144" s="201" t="s">
        <v>201</v>
      </c>
      <c r="D144" s="202"/>
      <c r="E144" s="202"/>
      <c r="F144" s="135" t="s">
        <v>26</v>
      </c>
      <c r="G144" s="136"/>
      <c r="H144" s="136"/>
      <c r="I144" s="136">
        <f>'2 2d.EZS Pol'!G14</f>
        <v>0</v>
      </c>
      <c r="J144" s="133" t="str">
        <f>IF(I170=0,"",I144/I170*100)</f>
        <v/>
      </c>
    </row>
    <row r="145" spans="1:10" ht="36.75" customHeight="1" x14ac:dyDescent="0.2">
      <c r="A145" s="124"/>
      <c r="B145" s="129" t="s">
        <v>71</v>
      </c>
      <c r="C145" s="201" t="s">
        <v>151</v>
      </c>
      <c r="D145" s="202"/>
      <c r="E145" s="202"/>
      <c r="F145" s="135" t="s">
        <v>26</v>
      </c>
      <c r="G145" s="136"/>
      <c r="H145" s="136"/>
      <c r="I145" s="136">
        <f>'2 2d.CCTV Pol'!G10</f>
        <v>0</v>
      </c>
      <c r="J145" s="133" t="str">
        <f>IF(I170=0,"",I145/I170*100)</f>
        <v/>
      </c>
    </row>
    <row r="146" spans="1:10" ht="36.75" customHeight="1" x14ac:dyDescent="0.2">
      <c r="A146" s="124"/>
      <c r="B146" s="129" t="s">
        <v>71</v>
      </c>
      <c r="C146" s="201" t="s">
        <v>202</v>
      </c>
      <c r="D146" s="202"/>
      <c r="E146" s="202"/>
      <c r="F146" s="135" t="s">
        <v>26</v>
      </c>
      <c r="G146" s="136"/>
      <c r="H146" s="136"/>
      <c r="I146" s="136">
        <f>'2 2d.SK Pol'!G15</f>
        <v>0</v>
      </c>
      <c r="J146" s="133" t="str">
        <f>IF(I170=0,"",I146/I170*100)</f>
        <v/>
      </c>
    </row>
    <row r="147" spans="1:10" ht="36.75" customHeight="1" x14ac:dyDescent="0.2">
      <c r="A147" s="124"/>
      <c r="B147" s="129" t="s">
        <v>71</v>
      </c>
      <c r="C147" s="201" t="s">
        <v>203</v>
      </c>
      <c r="D147" s="202"/>
      <c r="E147" s="202"/>
      <c r="F147" s="135" t="s">
        <v>26</v>
      </c>
      <c r="G147" s="136"/>
      <c r="H147" s="136"/>
      <c r="I147" s="136">
        <f>'1 1d Pol'!G8</f>
        <v>0</v>
      </c>
      <c r="J147" s="133" t="str">
        <f>IF(I170=0,"",I147/I170*100)</f>
        <v/>
      </c>
    </row>
    <row r="148" spans="1:10" ht="36.75" customHeight="1" x14ac:dyDescent="0.2">
      <c r="A148" s="124"/>
      <c r="B148" s="129" t="s">
        <v>71</v>
      </c>
      <c r="C148" s="201" t="s">
        <v>204</v>
      </c>
      <c r="D148" s="202"/>
      <c r="E148" s="202"/>
      <c r="F148" s="135" t="s">
        <v>26</v>
      </c>
      <c r="G148" s="136"/>
      <c r="H148" s="136"/>
      <c r="I148" s="136">
        <f>'2 2d.EPS Pol'!G15</f>
        <v>0</v>
      </c>
      <c r="J148" s="133" t="str">
        <f>IF(I170=0,"",I148/I170*100)</f>
        <v/>
      </c>
    </row>
    <row r="149" spans="1:10" ht="36.75" customHeight="1" x14ac:dyDescent="0.2">
      <c r="A149" s="124"/>
      <c r="B149" s="129" t="s">
        <v>205</v>
      </c>
      <c r="C149" s="201" t="s">
        <v>206</v>
      </c>
      <c r="D149" s="202"/>
      <c r="E149" s="202"/>
      <c r="F149" s="135" t="s">
        <v>26</v>
      </c>
      <c r="G149" s="136"/>
      <c r="H149" s="136"/>
      <c r="I149" s="136">
        <f>'2 2d.ER Pol'!G8</f>
        <v>0</v>
      </c>
      <c r="J149" s="133" t="str">
        <f>IF(I170=0,"",I149/I170*100)</f>
        <v/>
      </c>
    </row>
    <row r="150" spans="1:10" ht="36.75" customHeight="1" x14ac:dyDescent="0.2">
      <c r="A150" s="124"/>
      <c r="B150" s="129" t="s">
        <v>60</v>
      </c>
      <c r="C150" s="201" t="s">
        <v>207</v>
      </c>
      <c r="D150" s="202"/>
      <c r="E150" s="202"/>
      <c r="F150" s="135" t="s">
        <v>26</v>
      </c>
      <c r="G150" s="136"/>
      <c r="H150" s="136"/>
      <c r="I150" s="136">
        <f>'1 1d Pol'!G14+'2 2d.CCTV Pol'!G13</f>
        <v>0</v>
      </c>
      <c r="J150" s="133" t="str">
        <f>IF(I170=0,"",I150/I170*100)</f>
        <v/>
      </c>
    </row>
    <row r="151" spans="1:10" ht="36.75" customHeight="1" x14ac:dyDescent="0.2">
      <c r="A151" s="124"/>
      <c r="B151" s="129" t="s">
        <v>60</v>
      </c>
      <c r="C151" s="201" t="s">
        <v>208</v>
      </c>
      <c r="D151" s="202"/>
      <c r="E151" s="202"/>
      <c r="F151" s="135" t="s">
        <v>26</v>
      </c>
      <c r="G151" s="136"/>
      <c r="H151" s="136"/>
      <c r="I151" s="136">
        <f>'2 2d.EPS Pol'!G18</f>
        <v>0</v>
      </c>
      <c r="J151" s="133" t="str">
        <f>IF(I170=0,"",I151/I170*100)</f>
        <v/>
      </c>
    </row>
    <row r="152" spans="1:10" ht="36.75" customHeight="1" x14ac:dyDescent="0.2">
      <c r="A152" s="124"/>
      <c r="B152" s="129" t="s">
        <v>60</v>
      </c>
      <c r="C152" s="201" t="s">
        <v>209</v>
      </c>
      <c r="D152" s="202"/>
      <c r="E152" s="202"/>
      <c r="F152" s="135" t="s">
        <v>26</v>
      </c>
      <c r="G152" s="136"/>
      <c r="H152" s="136"/>
      <c r="I152" s="136">
        <f>'2 2d.SK Pol'!G18</f>
        <v>0</v>
      </c>
      <c r="J152" s="133" t="str">
        <f>IF(I170=0,"",I152/I170*100)</f>
        <v/>
      </c>
    </row>
    <row r="153" spans="1:10" ht="36.75" customHeight="1" x14ac:dyDescent="0.2">
      <c r="A153" s="124"/>
      <c r="B153" s="129" t="s">
        <v>210</v>
      </c>
      <c r="C153" s="201" t="s">
        <v>211</v>
      </c>
      <c r="D153" s="202"/>
      <c r="E153" s="202"/>
      <c r="F153" s="135" t="s">
        <v>26</v>
      </c>
      <c r="G153" s="136"/>
      <c r="H153" s="136"/>
      <c r="I153" s="136">
        <f>'2 2d.ER Pol'!G13</f>
        <v>0</v>
      </c>
      <c r="J153" s="133" t="str">
        <f>IF(I170=0,"",I153/I170*100)</f>
        <v/>
      </c>
    </row>
    <row r="154" spans="1:10" ht="36.75" customHeight="1" x14ac:dyDescent="0.2">
      <c r="A154" s="124"/>
      <c r="B154" s="129" t="s">
        <v>129</v>
      </c>
      <c r="C154" s="201" t="s">
        <v>207</v>
      </c>
      <c r="D154" s="202"/>
      <c r="E154" s="202"/>
      <c r="F154" s="135" t="s">
        <v>26</v>
      </c>
      <c r="G154" s="136"/>
      <c r="H154" s="136"/>
      <c r="I154" s="136">
        <f>'2 2d.SK Pol'!G23</f>
        <v>0</v>
      </c>
      <c r="J154" s="133" t="str">
        <f>IF(I170=0,"",I154/I170*100)</f>
        <v/>
      </c>
    </row>
    <row r="155" spans="1:10" ht="36.75" customHeight="1" x14ac:dyDescent="0.2">
      <c r="A155" s="124"/>
      <c r="B155" s="129" t="s">
        <v>129</v>
      </c>
      <c r="C155" s="201" t="s">
        <v>212</v>
      </c>
      <c r="D155" s="202"/>
      <c r="E155" s="202"/>
      <c r="F155" s="135" t="s">
        <v>26</v>
      </c>
      <c r="G155" s="136"/>
      <c r="H155" s="136"/>
      <c r="I155" s="136">
        <f>'2 2d.EPS Pol'!G23</f>
        <v>0</v>
      </c>
      <c r="J155" s="133" t="str">
        <f>IF(I170=0,"",I155/I170*100)</f>
        <v/>
      </c>
    </row>
    <row r="156" spans="1:10" ht="36.75" customHeight="1" x14ac:dyDescent="0.2">
      <c r="A156" s="124"/>
      <c r="B156" s="129" t="s">
        <v>129</v>
      </c>
      <c r="C156" s="201" t="s">
        <v>213</v>
      </c>
      <c r="D156" s="202"/>
      <c r="E156" s="202"/>
      <c r="F156" s="135" t="s">
        <v>26</v>
      </c>
      <c r="G156" s="136"/>
      <c r="H156" s="136"/>
      <c r="I156" s="136">
        <f>'1 1d Pol'!G17</f>
        <v>0</v>
      </c>
      <c r="J156" s="133" t="str">
        <f>IF(I170=0,"",I156/I170*100)</f>
        <v/>
      </c>
    </row>
    <row r="157" spans="1:10" ht="36.75" customHeight="1" x14ac:dyDescent="0.2">
      <c r="A157" s="124"/>
      <c r="B157" s="129" t="s">
        <v>214</v>
      </c>
      <c r="C157" s="201" t="s">
        <v>151</v>
      </c>
      <c r="D157" s="202"/>
      <c r="E157" s="202"/>
      <c r="F157" s="135" t="s">
        <v>26</v>
      </c>
      <c r="G157" s="136"/>
      <c r="H157" s="136"/>
      <c r="I157" s="136">
        <f>'2 2d.ER Pol'!G17</f>
        <v>0</v>
      </c>
      <c r="J157" s="133" t="str">
        <f>IF(I170=0,"",I157/I170*100)</f>
        <v/>
      </c>
    </row>
    <row r="158" spans="1:10" ht="36.75" customHeight="1" x14ac:dyDescent="0.2">
      <c r="A158" s="124"/>
      <c r="B158" s="129" t="s">
        <v>215</v>
      </c>
      <c r="C158" s="201" t="s">
        <v>216</v>
      </c>
      <c r="D158" s="202"/>
      <c r="E158" s="202"/>
      <c r="F158" s="135" t="s">
        <v>26</v>
      </c>
      <c r="G158" s="136"/>
      <c r="H158" s="136"/>
      <c r="I158" s="136">
        <f>'2 2d.EPS Pol'!G25</f>
        <v>0</v>
      </c>
      <c r="J158" s="133" t="str">
        <f>IF(I170=0,"",I158/I170*100)</f>
        <v/>
      </c>
    </row>
    <row r="159" spans="1:10" ht="36.75" customHeight="1" x14ac:dyDescent="0.2">
      <c r="A159" s="124"/>
      <c r="B159" s="129" t="s">
        <v>215</v>
      </c>
      <c r="C159" s="201" t="s">
        <v>217</v>
      </c>
      <c r="D159" s="202"/>
      <c r="E159" s="202"/>
      <c r="F159" s="135" t="s">
        <v>26</v>
      </c>
      <c r="G159" s="136"/>
      <c r="H159" s="136"/>
      <c r="I159" s="136">
        <f>'1 1c Pol'!G96</f>
        <v>0</v>
      </c>
      <c r="J159" s="133" t="str">
        <f>IF(I170=0,"",I159/I170*100)</f>
        <v/>
      </c>
    </row>
    <row r="160" spans="1:10" ht="36.75" customHeight="1" x14ac:dyDescent="0.2">
      <c r="A160" s="124"/>
      <c r="B160" s="129" t="s">
        <v>218</v>
      </c>
      <c r="C160" s="201" t="s">
        <v>219</v>
      </c>
      <c r="D160" s="202"/>
      <c r="E160" s="202"/>
      <c r="F160" s="135" t="s">
        <v>26</v>
      </c>
      <c r="G160" s="136"/>
      <c r="H160" s="136"/>
      <c r="I160" s="136">
        <f>'1 1d Pol'!G24</f>
        <v>0</v>
      </c>
      <c r="J160" s="133" t="str">
        <f>IF(I170=0,"",I160/I170*100)</f>
        <v/>
      </c>
    </row>
    <row r="161" spans="1:10" ht="36.75" customHeight="1" x14ac:dyDescent="0.2">
      <c r="A161" s="124"/>
      <c r="B161" s="129" t="s">
        <v>218</v>
      </c>
      <c r="C161" s="201" t="s">
        <v>220</v>
      </c>
      <c r="D161" s="202"/>
      <c r="E161" s="202"/>
      <c r="F161" s="135" t="s">
        <v>26</v>
      </c>
      <c r="G161" s="136"/>
      <c r="H161" s="136"/>
      <c r="I161" s="136">
        <f>'1 1c Pol'!G100</f>
        <v>0</v>
      </c>
      <c r="J161" s="133" t="str">
        <f>IF(I170=0,"",I161/I170*100)</f>
        <v/>
      </c>
    </row>
    <row r="162" spans="1:10" ht="36.75" customHeight="1" x14ac:dyDescent="0.2">
      <c r="A162" s="124"/>
      <c r="B162" s="129" t="s">
        <v>221</v>
      </c>
      <c r="C162" s="201" t="s">
        <v>28</v>
      </c>
      <c r="D162" s="202"/>
      <c r="E162" s="202"/>
      <c r="F162" s="135" t="s">
        <v>26</v>
      </c>
      <c r="G162" s="136"/>
      <c r="H162" s="136"/>
      <c r="I162" s="136">
        <f>'1 1d Pol'!G29</f>
        <v>0</v>
      </c>
      <c r="J162" s="133" t="str">
        <f>IF(I170=0,"",I162/I170*100)</f>
        <v/>
      </c>
    </row>
    <row r="163" spans="1:10" ht="36.75" customHeight="1" x14ac:dyDescent="0.2">
      <c r="A163" s="124"/>
      <c r="B163" s="129" t="s">
        <v>222</v>
      </c>
      <c r="C163" s="201" t="s">
        <v>151</v>
      </c>
      <c r="D163" s="202"/>
      <c r="E163" s="202"/>
      <c r="F163" s="135" t="s">
        <v>26</v>
      </c>
      <c r="G163" s="136"/>
      <c r="H163" s="136"/>
      <c r="I163" s="136">
        <f>'2 2d.CCTV Pol'!G15+'2 2d.EPS Pol'!G30+'2 2d.EZS Pol'!G16+'2 2d.GN Pol'!G11+'2 2d.SK Pol'!G25</f>
        <v>0</v>
      </c>
      <c r="J163" s="133" t="str">
        <f>IF(I170=0,"",I163/I170*100)</f>
        <v/>
      </c>
    </row>
    <row r="164" spans="1:10" ht="36.75" customHeight="1" x14ac:dyDescent="0.2">
      <c r="A164" s="124"/>
      <c r="B164" s="129" t="s">
        <v>223</v>
      </c>
      <c r="C164" s="201" t="s">
        <v>224</v>
      </c>
      <c r="D164" s="202"/>
      <c r="E164" s="202"/>
      <c r="F164" s="135" t="s">
        <v>26</v>
      </c>
      <c r="G164" s="136"/>
      <c r="H164" s="136"/>
      <c r="I164" s="136">
        <f>'1 1b Pol'!G8</f>
        <v>0</v>
      </c>
      <c r="J164" s="133" t="str">
        <f>IF(I170=0,"",I164/I170*100)</f>
        <v/>
      </c>
    </row>
    <row r="165" spans="1:10" ht="36.75" customHeight="1" x14ac:dyDescent="0.2">
      <c r="A165" s="124"/>
      <c r="B165" s="129" t="s">
        <v>225</v>
      </c>
      <c r="C165" s="201" t="s">
        <v>226</v>
      </c>
      <c r="D165" s="202"/>
      <c r="E165" s="202"/>
      <c r="F165" s="135" t="s">
        <v>26</v>
      </c>
      <c r="G165" s="136"/>
      <c r="H165" s="136"/>
      <c r="I165" s="136">
        <f>'1 1b Pol'!G54</f>
        <v>0</v>
      </c>
      <c r="J165" s="133" t="str">
        <f>IF(I170=0,"",I165/I170*100)</f>
        <v/>
      </c>
    </row>
    <row r="166" spans="1:10" ht="36.75" customHeight="1" x14ac:dyDescent="0.2">
      <c r="A166" s="124"/>
      <c r="B166" s="129" t="s">
        <v>227</v>
      </c>
      <c r="C166" s="201" t="s">
        <v>228</v>
      </c>
      <c r="D166" s="202"/>
      <c r="E166" s="202"/>
      <c r="F166" s="135" t="s">
        <v>26</v>
      </c>
      <c r="G166" s="136"/>
      <c r="H166" s="136"/>
      <c r="I166" s="136">
        <f>'1 1b Pol'!G75</f>
        <v>0</v>
      </c>
      <c r="J166" s="133" t="str">
        <f>IF(I170=0,"",I166/I170*100)</f>
        <v/>
      </c>
    </row>
    <row r="167" spans="1:10" ht="36.75" customHeight="1" x14ac:dyDescent="0.2">
      <c r="A167" s="124"/>
      <c r="B167" s="129" t="s">
        <v>229</v>
      </c>
      <c r="C167" s="201" t="s">
        <v>230</v>
      </c>
      <c r="D167" s="202"/>
      <c r="E167" s="202"/>
      <c r="F167" s="135" t="s">
        <v>231</v>
      </c>
      <c r="G167" s="136"/>
      <c r="H167" s="136"/>
      <c r="I167" s="136">
        <f>'1 1a Pol'!G1519+'2 2a Pol'!G939+'2 2b Pol'!G146</f>
        <v>0</v>
      </c>
      <c r="J167" s="133" t="str">
        <f>IF(I170=0,"",I167/I170*100)</f>
        <v/>
      </c>
    </row>
    <row r="168" spans="1:10" ht="36.75" customHeight="1" x14ac:dyDescent="0.2">
      <c r="A168" s="124"/>
      <c r="B168" s="129" t="s">
        <v>232</v>
      </c>
      <c r="C168" s="201" t="s">
        <v>27</v>
      </c>
      <c r="D168" s="202"/>
      <c r="E168" s="202"/>
      <c r="F168" s="135" t="s">
        <v>232</v>
      </c>
      <c r="G168" s="136"/>
      <c r="H168" s="136"/>
      <c r="I168" s="136">
        <f>'3 3 Naklady'!G8</f>
        <v>0</v>
      </c>
      <c r="J168" s="133" t="str">
        <f>IF(I170=0,"",I168/I170*100)</f>
        <v/>
      </c>
    </row>
    <row r="169" spans="1:10" ht="36.75" customHeight="1" x14ac:dyDescent="0.2">
      <c r="A169" s="124"/>
      <c r="B169" s="129" t="s">
        <v>233</v>
      </c>
      <c r="C169" s="201" t="s">
        <v>28</v>
      </c>
      <c r="D169" s="202"/>
      <c r="E169" s="202"/>
      <c r="F169" s="135" t="s">
        <v>233</v>
      </c>
      <c r="G169" s="136"/>
      <c r="H169" s="136"/>
      <c r="I169" s="136">
        <f>'3 3 Naklady'!G14+'1 1b Pol'!G107+'1 1c Pol'!G105</f>
        <v>0</v>
      </c>
      <c r="J169" s="133" t="str">
        <f>IF(I170=0,"",I169/I170*100)</f>
        <v/>
      </c>
    </row>
    <row r="170" spans="1:10" ht="25.5" customHeight="1" x14ac:dyDescent="0.2">
      <c r="A170" s="125"/>
      <c r="B170" s="130" t="s">
        <v>1</v>
      </c>
      <c r="C170" s="131"/>
      <c r="D170" s="132"/>
      <c r="E170" s="132"/>
      <c r="F170" s="137"/>
      <c r="G170" s="138"/>
      <c r="H170" s="138"/>
      <c r="I170" s="138">
        <f>SUM(I100:I169)</f>
        <v>0</v>
      </c>
      <c r="J170" s="134">
        <f>SUM(J100:J169)</f>
        <v>0</v>
      </c>
    </row>
    <row r="171" spans="1:10" x14ac:dyDescent="0.2">
      <c r="F171" s="86"/>
      <c r="G171" s="86"/>
      <c r="H171" s="86"/>
      <c r="I171" s="86"/>
      <c r="J171" s="87"/>
    </row>
    <row r="172" spans="1:10" x14ac:dyDescent="0.2">
      <c r="F172" s="86"/>
      <c r="G172" s="86"/>
      <c r="H172" s="86"/>
      <c r="I172" s="86"/>
      <c r="J172" s="87"/>
    </row>
    <row r="173" spans="1:10" x14ac:dyDescent="0.2">
      <c r="F173" s="86"/>
      <c r="G173" s="86"/>
      <c r="H173" s="86"/>
      <c r="I173" s="86"/>
      <c r="J173" s="87"/>
    </row>
  </sheetData>
  <sheetProtection algorithmName="SHA-512" hashValue="m88AH3Mt2zF72MW/4LwTayb7TdBvKSSwfcaqS/r8XOv4nqRKCx0fJjnslS1GXUWxuM0CDNtxzDoG2ENOBr278w==" saltValue="i+v5NUxHBwT3hAetv1K4b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B75:J75"/>
    <mergeCell ref="B81:J81"/>
    <mergeCell ref="B83:J83"/>
    <mergeCell ref="B84:J84"/>
    <mergeCell ref="B85:J85"/>
    <mergeCell ref="B59:E59"/>
    <mergeCell ref="B65:J65"/>
    <mergeCell ref="B66:J66"/>
    <mergeCell ref="B69:J69"/>
    <mergeCell ref="B72:J72"/>
    <mergeCell ref="C104:E104"/>
    <mergeCell ref="C105:E105"/>
    <mergeCell ref="C106:E106"/>
    <mergeCell ref="C107:E107"/>
    <mergeCell ref="C108:E108"/>
    <mergeCell ref="B86:J86"/>
    <mergeCell ref="C100:E100"/>
    <mergeCell ref="C101:E101"/>
    <mergeCell ref="C102:E102"/>
    <mergeCell ref="C103:E103"/>
    <mergeCell ref="C114:E114"/>
    <mergeCell ref="C115:E115"/>
    <mergeCell ref="C116:E116"/>
    <mergeCell ref="C117:E117"/>
    <mergeCell ref="C118:E118"/>
    <mergeCell ref="C109:E109"/>
    <mergeCell ref="C110:E110"/>
    <mergeCell ref="C111:E111"/>
    <mergeCell ref="C112:E112"/>
    <mergeCell ref="C113:E1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38:E138"/>
    <mergeCell ref="C129:E129"/>
    <mergeCell ref="C130:E130"/>
    <mergeCell ref="C131:E131"/>
    <mergeCell ref="C132:E132"/>
    <mergeCell ref="C133:E133"/>
    <mergeCell ref="C144:E144"/>
    <mergeCell ref="C145:E145"/>
    <mergeCell ref="C146:E146"/>
    <mergeCell ref="C147:E147"/>
    <mergeCell ref="C148:E148"/>
    <mergeCell ref="C139:E139"/>
    <mergeCell ref="C140:E140"/>
    <mergeCell ref="C141:E141"/>
    <mergeCell ref="C142:E142"/>
    <mergeCell ref="C143:E143"/>
    <mergeCell ref="C154:E154"/>
    <mergeCell ref="C155:E155"/>
    <mergeCell ref="C156:E156"/>
    <mergeCell ref="C157:E157"/>
    <mergeCell ref="C158:E158"/>
    <mergeCell ref="C149:E149"/>
    <mergeCell ref="C150:E150"/>
    <mergeCell ref="C151:E151"/>
    <mergeCell ref="C152:E152"/>
    <mergeCell ref="C153:E153"/>
    <mergeCell ref="C169:E169"/>
    <mergeCell ref="C164:E164"/>
    <mergeCell ref="C165:E165"/>
    <mergeCell ref="C166:E166"/>
    <mergeCell ref="C167:E167"/>
    <mergeCell ref="C168:E168"/>
    <mergeCell ref="C159:E159"/>
    <mergeCell ref="C160:E160"/>
    <mergeCell ref="C161:E161"/>
    <mergeCell ref="C162:E162"/>
    <mergeCell ref="C163:E16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4"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49" t="s">
        <v>7</v>
      </c>
      <c r="B2" s="48"/>
      <c r="C2" s="255"/>
      <c r="D2" s="255"/>
      <c r="E2" s="255"/>
      <c r="F2" s="255"/>
      <c r="G2" s="256"/>
    </row>
    <row r="3" spans="1:7" ht="24.95" customHeight="1" x14ac:dyDescent="0.2">
      <c r="A3" s="49" t="s">
        <v>8</v>
      </c>
      <c r="B3" s="48"/>
      <c r="C3" s="255"/>
      <c r="D3" s="255"/>
      <c r="E3" s="255"/>
      <c r="F3" s="255"/>
      <c r="G3" s="256"/>
    </row>
    <row r="4" spans="1:7" ht="24.95" customHeight="1" x14ac:dyDescent="0.2">
      <c r="A4" s="49" t="s">
        <v>9</v>
      </c>
      <c r="B4" s="48"/>
      <c r="C4" s="255"/>
      <c r="D4" s="255"/>
      <c r="E4" s="255"/>
      <c r="F4" s="255"/>
      <c r="G4" s="256"/>
    </row>
    <row r="5" spans="1:7" x14ac:dyDescent="0.2">
      <c r="B5" s="4"/>
      <c r="C5" s="5"/>
      <c r="D5" s="6"/>
    </row>
  </sheetData>
  <sheetProtection algorithmName="SHA-512" hashValue="3/l5KussHejrZuOqhc2iaKPv4nlasARQVcGGJomqoX/anOrINYdIUYjEqTut+VHVsYJyoJdEtni9rTdEhxeI4A==" saltValue="q2TxGO+vYsv0q0hG7rc9y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6D70-E6F0-4B61-A827-FD0BDAFB1002}">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234</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60</v>
      </c>
      <c r="C3" s="258" t="s">
        <v>237</v>
      </c>
      <c r="D3" s="259"/>
      <c r="E3" s="259"/>
      <c r="F3" s="259"/>
      <c r="G3" s="260"/>
      <c r="AC3" s="122" t="s">
        <v>238</v>
      </c>
      <c r="AG3" t="s">
        <v>239</v>
      </c>
    </row>
    <row r="4" spans="1:60" ht="24.95" customHeight="1" x14ac:dyDescent="0.2">
      <c r="A4" s="140" t="s">
        <v>9</v>
      </c>
      <c r="B4" s="141" t="s">
        <v>60</v>
      </c>
      <c r="C4" s="261" t="s">
        <v>27</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232</v>
      </c>
      <c r="C8" s="186" t="s">
        <v>27</v>
      </c>
      <c r="D8" s="167"/>
      <c r="E8" s="168"/>
      <c r="F8" s="169"/>
      <c r="G8" s="169">
        <f>SUMIF(AG9:AG13,"&lt;&gt;NOR",G9:G13)</f>
        <v>0</v>
      </c>
      <c r="H8" s="169"/>
      <c r="I8" s="169">
        <f>SUM(I9:I13)</f>
        <v>0</v>
      </c>
      <c r="J8" s="169"/>
      <c r="K8" s="169">
        <f>SUM(K9:K13)</f>
        <v>0</v>
      </c>
      <c r="L8" s="169"/>
      <c r="M8" s="169">
        <f>SUM(M9:M13)</f>
        <v>0</v>
      </c>
      <c r="N8" s="168"/>
      <c r="O8" s="168">
        <f>SUM(O9:O13)</f>
        <v>0</v>
      </c>
      <c r="P8" s="168"/>
      <c r="Q8" s="168">
        <f>SUM(Q9:Q13)</f>
        <v>0</v>
      </c>
      <c r="R8" s="169"/>
      <c r="S8" s="169"/>
      <c r="T8" s="170"/>
      <c r="U8" s="164"/>
      <c r="V8" s="164">
        <f>SUM(V9:V13)</f>
        <v>0</v>
      </c>
      <c r="W8" s="164"/>
      <c r="X8" s="164"/>
      <c r="AG8" t="s">
        <v>263</v>
      </c>
    </row>
    <row r="9" spans="1:60" outlineLevel="1" x14ac:dyDescent="0.2">
      <c r="A9" s="179">
        <v>1</v>
      </c>
      <c r="B9" s="180" t="s">
        <v>264</v>
      </c>
      <c r="C9" s="187" t="s">
        <v>265</v>
      </c>
      <c r="D9" s="181" t="s">
        <v>266</v>
      </c>
      <c r="E9" s="182">
        <v>1</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267</v>
      </c>
      <c r="T9" s="185" t="s">
        <v>268</v>
      </c>
      <c r="U9" s="158">
        <v>0</v>
      </c>
      <c r="V9" s="158">
        <f>ROUND(E9*U9,2)</f>
        <v>0</v>
      </c>
      <c r="W9" s="158"/>
      <c r="X9" s="158" t="s">
        <v>269</v>
      </c>
      <c r="Y9" s="147"/>
      <c r="Z9" s="147"/>
      <c r="AA9" s="147"/>
      <c r="AB9" s="147"/>
      <c r="AC9" s="147"/>
      <c r="AD9" s="147"/>
      <c r="AE9" s="147"/>
      <c r="AF9" s="147"/>
      <c r="AG9" s="147" t="s">
        <v>270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271</v>
      </c>
      <c r="C10" s="187" t="s">
        <v>272</v>
      </c>
      <c r="D10" s="181" t="s">
        <v>266</v>
      </c>
      <c r="E10" s="182">
        <v>1</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267</v>
      </c>
      <c r="T10" s="185" t="s">
        <v>268</v>
      </c>
      <c r="U10" s="158">
        <v>0</v>
      </c>
      <c r="V10" s="158">
        <f>ROUND(E10*U10,2)</f>
        <v>0</v>
      </c>
      <c r="W10" s="158"/>
      <c r="X10" s="158" t="s">
        <v>269</v>
      </c>
      <c r="Y10" s="147"/>
      <c r="Z10" s="147"/>
      <c r="AA10" s="147"/>
      <c r="AB10" s="147"/>
      <c r="AC10" s="147"/>
      <c r="AD10" s="147"/>
      <c r="AE10" s="147"/>
      <c r="AF10" s="147"/>
      <c r="AG10" s="147" t="s">
        <v>270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273</v>
      </c>
      <c r="C11" s="187" t="s">
        <v>274</v>
      </c>
      <c r="D11" s="181" t="s">
        <v>266</v>
      </c>
      <c r="E11" s="182">
        <v>1</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267</v>
      </c>
      <c r="T11" s="185" t="s">
        <v>268</v>
      </c>
      <c r="U11" s="158">
        <v>0</v>
      </c>
      <c r="V11" s="158">
        <f>ROUND(E11*U11,2)</f>
        <v>0</v>
      </c>
      <c r="W11" s="158"/>
      <c r="X11" s="158" t="s">
        <v>269</v>
      </c>
      <c r="Y11" s="147"/>
      <c r="Z11" s="147"/>
      <c r="AA11" s="147"/>
      <c r="AB11" s="147"/>
      <c r="AC11" s="147"/>
      <c r="AD11" s="147"/>
      <c r="AE11" s="147"/>
      <c r="AF11" s="147"/>
      <c r="AG11" s="147" t="s">
        <v>275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276</v>
      </c>
      <c r="C12" s="187" t="s">
        <v>277</v>
      </c>
      <c r="D12" s="181" t="s">
        <v>266</v>
      </c>
      <c r="E12" s="182">
        <v>1</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267</v>
      </c>
      <c r="T12" s="185" t="s">
        <v>268</v>
      </c>
      <c r="U12" s="158">
        <v>0</v>
      </c>
      <c r="V12" s="158">
        <f>ROUND(E12*U12,2)</f>
        <v>0</v>
      </c>
      <c r="W12" s="158"/>
      <c r="X12" s="158" t="s">
        <v>269</v>
      </c>
      <c r="Y12" s="147"/>
      <c r="Z12" s="147"/>
      <c r="AA12" s="147"/>
      <c r="AB12" s="147"/>
      <c r="AC12" s="147"/>
      <c r="AD12" s="147"/>
      <c r="AE12" s="147"/>
      <c r="AF12" s="147"/>
      <c r="AG12" s="147" t="s">
        <v>270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278</v>
      </c>
      <c r="C13" s="187" t="s">
        <v>279</v>
      </c>
      <c r="D13" s="181" t="s">
        <v>280</v>
      </c>
      <c r="E13" s="182">
        <v>1</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281</v>
      </c>
      <c r="T13" s="185" t="s">
        <v>268</v>
      </c>
      <c r="U13" s="158">
        <v>0</v>
      </c>
      <c r="V13" s="158">
        <f>ROUND(E13*U13,2)</f>
        <v>0</v>
      </c>
      <c r="W13" s="158"/>
      <c r="X13" s="158" t="s">
        <v>269</v>
      </c>
      <c r="Y13" s="147"/>
      <c r="Z13" s="147"/>
      <c r="AA13" s="147"/>
      <c r="AB13" s="147"/>
      <c r="AC13" s="147"/>
      <c r="AD13" s="147"/>
      <c r="AE13" s="147"/>
      <c r="AF13" s="147"/>
      <c r="AG13" s="147" t="s">
        <v>282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5" t="s">
        <v>262</v>
      </c>
      <c r="B14" s="166" t="s">
        <v>233</v>
      </c>
      <c r="C14" s="186" t="s">
        <v>28</v>
      </c>
      <c r="D14" s="167"/>
      <c r="E14" s="168"/>
      <c r="F14" s="169"/>
      <c r="G14" s="169">
        <f>SUMIF(AG15:AG29,"&lt;&gt;NOR",G15:G29)</f>
        <v>0</v>
      </c>
      <c r="H14" s="169"/>
      <c r="I14" s="169">
        <f>SUM(I15:I29)</f>
        <v>0</v>
      </c>
      <c r="J14" s="169"/>
      <c r="K14" s="169">
        <f>SUM(K15:K29)</f>
        <v>0</v>
      </c>
      <c r="L14" s="169"/>
      <c r="M14" s="169">
        <f>SUM(M15:M29)</f>
        <v>0</v>
      </c>
      <c r="N14" s="168"/>
      <c r="O14" s="168">
        <f>SUM(O15:O29)</f>
        <v>0</v>
      </c>
      <c r="P14" s="168"/>
      <c r="Q14" s="168">
        <f>SUM(Q15:Q29)</f>
        <v>0</v>
      </c>
      <c r="R14" s="169"/>
      <c r="S14" s="169"/>
      <c r="T14" s="170"/>
      <c r="U14" s="164"/>
      <c r="V14" s="164">
        <f>SUM(V15:V29)</f>
        <v>0</v>
      </c>
      <c r="W14" s="164"/>
      <c r="X14" s="164"/>
      <c r="AG14" t="s">
        <v>263</v>
      </c>
    </row>
    <row r="15" spans="1:60" outlineLevel="1" x14ac:dyDescent="0.2">
      <c r="A15" s="179">
        <v>6</v>
      </c>
      <c r="B15" s="180" t="s">
        <v>283</v>
      </c>
      <c r="C15" s="187" t="s">
        <v>284</v>
      </c>
      <c r="D15" s="181" t="s">
        <v>266</v>
      </c>
      <c r="E15" s="182">
        <v>1</v>
      </c>
      <c r="F15" s="183"/>
      <c r="G15" s="184">
        <f t="shared" ref="G15:G23" si="0">ROUND(E15*F15,2)</f>
        <v>0</v>
      </c>
      <c r="H15" s="183"/>
      <c r="I15" s="184">
        <f t="shared" ref="I15:I23" si="1">ROUND(E15*H15,2)</f>
        <v>0</v>
      </c>
      <c r="J15" s="183"/>
      <c r="K15" s="184">
        <f t="shared" ref="K15:K23" si="2">ROUND(E15*J15,2)</f>
        <v>0</v>
      </c>
      <c r="L15" s="184">
        <v>21</v>
      </c>
      <c r="M15" s="184">
        <f t="shared" ref="M15:M23" si="3">G15*(1+L15/100)</f>
        <v>0</v>
      </c>
      <c r="N15" s="182">
        <v>0</v>
      </c>
      <c r="O15" s="182">
        <f t="shared" ref="O15:O23" si="4">ROUND(E15*N15,2)</f>
        <v>0</v>
      </c>
      <c r="P15" s="182">
        <v>0</v>
      </c>
      <c r="Q15" s="182">
        <f t="shared" ref="Q15:Q23" si="5">ROUND(E15*P15,2)</f>
        <v>0</v>
      </c>
      <c r="R15" s="184"/>
      <c r="S15" s="184" t="s">
        <v>267</v>
      </c>
      <c r="T15" s="185" t="s">
        <v>268</v>
      </c>
      <c r="U15" s="158">
        <v>0</v>
      </c>
      <c r="V15" s="158">
        <f t="shared" ref="V15:V23" si="6">ROUND(E15*U15,2)</f>
        <v>0</v>
      </c>
      <c r="W15" s="158"/>
      <c r="X15" s="158" t="s">
        <v>269</v>
      </c>
      <c r="Y15" s="147"/>
      <c r="Z15" s="147"/>
      <c r="AA15" s="147"/>
      <c r="AB15" s="147"/>
      <c r="AC15" s="147"/>
      <c r="AD15" s="147"/>
      <c r="AE15" s="147"/>
      <c r="AF15" s="147"/>
      <c r="AG15" s="147" t="s">
        <v>282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7</v>
      </c>
      <c r="B16" s="180" t="s">
        <v>285</v>
      </c>
      <c r="C16" s="187" t="s">
        <v>286</v>
      </c>
      <c r="D16" s="181" t="s">
        <v>266</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267</v>
      </c>
      <c r="T16" s="185" t="s">
        <v>268</v>
      </c>
      <c r="U16" s="158">
        <v>0</v>
      </c>
      <c r="V16" s="158">
        <f t="shared" si="6"/>
        <v>0</v>
      </c>
      <c r="W16" s="158"/>
      <c r="X16" s="158" t="s">
        <v>269</v>
      </c>
      <c r="Y16" s="147"/>
      <c r="Z16" s="147"/>
      <c r="AA16" s="147"/>
      <c r="AB16" s="147"/>
      <c r="AC16" s="147"/>
      <c r="AD16" s="147"/>
      <c r="AE16" s="147"/>
      <c r="AF16" s="147"/>
      <c r="AG16" s="147" t="s">
        <v>270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8</v>
      </c>
      <c r="B17" s="180" t="s">
        <v>287</v>
      </c>
      <c r="C17" s="187" t="s">
        <v>288</v>
      </c>
      <c r="D17" s="181" t="s">
        <v>266</v>
      </c>
      <c r="E17" s="182">
        <v>1</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267</v>
      </c>
      <c r="T17" s="185" t="s">
        <v>268</v>
      </c>
      <c r="U17" s="158">
        <v>0</v>
      </c>
      <c r="V17" s="158">
        <f t="shared" si="6"/>
        <v>0</v>
      </c>
      <c r="W17" s="158"/>
      <c r="X17" s="158" t="s">
        <v>269</v>
      </c>
      <c r="Y17" s="147"/>
      <c r="Z17" s="147"/>
      <c r="AA17" s="147"/>
      <c r="AB17" s="147"/>
      <c r="AC17" s="147"/>
      <c r="AD17" s="147"/>
      <c r="AE17" s="147"/>
      <c r="AF17" s="147"/>
      <c r="AG17" s="147" t="s">
        <v>270</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9</v>
      </c>
      <c r="B18" s="180" t="s">
        <v>289</v>
      </c>
      <c r="C18" s="187" t="s">
        <v>290</v>
      </c>
      <c r="D18" s="181" t="s">
        <v>266</v>
      </c>
      <c r="E18" s="182">
        <v>1</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267</v>
      </c>
      <c r="T18" s="185" t="s">
        <v>268</v>
      </c>
      <c r="U18" s="158">
        <v>0</v>
      </c>
      <c r="V18" s="158">
        <f t="shared" si="6"/>
        <v>0</v>
      </c>
      <c r="W18" s="158"/>
      <c r="X18" s="158" t="s">
        <v>269</v>
      </c>
      <c r="Y18" s="147"/>
      <c r="Z18" s="147"/>
      <c r="AA18" s="147"/>
      <c r="AB18" s="147"/>
      <c r="AC18" s="147"/>
      <c r="AD18" s="147"/>
      <c r="AE18" s="147"/>
      <c r="AF18" s="147"/>
      <c r="AG18" s="147" t="s">
        <v>270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10</v>
      </c>
      <c r="B19" s="180" t="s">
        <v>291</v>
      </c>
      <c r="C19" s="187" t="s">
        <v>292</v>
      </c>
      <c r="D19" s="181" t="s">
        <v>266</v>
      </c>
      <c r="E19" s="182">
        <v>1</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267</v>
      </c>
      <c r="T19" s="185" t="s">
        <v>268</v>
      </c>
      <c r="U19" s="158">
        <v>0</v>
      </c>
      <c r="V19" s="158">
        <f t="shared" si="6"/>
        <v>0</v>
      </c>
      <c r="W19" s="158"/>
      <c r="X19" s="158" t="s">
        <v>269</v>
      </c>
      <c r="Y19" s="147"/>
      <c r="Z19" s="147"/>
      <c r="AA19" s="147"/>
      <c r="AB19" s="147"/>
      <c r="AC19" s="147"/>
      <c r="AD19" s="147"/>
      <c r="AE19" s="147"/>
      <c r="AF19" s="147"/>
      <c r="AG19" s="147" t="s">
        <v>282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11</v>
      </c>
      <c r="B20" s="180" t="s">
        <v>293</v>
      </c>
      <c r="C20" s="187" t="s">
        <v>294</v>
      </c>
      <c r="D20" s="181" t="s">
        <v>266</v>
      </c>
      <c r="E20" s="182">
        <v>1</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267</v>
      </c>
      <c r="T20" s="185" t="s">
        <v>268</v>
      </c>
      <c r="U20" s="158">
        <v>0</v>
      </c>
      <c r="V20" s="158">
        <f t="shared" si="6"/>
        <v>0</v>
      </c>
      <c r="W20" s="158"/>
      <c r="X20" s="158" t="s">
        <v>269</v>
      </c>
      <c r="Y20" s="147"/>
      <c r="Z20" s="147"/>
      <c r="AA20" s="147"/>
      <c r="AB20" s="147"/>
      <c r="AC20" s="147"/>
      <c r="AD20" s="147"/>
      <c r="AE20" s="147"/>
      <c r="AF20" s="147"/>
      <c r="AG20" s="147" t="s">
        <v>282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12</v>
      </c>
      <c r="B21" s="180" t="s">
        <v>295</v>
      </c>
      <c r="C21" s="187" t="s">
        <v>296</v>
      </c>
      <c r="D21" s="181" t="s">
        <v>266</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267</v>
      </c>
      <c r="T21" s="185" t="s">
        <v>268</v>
      </c>
      <c r="U21" s="158">
        <v>0</v>
      </c>
      <c r="V21" s="158">
        <f t="shared" si="6"/>
        <v>0</v>
      </c>
      <c r="W21" s="158"/>
      <c r="X21" s="158" t="s">
        <v>269</v>
      </c>
      <c r="Y21" s="147"/>
      <c r="Z21" s="147"/>
      <c r="AA21" s="147"/>
      <c r="AB21" s="147"/>
      <c r="AC21" s="147"/>
      <c r="AD21" s="147"/>
      <c r="AE21" s="147"/>
      <c r="AF21" s="147"/>
      <c r="AG21" s="147" t="s">
        <v>282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13</v>
      </c>
      <c r="B22" s="180" t="s">
        <v>297</v>
      </c>
      <c r="C22" s="187" t="s">
        <v>298</v>
      </c>
      <c r="D22" s="181" t="s">
        <v>266</v>
      </c>
      <c r="E22" s="182">
        <v>1</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281</v>
      </c>
      <c r="T22" s="185" t="s">
        <v>268</v>
      </c>
      <c r="U22" s="158">
        <v>0</v>
      </c>
      <c r="V22" s="158">
        <f t="shared" si="6"/>
        <v>0</v>
      </c>
      <c r="W22" s="158"/>
      <c r="X22" s="158" t="s">
        <v>269</v>
      </c>
      <c r="Y22" s="147"/>
      <c r="Z22" s="147"/>
      <c r="AA22" s="147"/>
      <c r="AB22" s="147"/>
      <c r="AC22" s="147"/>
      <c r="AD22" s="147"/>
      <c r="AE22" s="147"/>
      <c r="AF22" s="147"/>
      <c r="AG22" s="147" t="s">
        <v>282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2">
        <v>14</v>
      </c>
      <c r="B23" s="173" t="s">
        <v>299</v>
      </c>
      <c r="C23" s="188" t="s">
        <v>300</v>
      </c>
      <c r="D23" s="174" t="s">
        <v>266</v>
      </c>
      <c r="E23" s="175">
        <v>1</v>
      </c>
      <c r="F23" s="176"/>
      <c r="G23" s="177">
        <f t="shared" si="0"/>
        <v>0</v>
      </c>
      <c r="H23" s="176"/>
      <c r="I23" s="177">
        <f t="shared" si="1"/>
        <v>0</v>
      </c>
      <c r="J23" s="176"/>
      <c r="K23" s="177">
        <f t="shared" si="2"/>
        <v>0</v>
      </c>
      <c r="L23" s="177">
        <v>21</v>
      </c>
      <c r="M23" s="177">
        <f t="shared" si="3"/>
        <v>0</v>
      </c>
      <c r="N23" s="175">
        <v>0</v>
      </c>
      <c r="O23" s="175">
        <f t="shared" si="4"/>
        <v>0</v>
      </c>
      <c r="P23" s="175">
        <v>0</v>
      </c>
      <c r="Q23" s="175">
        <f t="shared" si="5"/>
        <v>0</v>
      </c>
      <c r="R23" s="177"/>
      <c r="S23" s="177" t="s">
        <v>281</v>
      </c>
      <c r="T23" s="178" t="s">
        <v>268</v>
      </c>
      <c r="U23" s="158">
        <v>0</v>
      </c>
      <c r="V23" s="158">
        <f t="shared" si="6"/>
        <v>0</v>
      </c>
      <c r="W23" s="158"/>
      <c r="X23" s="158" t="s">
        <v>269</v>
      </c>
      <c r="Y23" s="147"/>
      <c r="Z23" s="147"/>
      <c r="AA23" s="147"/>
      <c r="AB23" s="147"/>
      <c r="AC23" s="147"/>
      <c r="AD23" s="147"/>
      <c r="AE23" s="147"/>
      <c r="AF23" s="147"/>
      <c r="AG23" s="147" t="s">
        <v>282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9" t="s">
        <v>62</v>
      </c>
      <c r="D24" s="160"/>
      <c r="E24" s="161">
        <v>1</v>
      </c>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301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90" t="s">
        <v>302</v>
      </c>
      <c r="D25" s="162"/>
      <c r="E25" s="163"/>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301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91" t="s">
        <v>303</v>
      </c>
      <c r="D26" s="162"/>
      <c r="E26" s="163">
        <v>29285</v>
      </c>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301</v>
      </c>
      <c r="AH26" s="147">
        <v>2</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91" t="s">
        <v>304</v>
      </c>
      <c r="D27" s="162"/>
      <c r="E27" s="163">
        <v>14643</v>
      </c>
      <c r="F27" s="158"/>
      <c r="G27" s="15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301</v>
      </c>
      <c r="AH27" s="147">
        <v>2</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91" t="s">
        <v>305</v>
      </c>
      <c r="D28" s="162"/>
      <c r="E28" s="163">
        <v>14643</v>
      </c>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301</v>
      </c>
      <c r="AH28" s="147">
        <v>2</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90" t="s">
        <v>306</v>
      </c>
      <c r="D29" s="162"/>
      <c r="E29" s="16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301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
      <c r="A30" s="3"/>
      <c r="B30" s="4"/>
      <c r="C30" s="192"/>
      <c r="D30" s="6"/>
      <c r="E30" s="3"/>
      <c r="F30" s="3"/>
      <c r="G30" s="3"/>
      <c r="H30" s="3"/>
      <c r="I30" s="3"/>
      <c r="J30" s="3"/>
      <c r="K30" s="3"/>
      <c r="L30" s="3"/>
      <c r="M30" s="3"/>
      <c r="N30" s="3"/>
      <c r="O30" s="3"/>
      <c r="P30" s="3"/>
      <c r="Q30" s="3"/>
      <c r="R30" s="3"/>
      <c r="S30" s="3"/>
      <c r="T30" s="3"/>
      <c r="U30" s="3"/>
      <c r="V30" s="3"/>
      <c r="W30" s="3"/>
      <c r="X30" s="3"/>
      <c r="AE30">
        <v>15</v>
      </c>
      <c r="AF30">
        <v>21</v>
      </c>
      <c r="AG30" t="s">
        <v>249</v>
      </c>
    </row>
    <row r="31" spans="1:60" x14ac:dyDescent="0.2">
      <c r="A31" s="150"/>
      <c r="B31" s="151" t="s">
        <v>29</v>
      </c>
      <c r="C31" s="193"/>
      <c r="D31" s="152"/>
      <c r="E31" s="153"/>
      <c r="F31" s="153"/>
      <c r="G31" s="171">
        <f>G8+G14</f>
        <v>0</v>
      </c>
      <c r="H31" s="3"/>
      <c r="I31" s="3"/>
      <c r="J31" s="3"/>
      <c r="K31" s="3"/>
      <c r="L31" s="3"/>
      <c r="M31" s="3"/>
      <c r="N31" s="3"/>
      <c r="O31" s="3"/>
      <c r="P31" s="3"/>
      <c r="Q31" s="3"/>
      <c r="R31" s="3"/>
      <c r="S31" s="3"/>
      <c r="T31" s="3"/>
      <c r="U31" s="3"/>
      <c r="V31" s="3"/>
      <c r="W31" s="3"/>
      <c r="X31" s="3"/>
      <c r="AE31">
        <f>SUMIF(L7:L29,AE30,G7:G29)</f>
        <v>0</v>
      </c>
      <c r="AF31">
        <f>SUMIF(L7:L29,AF30,G7:G29)</f>
        <v>0</v>
      </c>
      <c r="AG31" t="s">
        <v>307</v>
      </c>
    </row>
    <row r="32" spans="1:60" x14ac:dyDescent="0.2">
      <c r="C32" s="194"/>
      <c r="D32" s="10"/>
      <c r="AG32" t="s">
        <v>308</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0sfEMvK/CfqylqXSyE415xIJXdip9foCxYEB08O3Xpp+vuz0Uj2A0M9NGVXNuHL4HXHCa9N8rCimcQSoxfUzQ==" saltValue="JspG2kDqmWryALRu/Yb1l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ED1D-59AB-4A44-8BC7-373097367674}">
  <sheetPr>
    <outlinePr summaryBelow="0"/>
  </sheetPr>
  <dimension ref="A1:BH5000"/>
  <sheetViews>
    <sheetView zoomScaleNormal="100"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62</v>
      </c>
      <c r="C3" s="258" t="s">
        <v>2645</v>
      </c>
      <c r="D3" s="259"/>
      <c r="E3" s="259"/>
      <c r="F3" s="259"/>
      <c r="G3" s="260"/>
      <c r="AC3" s="122" t="s">
        <v>236</v>
      </c>
      <c r="AG3" t="s">
        <v>239</v>
      </c>
    </row>
    <row r="4" spans="1:60" ht="24.95" customHeight="1" x14ac:dyDescent="0.2">
      <c r="A4" s="140" t="s">
        <v>9</v>
      </c>
      <c r="B4" s="141" t="s">
        <v>63</v>
      </c>
      <c r="C4" s="261" t="s">
        <v>64</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126</v>
      </c>
      <c r="D8" s="167"/>
      <c r="E8" s="168"/>
      <c r="F8" s="169"/>
      <c r="G8" s="169">
        <f>SUMIF(AG9:AG72,"&lt;&gt;NOR",G9:G72)</f>
        <v>0</v>
      </c>
      <c r="H8" s="169"/>
      <c r="I8" s="169">
        <f>SUM(I9:I72)</f>
        <v>0</v>
      </c>
      <c r="J8" s="169"/>
      <c r="K8" s="169">
        <f>SUM(K9:K72)</f>
        <v>0</v>
      </c>
      <c r="L8" s="169"/>
      <c r="M8" s="169">
        <f>SUM(M9:M72)</f>
        <v>0</v>
      </c>
      <c r="N8" s="168"/>
      <c r="O8" s="168">
        <f>SUM(O9:O72)</f>
        <v>0</v>
      </c>
      <c r="P8" s="168"/>
      <c r="Q8" s="168">
        <f>SUM(Q9:Q72)</f>
        <v>0</v>
      </c>
      <c r="R8" s="169"/>
      <c r="S8" s="169"/>
      <c r="T8" s="170"/>
      <c r="U8" s="164"/>
      <c r="V8" s="164">
        <f>SUM(V9:V72)</f>
        <v>390.2399999999999</v>
      </c>
      <c r="W8" s="164"/>
      <c r="X8" s="164"/>
      <c r="AG8" t="s">
        <v>263</v>
      </c>
    </row>
    <row r="9" spans="1:60" ht="22.5" outlineLevel="1" x14ac:dyDescent="0.2">
      <c r="A9" s="172">
        <v>1</v>
      </c>
      <c r="B9" s="173" t="s">
        <v>310</v>
      </c>
      <c r="C9" s="188" t="s">
        <v>311</v>
      </c>
      <c r="D9" s="174" t="s">
        <v>312</v>
      </c>
      <c r="E9" s="175">
        <v>100.1</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313</v>
      </c>
      <c r="S9" s="177" t="s">
        <v>267</v>
      </c>
      <c r="T9" s="178" t="s">
        <v>267</v>
      </c>
      <c r="U9" s="158">
        <v>0.14000000000000001</v>
      </c>
      <c r="V9" s="158">
        <f>ROUND(E9*U9,2)</f>
        <v>14.01</v>
      </c>
      <c r="W9" s="158"/>
      <c r="X9" s="158" t="s">
        <v>314</v>
      </c>
      <c r="Y9" s="147"/>
      <c r="Z9" s="147"/>
      <c r="AA9" s="147"/>
      <c r="AB9" s="147"/>
      <c r="AC9" s="147"/>
      <c r="AD9" s="147"/>
      <c r="AE9" s="147"/>
      <c r="AF9" s="147"/>
      <c r="AG9" s="147" t="s">
        <v>315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6" t="s">
        <v>316</v>
      </c>
      <c r="D10" s="267"/>
      <c r="E10" s="267"/>
      <c r="F10" s="267"/>
      <c r="G10" s="267"/>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317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9" t="s">
        <v>318</v>
      </c>
      <c r="D11" s="160"/>
      <c r="E11" s="161"/>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301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9" t="s">
        <v>319</v>
      </c>
      <c r="D12" s="160"/>
      <c r="E12" s="161">
        <v>100.1</v>
      </c>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301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2">
        <v>2</v>
      </c>
      <c r="B13" s="173" t="s">
        <v>320</v>
      </c>
      <c r="C13" s="188" t="s">
        <v>321</v>
      </c>
      <c r="D13" s="174" t="s">
        <v>322</v>
      </c>
      <c r="E13" s="175">
        <v>38.299999999999997</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t="s">
        <v>323</v>
      </c>
      <c r="S13" s="177" t="s">
        <v>267</v>
      </c>
      <c r="T13" s="178" t="s">
        <v>267</v>
      </c>
      <c r="U13" s="158">
        <v>4.66</v>
      </c>
      <c r="V13" s="158">
        <f>ROUND(E13*U13,2)</f>
        <v>178.48</v>
      </c>
      <c r="W13" s="158"/>
      <c r="X13" s="158" t="s">
        <v>314</v>
      </c>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66" t="s">
        <v>325</v>
      </c>
      <c r="D14" s="267"/>
      <c r="E14" s="267"/>
      <c r="F14" s="267"/>
      <c r="G14" s="267"/>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317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9" t="s">
        <v>326</v>
      </c>
      <c r="D15" s="160"/>
      <c r="E15" s="161"/>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301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9" t="s">
        <v>327</v>
      </c>
      <c r="D16" s="160"/>
      <c r="E16" s="161">
        <v>44.3</v>
      </c>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301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9" t="s">
        <v>328</v>
      </c>
      <c r="D17" s="160"/>
      <c r="E17" s="161">
        <v>-6</v>
      </c>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301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90" t="s">
        <v>302</v>
      </c>
      <c r="D18" s="162"/>
      <c r="E18" s="16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301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91" t="s">
        <v>329</v>
      </c>
      <c r="D19" s="162"/>
      <c r="E19" s="163">
        <v>6.0060000000000002</v>
      </c>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301</v>
      </c>
      <c r="AH19" s="147">
        <v>2</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90" t="s">
        <v>306</v>
      </c>
      <c r="D20" s="162"/>
      <c r="E20" s="16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301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2">
        <v>3</v>
      </c>
      <c r="B21" s="173" t="s">
        <v>330</v>
      </c>
      <c r="C21" s="188" t="s">
        <v>331</v>
      </c>
      <c r="D21" s="174" t="s">
        <v>322</v>
      </c>
      <c r="E21" s="175">
        <v>38.299999999999997</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t="s">
        <v>323</v>
      </c>
      <c r="S21" s="177" t="s">
        <v>267</v>
      </c>
      <c r="T21" s="178" t="s">
        <v>267</v>
      </c>
      <c r="U21" s="158">
        <v>0.35</v>
      </c>
      <c r="V21" s="158">
        <f>ROUND(E21*U21,2)</f>
        <v>13.41</v>
      </c>
      <c r="W21" s="158"/>
      <c r="X21" s="158" t="s">
        <v>314</v>
      </c>
      <c r="Y21" s="147"/>
      <c r="Z21" s="147"/>
      <c r="AA21" s="147"/>
      <c r="AB21" s="147"/>
      <c r="AC21" s="147"/>
      <c r="AD21" s="147"/>
      <c r="AE21" s="147"/>
      <c r="AF21" s="147"/>
      <c r="AG21" s="147" t="s">
        <v>332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66" t="s">
        <v>333</v>
      </c>
      <c r="D22" s="267"/>
      <c r="E22" s="267"/>
      <c r="F22" s="267"/>
      <c r="G22" s="267"/>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317</v>
      </c>
      <c r="AH22" s="147"/>
      <c r="AI22" s="147"/>
      <c r="AJ22" s="147"/>
      <c r="AK22" s="147"/>
      <c r="AL22" s="147"/>
      <c r="AM22" s="147"/>
      <c r="AN22" s="147"/>
      <c r="AO22" s="147"/>
      <c r="AP22" s="147"/>
      <c r="AQ22" s="147"/>
      <c r="AR22" s="147"/>
      <c r="AS22" s="147"/>
      <c r="AT22" s="147"/>
      <c r="AU22" s="147"/>
      <c r="AV22" s="147"/>
      <c r="AW22" s="147"/>
      <c r="AX22" s="147"/>
      <c r="AY22" s="147"/>
      <c r="AZ22" s="147"/>
      <c r="BA22" s="197" t="str">
        <f>C22</f>
        <v>bez naložení do dopravní nádoby, ale s vyprázdněním dopravní nádoby na hromadu nebo na dopravní prostředek,</v>
      </c>
      <c r="BB22" s="147"/>
      <c r="BC22" s="147"/>
      <c r="BD22" s="147"/>
      <c r="BE22" s="147"/>
      <c r="BF22" s="147"/>
      <c r="BG22" s="147"/>
      <c r="BH22" s="147"/>
    </row>
    <row r="23" spans="1:60" outlineLevel="1" x14ac:dyDescent="0.2">
      <c r="A23" s="172">
        <v>4</v>
      </c>
      <c r="B23" s="173" t="s">
        <v>334</v>
      </c>
      <c r="C23" s="188" t="s">
        <v>335</v>
      </c>
      <c r="D23" s="174" t="s">
        <v>322</v>
      </c>
      <c r="E23" s="175">
        <v>21.7</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t="s">
        <v>323</v>
      </c>
      <c r="S23" s="177" t="s">
        <v>267</v>
      </c>
      <c r="T23" s="178" t="s">
        <v>267</v>
      </c>
      <c r="U23" s="158">
        <v>0.01</v>
      </c>
      <c r="V23" s="158">
        <f>ROUND(E23*U23,2)</f>
        <v>0.22</v>
      </c>
      <c r="W23" s="158"/>
      <c r="X23" s="158" t="s">
        <v>314</v>
      </c>
      <c r="Y23" s="147"/>
      <c r="Z23" s="147"/>
      <c r="AA23" s="147"/>
      <c r="AB23" s="147"/>
      <c r="AC23" s="147"/>
      <c r="AD23" s="147"/>
      <c r="AE23" s="147"/>
      <c r="AF23" s="147"/>
      <c r="AG23" s="147" t="s">
        <v>324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66" t="s">
        <v>336</v>
      </c>
      <c r="D24" s="267"/>
      <c r="E24" s="267"/>
      <c r="F24" s="267"/>
      <c r="G24" s="267"/>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317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89" t="s">
        <v>337</v>
      </c>
      <c r="D25" s="160"/>
      <c r="E25" s="161"/>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301</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9" t="s">
        <v>338</v>
      </c>
      <c r="D26" s="160"/>
      <c r="E26" s="161">
        <v>21.7</v>
      </c>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301</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72">
        <v>5</v>
      </c>
      <c r="B27" s="173" t="s">
        <v>339</v>
      </c>
      <c r="C27" s="188" t="s">
        <v>340</v>
      </c>
      <c r="D27" s="174" t="s">
        <v>322</v>
      </c>
      <c r="E27" s="175">
        <v>27.45</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t="s">
        <v>323</v>
      </c>
      <c r="S27" s="177" t="s">
        <v>267</v>
      </c>
      <c r="T27" s="178" t="s">
        <v>267</v>
      </c>
      <c r="U27" s="158">
        <v>0.01</v>
      </c>
      <c r="V27" s="158">
        <f>ROUND(E27*U27,2)</f>
        <v>0.27</v>
      </c>
      <c r="W27" s="158"/>
      <c r="X27" s="158" t="s">
        <v>314</v>
      </c>
      <c r="Y27" s="147"/>
      <c r="Z27" s="147"/>
      <c r="AA27" s="147"/>
      <c r="AB27" s="147"/>
      <c r="AC27" s="147"/>
      <c r="AD27" s="147"/>
      <c r="AE27" s="147"/>
      <c r="AF27" s="147"/>
      <c r="AG27" s="147" t="s">
        <v>315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66" t="s">
        <v>336</v>
      </c>
      <c r="D28" s="267"/>
      <c r="E28" s="267"/>
      <c r="F28" s="267"/>
      <c r="G28" s="267"/>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317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9" t="s">
        <v>341</v>
      </c>
      <c r="D29" s="160"/>
      <c r="E29" s="161">
        <v>27.45</v>
      </c>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301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33.75" outlineLevel="1" x14ac:dyDescent="0.2">
      <c r="A30" s="172">
        <v>6</v>
      </c>
      <c r="B30" s="173" t="s">
        <v>342</v>
      </c>
      <c r="C30" s="188" t="s">
        <v>343</v>
      </c>
      <c r="D30" s="174" t="s">
        <v>322</v>
      </c>
      <c r="E30" s="175">
        <v>137.25</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t="s">
        <v>323</v>
      </c>
      <c r="S30" s="177" t="s">
        <v>267</v>
      </c>
      <c r="T30" s="178" t="s">
        <v>267</v>
      </c>
      <c r="U30" s="158">
        <v>0</v>
      </c>
      <c r="V30" s="158">
        <f>ROUND(E30*U30,2)</f>
        <v>0</v>
      </c>
      <c r="W30" s="158"/>
      <c r="X30" s="158" t="s">
        <v>314</v>
      </c>
      <c r="Y30" s="147"/>
      <c r="Z30" s="147"/>
      <c r="AA30" s="147"/>
      <c r="AB30" s="147"/>
      <c r="AC30" s="147"/>
      <c r="AD30" s="147"/>
      <c r="AE30" s="147"/>
      <c r="AF30" s="147"/>
      <c r="AG30" s="147" t="s">
        <v>315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66" t="s">
        <v>336</v>
      </c>
      <c r="D31" s="267"/>
      <c r="E31" s="267"/>
      <c r="F31" s="267"/>
      <c r="G31" s="267"/>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317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9" t="s">
        <v>344</v>
      </c>
      <c r="D32" s="160"/>
      <c r="E32" s="161">
        <v>137.25</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301</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72">
        <v>7</v>
      </c>
      <c r="B33" s="173" t="s">
        <v>345</v>
      </c>
      <c r="C33" s="188" t="s">
        <v>346</v>
      </c>
      <c r="D33" s="174" t="s">
        <v>322</v>
      </c>
      <c r="E33" s="175">
        <v>49.15</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t="s">
        <v>323</v>
      </c>
      <c r="S33" s="177" t="s">
        <v>267</v>
      </c>
      <c r="T33" s="178" t="s">
        <v>267</v>
      </c>
      <c r="U33" s="158">
        <v>0.65</v>
      </c>
      <c r="V33" s="158">
        <f>ROUND(E33*U33,2)</f>
        <v>31.95</v>
      </c>
      <c r="W33" s="158"/>
      <c r="X33" s="158" t="s">
        <v>314</v>
      </c>
      <c r="Y33" s="147"/>
      <c r="Z33" s="147"/>
      <c r="AA33" s="147"/>
      <c r="AB33" s="147"/>
      <c r="AC33" s="147"/>
      <c r="AD33" s="147"/>
      <c r="AE33" s="147"/>
      <c r="AF33" s="147"/>
      <c r="AG33" s="147" t="s">
        <v>315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9" t="s">
        <v>347</v>
      </c>
      <c r="D34" s="160"/>
      <c r="E34" s="161"/>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301</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9" t="s">
        <v>348</v>
      </c>
      <c r="D35" s="160"/>
      <c r="E35" s="161">
        <v>21.7</v>
      </c>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301</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9" t="s">
        <v>349</v>
      </c>
      <c r="D36" s="160"/>
      <c r="E36" s="161">
        <v>27.45</v>
      </c>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301</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72">
        <v>8</v>
      </c>
      <c r="B37" s="173" t="s">
        <v>350</v>
      </c>
      <c r="C37" s="188" t="s">
        <v>351</v>
      </c>
      <c r="D37" s="174" t="s">
        <v>322</v>
      </c>
      <c r="E37" s="175">
        <v>27.45</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t="s">
        <v>323</v>
      </c>
      <c r="S37" s="177" t="s">
        <v>267</v>
      </c>
      <c r="T37" s="178" t="s">
        <v>267</v>
      </c>
      <c r="U37" s="158">
        <v>0.01</v>
      </c>
      <c r="V37" s="158">
        <f>ROUND(E37*U37,2)</f>
        <v>0.27</v>
      </c>
      <c r="W37" s="158"/>
      <c r="X37" s="158" t="s">
        <v>314</v>
      </c>
      <c r="Y37" s="147"/>
      <c r="Z37" s="147"/>
      <c r="AA37" s="147"/>
      <c r="AB37" s="147"/>
      <c r="AC37" s="147"/>
      <c r="AD37" s="147"/>
      <c r="AE37" s="147"/>
      <c r="AF37" s="147"/>
      <c r="AG37" s="147" t="s">
        <v>315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9" t="s">
        <v>347</v>
      </c>
      <c r="D38" s="160"/>
      <c r="E38" s="161"/>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301</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9" t="s">
        <v>349</v>
      </c>
      <c r="D39" s="160"/>
      <c r="E39" s="161">
        <v>27.45</v>
      </c>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301</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2">
        <v>9</v>
      </c>
      <c r="B40" s="173" t="s">
        <v>352</v>
      </c>
      <c r="C40" s="188" t="s">
        <v>353</v>
      </c>
      <c r="D40" s="174" t="s">
        <v>322</v>
      </c>
      <c r="E40" s="175">
        <v>10.85</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t="s">
        <v>323</v>
      </c>
      <c r="S40" s="177" t="s">
        <v>267</v>
      </c>
      <c r="T40" s="178" t="s">
        <v>267</v>
      </c>
      <c r="U40" s="158">
        <v>1.1499999999999999</v>
      </c>
      <c r="V40" s="158">
        <f>ROUND(E40*U40,2)</f>
        <v>12.48</v>
      </c>
      <c r="W40" s="158"/>
      <c r="X40" s="158" t="s">
        <v>314</v>
      </c>
      <c r="Y40" s="147"/>
      <c r="Z40" s="147"/>
      <c r="AA40" s="147"/>
      <c r="AB40" s="147"/>
      <c r="AC40" s="147"/>
      <c r="AD40" s="147"/>
      <c r="AE40" s="147"/>
      <c r="AF40" s="147"/>
      <c r="AG40" s="147" t="s">
        <v>324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66" t="s">
        <v>354</v>
      </c>
      <c r="D41" s="267"/>
      <c r="E41" s="267"/>
      <c r="F41" s="267"/>
      <c r="G41" s="267"/>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317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9" t="s">
        <v>326</v>
      </c>
      <c r="D42" s="160"/>
      <c r="E42" s="161"/>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301</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9" t="s">
        <v>327</v>
      </c>
      <c r="D43" s="160"/>
      <c r="E43" s="161">
        <v>44.3</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301</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9" t="s">
        <v>355</v>
      </c>
      <c r="D44" s="160"/>
      <c r="E44" s="161">
        <v>-33.450000000000003</v>
      </c>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301</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90" t="s">
        <v>302</v>
      </c>
      <c r="D45" s="162"/>
      <c r="E45" s="163"/>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301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91" t="s">
        <v>356</v>
      </c>
      <c r="D46" s="162"/>
      <c r="E46" s="163">
        <v>33.033000000000001</v>
      </c>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301</v>
      </c>
      <c r="AH46" s="147">
        <v>2</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91" t="s">
        <v>357</v>
      </c>
      <c r="D47" s="162"/>
      <c r="E47" s="163">
        <v>0.42</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301</v>
      </c>
      <c r="AH47" s="147">
        <v>2</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90" t="s">
        <v>306</v>
      </c>
      <c r="D48" s="162"/>
      <c r="E48" s="163"/>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301</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2">
        <v>10</v>
      </c>
      <c r="B49" s="173" t="s">
        <v>358</v>
      </c>
      <c r="C49" s="188" t="s">
        <v>359</v>
      </c>
      <c r="D49" s="174" t="s">
        <v>312</v>
      </c>
      <c r="E49" s="175">
        <v>104.3</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c r="S49" s="177" t="s">
        <v>267</v>
      </c>
      <c r="T49" s="178" t="s">
        <v>267</v>
      </c>
      <c r="U49" s="158">
        <v>0.09</v>
      </c>
      <c r="V49" s="158">
        <f>ROUND(E49*U49,2)</f>
        <v>9.39</v>
      </c>
      <c r="W49" s="158"/>
      <c r="X49" s="158" t="s">
        <v>314</v>
      </c>
      <c r="Y49" s="147"/>
      <c r="Z49" s="147"/>
      <c r="AA49" s="147"/>
      <c r="AB49" s="147"/>
      <c r="AC49" s="147"/>
      <c r="AD49" s="147"/>
      <c r="AE49" s="147"/>
      <c r="AF49" s="147"/>
      <c r="AG49" s="147" t="s">
        <v>324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9" t="s">
        <v>360</v>
      </c>
      <c r="D50" s="160"/>
      <c r="E50" s="161">
        <v>100.1</v>
      </c>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301</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9" t="s">
        <v>361</v>
      </c>
      <c r="D51" s="160"/>
      <c r="E51" s="161">
        <v>4.2</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301</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2">
        <v>11</v>
      </c>
      <c r="B52" s="173" t="s">
        <v>362</v>
      </c>
      <c r="C52" s="188" t="s">
        <v>363</v>
      </c>
      <c r="D52" s="174" t="s">
        <v>322</v>
      </c>
      <c r="E52" s="175">
        <v>27.45</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t="s">
        <v>323</v>
      </c>
      <c r="S52" s="177" t="s">
        <v>267</v>
      </c>
      <c r="T52" s="178" t="s">
        <v>267</v>
      </c>
      <c r="U52" s="158">
        <v>0</v>
      </c>
      <c r="V52" s="158">
        <f>ROUND(E52*U52,2)</f>
        <v>0</v>
      </c>
      <c r="W52" s="158"/>
      <c r="X52" s="158" t="s">
        <v>314</v>
      </c>
      <c r="Y52" s="147"/>
      <c r="Z52" s="147"/>
      <c r="AA52" s="147"/>
      <c r="AB52" s="147"/>
      <c r="AC52" s="147"/>
      <c r="AD52" s="147"/>
      <c r="AE52" s="147"/>
      <c r="AF52" s="147"/>
      <c r="AG52" s="147" t="s">
        <v>315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9" t="s">
        <v>347</v>
      </c>
      <c r="D53" s="160"/>
      <c r="E53" s="161"/>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301</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9" t="s">
        <v>349</v>
      </c>
      <c r="D54" s="160"/>
      <c r="E54" s="161">
        <v>27.45</v>
      </c>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301</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2">
        <v>12</v>
      </c>
      <c r="B55" s="173" t="s">
        <v>364</v>
      </c>
      <c r="C55" s="188" t="s">
        <v>365</v>
      </c>
      <c r="D55" s="174" t="s">
        <v>312</v>
      </c>
      <c r="E55" s="175">
        <v>100.1</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t="s">
        <v>313</v>
      </c>
      <c r="S55" s="177" t="s">
        <v>267</v>
      </c>
      <c r="T55" s="178" t="s">
        <v>267</v>
      </c>
      <c r="U55" s="158">
        <v>0.1</v>
      </c>
      <c r="V55" s="158">
        <f>ROUND(E55*U55,2)</f>
        <v>10.01</v>
      </c>
      <c r="W55" s="158"/>
      <c r="X55" s="158" t="s">
        <v>314</v>
      </c>
      <c r="Y55" s="147"/>
      <c r="Z55" s="147"/>
      <c r="AA55" s="147"/>
      <c r="AB55" s="147"/>
      <c r="AC55" s="147"/>
      <c r="AD55" s="147"/>
      <c r="AE55" s="147"/>
      <c r="AF55" s="147"/>
      <c r="AG55" s="147" t="s">
        <v>315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54"/>
      <c r="B56" s="155"/>
      <c r="C56" s="266" t="s">
        <v>366</v>
      </c>
      <c r="D56" s="267"/>
      <c r="E56" s="267"/>
      <c r="F56" s="267"/>
      <c r="G56" s="267"/>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317</v>
      </c>
      <c r="AH56" s="147"/>
      <c r="AI56" s="147"/>
      <c r="AJ56" s="147"/>
      <c r="AK56" s="147"/>
      <c r="AL56" s="147"/>
      <c r="AM56" s="147"/>
      <c r="AN56" s="147"/>
      <c r="AO56" s="147"/>
      <c r="AP56" s="147"/>
      <c r="AQ56" s="147"/>
      <c r="AR56" s="147"/>
      <c r="AS56" s="147"/>
      <c r="AT56" s="147"/>
      <c r="AU56" s="147"/>
      <c r="AV56" s="147"/>
      <c r="AW56" s="147"/>
      <c r="AX56" s="147"/>
      <c r="AY56" s="147"/>
      <c r="AZ56" s="147"/>
      <c r="BA56" s="197" t="str">
        <f>C56</f>
        <v>od spojovacího materiálu, s uložením očištěných kostek na skládku, s odklizením odpadových hmot na hromady a s odklizením vybouraných kostek na vzdálenost do 3 m</v>
      </c>
      <c r="BB56" s="147"/>
      <c r="BC56" s="147"/>
      <c r="BD56" s="147"/>
      <c r="BE56" s="147"/>
      <c r="BF56" s="147"/>
      <c r="BG56" s="147"/>
      <c r="BH56" s="147"/>
    </row>
    <row r="57" spans="1:60" outlineLevel="1" x14ac:dyDescent="0.2">
      <c r="A57" s="154"/>
      <c r="B57" s="155"/>
      <c r="C57" s="189" t="s">
        <v>318</v>
      </c>
      <c r="D57" s="160"/>
      <c r="E57" s="161"/>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301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9" t="s">
        <v>319</v>
      </c>
      <c r="D58" s="160"/>
      <c r="E58" s="161">
        <v>100.1</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301</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2">
        <v>13</v>
      </c>
      <c r="B59" s="173" t="s">
        <v>367</v>
      </c>
      <c r="C59" s="188" t="s">
        <v>368</v>
      </c>
      <c r="D59" s="174" t="s">
        <v>369</v>
      </c>
      <c r="E59" s="175">
        <v>27</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267</v>
      </c>
      <c r="T59" s="178" t="s">
        <v>267</v>
      </c>
      <c r="U59" s="158">
        <v>2.61</v>
      </c>
      <c r="V59" s="158">
        <f>ROUND(E59*U59,2)</f>
        <v>70.47</v>
      </c>
      <c r="W59" s="158"/>
      <c r="X59" s="158" t="s">
        <v>314</v>
      </c>
      <c r="Y59" s="147"/>
      <c r="Z59" s="147"/>
      <c r="AA59" s="147"/>
      <c r="AB59" s="147"/>
      <c r="AC59" s="147"/>
      <c r="AD59" s="147"/>
      <c r="AE59" s="147"/>
      <c r="AF59" s="147"/>
      <c r="AG59" s="147" t="s">
        <v>315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9" t="s">
        <v>370</v>
      </c>
      <c r="D60" s="160"/>
      <c r="E60" s="161">
        <v>27</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301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90" t="s">
        <v>302</v>
      </c>
      <c r="D61" s="162"/>
      <c r="E61" s="163"/>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301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91" t="s">
        <v>371</v>
      </c>
      <c r="D62" s="162"/>
      <c r="E62" s="163">
        <v>6.0060000000000002</v>
      </c>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301</v>
      </c>
      <c r="AH62" s="147">
        <v>2</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90" t="s">
        <v>306</v>
      </c>
      <c r="D63" s="162"/>
      <c r="E63" s="163"/>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301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2">
        <v>14</v>
      </c>
      <c r="B64" s="173" t="s">
        <v>372</v>
      </c>
      <c r="C64" s="188" t="s">
        <v>373</v>
      </c>
      <c r="D64" s="174" t="s">
        <v>369</v>
      </c>
      <c r="E64" s="175">
        <v>27</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t="s">
        <v>374</v>
      </c>
      <c r="S64" s="177" t="s">
        <v>267</v>
      </c>
      <c r="T64" s="178" t="s">
        <v>267</v>
      </c>
      <c r="U64" s="158">
        <v>0.94</v>
      </c>
      <c r="V64" s="158">
        <f>ROUND(E64*U64,2)</f>
        <v>25.38</v>
      </c>
      <c r="W64" s="158"/>
      <c r="X64" s="158" t="s">
        <v>314</v>
      </c>
      <c r="Y64" s="147"/>
      <c r="Z64" s="147"/>
      <c r="AA64" s="147"/>
      <c r="AB64" s="147"/>
      <c r="AC64" s="147"/>
      <c r="AD64" s="147"/>
      <c r="AE64" s="147"/>
      <c r="AF64" s="147"/>
      <c r="AG64" s="147" t="s">
        <v>315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9" t="s">
        <v>370</v>
      </c>
      <c r="D65" s="160"/>
      <c r="E65" s="161">
        <v>27</v>
      </c>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301</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90" t="s">
        <v>302</v>
      </c>
      <c r="D66" s="162"/>
      <c r="E66" s="163"/>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301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91" t="s">
        <v>371</v>
      </c>
      <c r="D67" s="162"/>
      <c r="E67" s="163">
        <v>6.0060000000000002</v>
      </c>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301</v>
      </c>
      <c r="AH67" s="147">
        <v>2</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90" t="s">
        <v>306</v>
      </c>
      <c r="D68" s="162"/>
      <c r="E68" s="163"/>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301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72">
        <v>15</v>
      </c>
      <c r="B69" s="173" t="s">
        <v>375</v>
      </c>
      <c r="C69" s="188" t="s">
        <v>376</v>
      </c>
      <c r="D69" s="174" t="s">
        <v>369</v>
      </c>
      <c r="E69" s="175">
        <v>216</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t="s">
        <v>374</v>
      </c>
      <c r="S69" s="177" t="s">
        <v>267</v>
      </c>
      <c r="T69" s="178" t="s">
        <v>267</v>
      </c>
      <c r="U69" s="158">
        <v>0.11</v>
      </c>
      <c r="V69" s="158">
        <f>ROUND(E69*U69,2)</f>
        <v>23.76</v>
      </c>
      <c r="W69" s="158"/>
      <c r="X69" s="158" t="s">
        <v>314</v>
      </c>
      <c r="Y69" s="147"/>
      <c r="Z69" s="147"/>
      <c r="AA69" s="147"/>
      <c r="AB69" s="147"/>
      <c r="AC69" s="147"/>
      <c r="AD69" s="147"/>
      <c r="AE69" s="147"/>
      <c r="AF69" s="147"/>
      <c r="AG69" s="147" t="s">
        <v>315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9" t="s">
        <v>377</v>
      </c>
      <c r="D70" s="160"/>
      <c r="E70" s="161">
        <v>216</v>
      </c>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301</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2">
        <v>16</v>
      </c>
      <c r="B71" s="173" t="s">
        <v>378</v>
      </c>
      <c r="C71" s="188" t="s">
        <v>379</v>
      </c>
      <c r="D71" s="174" t="s">
        <v>369</v>
      </c>
      <c r="E71" s="175">
        <v>13.5</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c r="S71" s="177" t="s">
        <v>267</v>
      </c>
      <c r="T71" s="178" t="s">
        <v>267</v>
      </c>
      <c r="U71" s="158">
        <v>0.01</v>
      </c>
      <c r="V71" s="158">
        <f>ROUND(E71*U71,2)</f>
        <v>0.14000000000000001</v>
      </c>
      <c r="W71" s="158"/>
      <c r="X71" s="158" t="s">
        <v>314</v>
      </c>
      <c r="Y71" s="147"/>
      <c r="Z71" s="147"/>
      <c r="AA71" s="147"/>
      <c r="AB71" s="147"/>
      <c r="AC71" s="147"/>
      <c r="AD71" s="147"/>
      <c r="AE71" s="147"/>
      <c r="AF71" s="147"/>
      <c r="AG71" s="147" t="s">
        <v>315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9" t="s">
        <v>380</v>
      </c>
      <c r="D72" s="160"/>
      <c r="E72" s="161">
        <v>13.5</v>
      </c>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301</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x14ac:dyDescent="0.2">
      <c r="A73" s="165" t="s">
        <v>262</v>
      </c>
      <c r="B73" s="166" t="s">
        <v>60</v>
      </c>
      <c r="C73" s="186" t="s">
        <v>128</v>
      </c>
      <c r="D73" s="167"/>
      <c r="E73" s="168"/>
      <c r="F73" s="169"/>
      <c r="G73" s="169">
        <f>SUMIF(AG74:AG85,"&lt;&gt;NOR",G74:G85)</f>
        <v>0</v>
      </c>
      <c r="H73" s="169"/>
      <c r="I73" s="169">
        <f>SUM(I74:I85)</f>
        <v>0</v>
      </c>
      <c r="J73" s="169"/>
      <c r="K73" s="169">
        <f>SUM(K74:K85)</f>
        <v>0</v>
      </c>
      <c r="L73" s="169"/>
      <c r="M73" s="169">
        <f>SUM(M74:M85)</f>
        <v>0</v>
      </c>
      <c r="N73" s="168"/>
      <c r="O73" s="168">
        <f>SUM(O74:O85)</f>
        <v>17.22</v>
      </c>
      <c r="P73" s="168"/>
      <c r="Q73" s="168">
        <f>SUM(Q74:Q85)</f>
        <v>0</v>
      </c>
      <c r="R73" s="169"/>
      <c r="S73" s="169"/>
      <c r="T73" s="170"/>
      <c r="U73" s="164"/>
      <c r="V73" s="164">
        <f>SUM(V74:V85)</f>
        <v>45.069999999999993</v>
      </c>
      <c r="W73" s="164"/>
      <c r="X73" s="164"/>
      <c r="AG73" t="s">
        <v>263</v>
      </c>
    </row>
    <row r="74" spans="1:60" ht="22.5" outlineLevel="1" x14ac:dyDescent="0.2">
      <c r="A74" s="172">
        <v>17</v>
      </c>
      <c r="B74" s="173" t="s">
        <v>381</v>
      </c>
      <c r="C74" s="188" t="s">
        <v>382</v>
      </c>
      <c r="D74" s="174" t="s">
        <v>383</v>
      </c>
      <c r="E74" s="175">
        <v>12</v>
      </c>
      <c r="F74" s="176"/>
      <c r="G74" s="177">
        <f>ROUND(E74*F74,2)</f>
        <v>0</v>
      </c>
      <c r="H74" s="176"/>
      <c r="I74" s="177">
        <f>ROUND(E74*H74,2)</f>
        <v>0</v>
      </c>
      <c r="J74" s="176"/>
      <c r="K74" s="177">
        <f>ROUND(E74*J74,2)</f>
        <v>0</v>
      </c>
      <c r="L74" s="177">
        <v>21</v>
      </c>
      <c r="M74" s="177">
        <f>G74*(1+L74/100)</f>
        <v>0</v>
      </c>
      <c r="N74" s="175">
        <v>0.11842</v>
      </c>
      <c r="O74" s="175">
        <f>ROUND(E74*N74,2)</f>
        <v>1.42</v>
      </c>
      <c r="P74" s="175">
        <v>0</v>
      </c>
      <c r="Q74" s="175">
        <f>ROUND(E74*P74,2)</f>
        <v>0</v>
      </c>
      <c r="R74" s="177" t="s">
        <v>384</v>
      </c>
      <c r="S74" s="177" t="s">
        <v>267</v>
      </c>
      <c r="T74" s="178" t="s">
        <v>267</v>
      </c>
      <c r="U74" s="158">
        <v>0.56000000000000005</v>
      </c>
      <c r="V74" s="158">
        <f>ROUND(E74*U74,2)</f>
        <v>6.72</v>
      </c>
      <c r="W74" s="158"/>
      <c r="X74" s="158" t="s">
        <v>314</v>
      </c>
      <c r="Y74" s="147"/>
      <c r="Z74" s="147"/>
      <c r="AA74" s="147"/>
      <c r="AB74" s="147"/>
      <c r="AC74" s="147"/>
      <c r="AD74" s="147"/>
      <c r="AE74" s="147"/>
      <c r="AF74" s="147"/>
      <c r="AG74" s="147" t="s">
        <v>324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66" t="s">
        <v>385</v>
      </c>
      <c r="D75" s="267"/>
      <c r="E75" s="267"/>
      <c r="F75" s="267"/>
      <c r="G75" s="267"/>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317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9" t="s">
        <v>386</v>
      </c>
      <c r="D76" s="160"/>
      <c r="E76" s="161"/>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301</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9" t="s">
        <v>387</v>
      </c>
      <c r="D77" s="160"/>
      <c r="E77" s="161">
        <v>12</v>
      </c>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301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2">
        <v>18</v>
      </c>
      <c r="B78" s="173" t="s">
        <v>388</v>
      </c>
      <c r="C78" s="188" t="s">
        <v>389</v>
      </c>
      <c r="D78" s="174" t="s">
        <v>322</v>
      </c>
      <c r="E78" s="175">
        <v>1.8</v>
      </c>
      <c r="F78" s="176"/>
      <c r="G78" s="177">
        <f>ROUND(E78*F78,2)</f>
        <v>0</v>
      </c>
      <c r="H78" s="176"/>
      <c r="I78" s="177">
        <f>ROUND(E78*H78,2)</f>
        <v>0</v>
      </c>
      <c r="J78" s="176"/>
      <c r="K78" s="177">
        <f>ROUND(E78*J78,2)</f>
        <v>0</v>
      </c>
      <c r="L78" s="177">
        <v>21</v>
      </c>
      <c r="M78" s="177">
        <f>G78*(1+L78/100)</f>
        <v>0</v>
      </c>
      <c r="N78" s="175">
        <v>1.73916</v>
      </c>
      <c r="O78" s="175">
        <f>ROUND(E78*N78,2)</f>
        <v>3.13</v>
      </c>
      <c r="P78" s="175">
        <v>0</v>
      </c>
      <c r="Q78" s="175">
        <f>ROUND(E78*P78,2)</f>
        <v>0</v>
      </c>
      <c r="R78" s="177" t="s">
        <v>384</v>
      </c>
      <c r="S78" s="177" t="s">
        <v>267</v>
      </c>
      <c r="T78" s="178" t="s">
        <v>267</v>
      </c>
      <c r="U78" s="158">
        <v>4.8899999999999997</v>
      </c>
      <c r="V78" s="158">
        <f>ROUND(E78*U78,2)</f>
        <v>8.8000000000000007</v>
      </c>
      <c r="W78" s="158"/>
      <c r="X78" s="158" t="s">
        <v>314</v>
      </c>
      <c r="Y78" s="147"/>
      <c r="Z78" s="147"/>
      <c r="AA78" s="147"/>
      <c r="AB78" s="147"/>
      <c r="AC78" s="147"/>
      <c r="AD78" s="147"/>
      <c r="AE78" s="147"/>
      <c r="AF78" s="147"/>
      <c r="AG78" s="147" t="s">
        <v>324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66" t="s">
        <v>385</v>
      </c>
      <c r="D79" s="267"/>
      <c r="E79" s="267"/>
      <c r="F79" s="267"/>
      <c r="G79" s="267"/>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317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89" t="s">
        <v>390</v>
      </c>
      <c r="D80" s="160"/>
      <c r="E80" s="161">
        <v>1.8</v>
      </c>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301</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2">
        <v>19</v>
      </c>
      <c r="B81" s="173" t="s">
        <v>391</v>
      </c>
      <c r="C81" s="188" t="s">
        <v>392</v>
      </c>
      <c r="D81" s="174" t="s">
        <v>322</v>
      </c>
      <c r="E81" s="175">
        <v>7.1</v>
      </c>
      <c r="F81" s="176"/>
      <c r="G81" s="177">
        <f>ROUND(E81*F81,2)</f>
        <v>0</v>
      </c>
      <c r="H81" s="176"/>
      <c r="I81" s="177">
        <f>ROUND(E81*H81,2)</f>
        <v>0</v>
      </c>
      <c r="J81" s="176"/>
      <c r="K81" s="177">
        <f>ROUND(E81*J81,2)</f>
        <v>0</v>
      </c>
      <c r="L81" s="177">
        <v>21</v>
      </c>
      <c r="M81" s="177">
        <f>G81*(1+L81/100)</f>
        <v>0</v>
      </c>
      <c r="N81" s="175">
        <v>1.73916</v>
      </c>
      <c r="O81" s="175">
        <f>ROUND(E81*N81,2)</f>
        <v>12.35</v>
      </c>
      <c r="P81" s="175">
        <v>0</v>
      </c>
      <c r="Q81" s="175">
        <f>ROUND(E81*P81,2)</f>
        <v>0</v>
      </c>
      <c r="R81" s="177" t="s">
        <v>384</v>
      </c>
      <c r="S81" s="177" t="s">
        <v>267</v>
      </c>
      <c r="T81" s="178" t="s">
        <v>267</v>
      </c>
      <c r="U81" s="158">
        <v>3.94</v>
      </c>
      <c r="V81" s="158">
        <f>ROUND(E81*U81,2)</f>
        <v>27.97</v>
      </c>
      <c r="W81" s="158"/>
      <c r="X81" s="158" t="s">
        <v>314</v>
      </c>
      <c r="Y81" s="147"/>
      <c r="Z81" s="147"/>
      <c r="AA81" s="147"/>
      <c r="AB81" s="147"/>
      <c r="AC81" s="147"/>
      <c r="AD81" s="147"/>
      <c r="AE81" s="147"/>
      <c r="AF81" s="147"/>
      <c r="AG81" s="147" t="s">
        <v>324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66" t="s">
        <v>385</v>
      </c>
      <c r="D82" s="267"/>
      <c r="E82" s="267"/>
      <c r="F82" s="267"/>
      <c r="G82" s="267"/>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317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9" t="s">
        <v>393</v>
      </c>
      <c r="D83" s="160"/>
      <c r="E83" s="161">
        <v>7.1</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301</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2">
        <v>20</v>
      </c>
      <c r="B84" s="173" t="s">
        <v>394</v>
      </c>
      <c r="C84" s="188" t="s">
        <v>395</v>
      </c>
      <c r="D84" s="174" t="s">
        <v>312</v>
      </c>
      <c r="E84" s="175">
        <v>0.7</v>
      </c>
      <c r="F84" s="176"/>
      <c r="G84" s="177">
        <f>ROUND(E84*F84,2)</f>
        <v>0</v>
      </c>
      <c r="H84" s="176"/>
      <c r="I84" s="177">
        <f>ROUND(E84*H84,2)</f>
        <v>0</v>
      </c>
      <c r="J84" s="176"/>
      <c r="K84" s="177">
        <f>ROUND(E84*J84,2)</f>
        <v>0</v>
      </c>
      <c r="L84" s="177">
        <v>21</v>
      </c>
      <c r="M84" s="177">
        <f>G84*(1+L84/100)</f>
        <v>0</v>
      </c>
      <c r="N84" s="175">
        <v>0.45139000000000001</v>
      </c>
      <c r="O84" s="175">
        <f>ROUND(E84*N84,2)</f>
        <v>0.32</v>
      </c>
      <c r="P84" s="175">
        <v>0</v>
      </c>
      <c r="Q84" s="175">
        <f>ROUND(E84*P84,2)</f>
        <v>0</v>
      </c>
      <c r="R84" s="177"/>
      <c r="S84" s="177" t="s">
        <v>281</v>
      </c>
      <c r="T84" s="178" t="s">
        <v>268</v>
      </c>
      <c r="U84" s="158">
        <v>2.2599999999999998</v>
      </c>
      <c r="V84" s="158">
        <f>ROUND(E84*U84,2)</f>
        <v>1.58</v>
      </c>
      <c r="W84" s="158"/>
      <c r="X84" s="158" t="s">
        <v>314</v>
      </c>
      <c r="Y84" s="147"/>
      <c r="Z84" s="147"/>
      <c r="AA84" s="147"/>
      <c r="AB84" s="147"/>
      <c r="AC84" s="147"/>
      <c r="AD84" s="147"/>
      <c r="AE84" s="147"/>
      <c r="AF84" s="147"/>
      <c r="AG84" s="147" t="s">
        <v>315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9" t="s">
        <v>396</v>
      </c>
      <c r="D85" s="160"/>
      <c r="E85" s="161">
        <v>0.7</v>
      </c>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301</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x14ac:dyDescent="0.2">
      <c r="A86" s="165" t="s">
        <v>262</v>
      </c>
      <c r="B86" s="166" t="s">
        <v>129</v>
      </c>
      <c r="C86" s="186" t="s">
        <v>130</v>
      </c>
      <c r="D86" s="167"/>
      <c r="E86" s="168"/>
      <c r="F86" s="169"/>
      <c r="G86" s="169">
        <f>SUMIF(AG87:AG99,"&lt;&gt;NOR",G87:G99)</f>
        <v>0</v>
      </c>
      <c r="H86" s="169"/>
      <c r="I86" s="169">
        <f>SUM(I87:I99)</f>
        <v>0</v>
      </c>
      <c r="J86" s="169"/>
      <c r="K86" s="169">
        <f>SUM(K87:K99)</f>
        <v>0</v>
      </c>
      <c r="L86" s="169"/>
      <c r="M86" s="169">
        <f>SUM(M87:M99)</f>
        <v>0</v>
      </c>
      <c r="N86" s="168"/>
      <c r="O86" s="168">
        <f>SUM(O87:O99)</f>
        <v>0.72</v>
      </c>
      <c r="P86" s="168"/>
      <c r="Q86" s="168">
        <f>SUM(Q87:Q99)</f>
        <v>0</v>
      </c>
      <c r="R86" s="169"/>
      <c r="S86" s="169"/>
      <c r="T86" s="170"/>
      <c r="U86" s="164"/>
      <c r="V86" s="164">
        <f>SUM(V87:V99)</f>
        <v>37.129999999999995</v>
      </c>
      <c r="W86" s="164"/>
      <c r="X86" s="164"/>
      <c r="AG86" t="s">
        <v>263</v>
      </c>
    </row>
    <row r="87" spans="1:60" ht="33.75" outlineLevel="1" x14ac:dyDescent="0.2">
      <c r="A87" s="172">
        <v>21</v>
      </c>
      <c r="B87" s="173" t="s">
        <v>397</v>
      </c>
      <c r="C87" s="188" t="s">
        <v>398</v>
      </c>
      <c r="D87" s="174" t="s">
        <v>312</v>
      </c>
      <c r="E87" s="175">
        <v>28.8</v>
      </c>
      <c r="F87" s="176"/>
      <c r="G87" s="177">
        <f>ROUND(E87*F87,2)</f>
        <v>0</v>
      </c>
      <c r="H87" s="176"/>
      <c r="I87" s="177">
        <f>ROUND(E87*H87,2)</f>
        <v>0</v>
      </c>
      <c r="J87" s="176"/>
      <c r="K87" s="177">
        <f>ROUND(E87*J87,2)</f>
        <v>0</v>
      </c>
      <c r="L87" s="177">
        <v>21</v>
      </c>
      <c r="M87" s="177">
        <f>G87*(1+L87/100)</f>
        <v>0</v>
      </c>
      <c r="N87" s="175">
        <v>1.8429999999999998E-2</v>
      </c>
      <c r="O87" s="175">
        <f>ROUND(E87*N87,2)</f>
        <v>0.53</v>
      </c>
      <c r="P87" s="175">
        <v>0</v>
      </c>
      <c r="Q87" s="175">
        <f>ROUND(E87*P87,2)</f>
        <v>0</v>
      </c>
      <c r="R87" s="177" t="s">
        <v>399</v>
      </c>
      <c r="S87" s="177" t="s">
        <v>267</v>
      </c>
      <c r="T87" s="178" t="s">
        <v>267</v>
      </c>
      <c r="U87" s="158">
        <v>0.95</v>
      </c>
      <c r="V87" s="158">
        <f>ROUND(E87*U87,2)</f>
        <v>27.36</v>
      </c>
      <c r="W87" s="158"/>
      <c r="X87" s="158" t="s">
        <v>314</v>
      </c>
      <c r="Y87" s="147"/>
      <c r="Z87" s="147"/>
      <c r="AA87" s="147"/>
      <c r="AB87" s="147"/>
      <c r="AC87" s="147"/>
      <c r="AD87" s="147"/>
      <c r="AE87" s="147"/>
      <c r="AF87" s="147"/>
      <c r="AG87" s="147" t="s">
        <v>315</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9" t="s">
        <v>400</v>
      </c>
      <c r="D88" s="160"/>
      <c r="E88" s="161"/>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301</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9" t="s">
        <v>401</v>
      </c>
      <c r="D89" s="160"/>
      <c r="E89" s="161"/>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301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9" t="s">
        <v>402</v>
      </c>
      <c r="D90" s="160"/>
      <c r="E90" s="161">
        <v>28.8</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301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90" t="s">
        <v>302</v>
      </c>
      <c r="D91" s="162"/>
      <c r="E91" s="163"/>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301</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91" t="s">
        <v>403</v>
      </c>
      <c r="D92" s="162"/>
      <c r="E92" s="163">
        <v>28.83</v>
      </c>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301</v>
      </c>
      <c r="AH92" s="147">
        <v>2</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90" t="s">
        <v>306</v>
      </c>
      <c r="D93" s="162"/>
      <c r="E93" s="163"/>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301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2">
        <v>22</v>
      </c>
      <c r="B94" s="173" t="s">
        <v>404</v>
      </c>
      <c r="C94" s="188" t="s">
        <v>405</v>
      </c>
      <c r="D94" s="174" t="s">
        <v>312</v>
      </c>
      <c r="E94" s="175">
        <v>9.3000000000000007</v>
      </c>
      <c r="F94" s="176"/>
      <c r="G94" s="177">
        <f>ROUND(E94*F94,2)</f>
        <v>0</v>
      </c>
      <c r="H94" s="176"/>
      <c r="I94" s="177">
        <f>ROUND(E94*H94,2)</f>
        <v>0</v>
      </c>
      <c r="J94" s="176"/>
      <c r="K94" s="177">
        <f>ROUND(E94*J94,2)</f>
        <v>0</v>
      </c>
      <c r="L94" s="177">
        <v>21</v>
      </c>
      <c r="M94" s="177">
        <f>G94*(1+L94/100)</f>
        <v>0</v>
      </c>
      <c r="N94" s="175">
        <v>2.095E-2</v>
      </c>
      <c r="O94" s="175">
        <f>ROUND(E94*N94,2)</f>
        <v>0.19</v>
      </c>
      <c r="P94" s="175">
        <v>0</v>
      </c>
      <c r="Q94" s="175">
        <f>ROUND(E94*P94,2)</f>
        <v>0</v>
      </c>
      <c r="R94" s="177" t="s">
        <v>399</v>
      </c>
      <c r="S94" s="177" t="s">
        <v>267</v>
      </c>
      <c r="T94" s="178" t="s">
        <v>267</v>
      </c>
      <c r="U94" s="158">
        <v>1.05</v>
      </c>
      <c r="V94" s="158">
        <f>ROUND(E94*U94,2)</f>
        <v>9.77</v>
      </c>
      <c r="W94" s="158"/>
      <c r="X94" s="158" t="s">
        <v>314</v>
      </c>
      <c r="Y94" s="147"/>
      <c r="Z94" s="147"/>
      <c r="AA94" s="147"/>
      <c r="AB94" s="147"/>
      <c r="AC94" s="147"/>
      <c r="AD94" s="147"/>
      <c r="AE94" s="147"/>
      <c r="AF94" s="147"/>
      <c r="AG94" s="147" t="s">
        <v>315</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9" t="s">
        <v>406</v>
      </c>
      <c r="D95" s="160"/>
      <c r="E95" s="161"/>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301</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9" t="s">
        <v>407</v>
      </c>
      <c r="D96" s="160"/>
      <c r="E96" s="161">
        <v>9.3000000000000007</v>
      </c>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301</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90" t="s">
        <v>302</v>
      </c>
      <c r="D97" s="162"/>
      <c r="E97" s="163"/>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301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91" t="s">
        <v>408</v>
      </c>
      <c r="D98" s="162"/>
      <c r="E98" s="163">
        <v>9.25</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301</v>
      </c>
      <c r="AH98" s="147">
        <v>2</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90" t="s">
        <v>306</v>
      </c>
      <c r="D99" s="162"/>
      <c r="E99" s="163"/>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301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65" t="s">
        <v>262</v>
      </c>
      <c r="B100" s="166" t="s">
        <v>131</v>
      </c>
      <c r="C100" s="186" t="s">
        <v>132</v>
      </c>
      <c r="D100" s="167"/>
      <c r="E100" s="168"/>
      <c r="F100" s="169"/>
      <c r="G100" s="169">
        <f>SUMIF(AG101:AG118,"&lt;&gt;NOR",G101:G118)</f>
        <v>0</v>
      </c>
      <c r="H100" s="169"/>
      <c r="I100" s="169">
        <f>SUM(I101:I118)</f>
        <v>0</v>
      </c>
      <c r="J100" s="169"/>
      <c r="K100" s="169">
        <f>SUM(K101:K118)</f>
        <v>0</v>
      </c>
      <c r="L100" s="169"/>
      <c r="M100" s="169">
        <f>SUM(M101:M118)</f>
        <v>0</v>
      </c>
      <c r="N100" s="168"/>
      <c r="O100" s="168">
        <f>SUM(O101:O118)</f>
        <v>59.57</v>
      </c>
      <c r="P100" s="168"/>
      <c r="Q100" s="168">
        <f>SUM(Q101:Q118)</f>
        <v>0</v>
      </c>
      <c r="R100" s="169"/>
      <c r="S100" s="169"/>
      <c r="T100" s="170"/>
      <c r="U100" s="164"/>
      <c r="V100" s="164">
        <f>SUM(V101:V118)</f>
        <v>49.75</v>
      </c>
      <c r="W100" s="164"/>
      <c r="X100" s="164"/>
      <c r="AG100" t="s">
        <v>263</v>
      </c>
    </row>
    <row r="101" spans="1:60" outlineLevel="1" x14ac:dyDescent="0.2">
      <c r="A101" s="172">
        <v>23</v>
      </c>
      <c r="B101" s="173" t="s">
        <v>409</v>
      </c>
      <c r="C101" s="188" t="s">
        <v>410</v>
      </c>
      <c r="D101" s="174" t="s">
        <v>312</v>
      </c>
      <c r="E101" s="175">
        <v>4.2</v>
      </c>
      <c r="F101" s="176"/>
      <c r="G101" s="177">
        <f>ROUND(E101*F101,2)</f>
        <v>0</v>
      </c>
      <c r="H101" s="176"/>
      <c r="I101" s="177">
        <f>ROUND(E101*H101,2)</f>
        <v>0</v>
      </c>
      <c r="J101" s="176"/>
      <c r="K101" s="177">
        <f>ROUND(E101*J101,2)</f>
        <v>0</v>
      </c>
      <c r="L101" s="177">
        <v>21</v>
      </c>
      <c r="M101" s="177">
        <f>G101*(1+L101/100)</f>
        <v>0</v>
      </c>
      <c r="N101" s="175">
        <v>0.12144000000000001</v>
      </c>
      <c r="O101" s="175">
        <f>ROUND(E101*N101,2)</f>
        <v>0.51</v>
      </c>
      <c r="P101" s="175">
        <v>0</v>
      </c>
      <c r="Q101" s="175">
        <f>ROUND(E101*P101,2)</f>
        <v>0</v>
      </c>
      <c r="R101" s="177" t="s">
        <v>313</v>
      </c>
      <c r="S101" s="177" t="s">
        <v>267</v>
      </c>
      <c r="T101" s="178" t="s">
        <v>267</v>
      </c>
      <c r="U101" s="158">
        <v>2.4E-2</v>
      </c>
      <c r="V101" s="158">
        <f>ROUND(E101*U101,2)</f>
        <v>0.1</v>
      </c>
      <c r="W101" s="158"/>
      <c r="X101" s="158" t="s">
        <v>314</v>
      </c>
      <c r="Y101" s="147"/>
      <c r="Z101" s="147"/>
      <c r="AA101" s="147"/>
      <c r="AB101" s="147"/>
      <c r="AC101" s="147"/>
      <c r="AD101" s="147"/>
      <c r="AE101" s="147"/>
      <c r="AF101" s="147"/>
      <c r="AG101" s="147" t="s">
        <v>315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266" t="s">
        <v>411</v>
      </c>
      <c r="D102" s="267"/>
      <c r="E102" s="267"/>
      <c r="F102" s="267"/>
      <c r="G102" s="267"/>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317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9" t="s">
        <v>412</v>
      </c>
      <c r="D103" s="160"/>
      <c r="E103" s="161"/>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301</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9" t="s">
        <v>413</v>
      </c>
      <c r="D104" s="160"/>
      <c r="E104" s="161">
        <v>4.2</v>
      </c>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301</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72">
        <v>24</v>
      </c>
      <c r="B105" s="173" t="s">
        <v>414</v>
      </c>
      <c r="C105" s="188" t="s">
        <v>415</v>
      </c>
      <c r="D105" s="174" t="s">
        <v>312</v>
      </c>
      <c r="E105" s="175">
        <v>100.1</v>
      </c>
      <c r="F105" s="176"/>
      <c r="G105" s="177">
        <f>ROUND(E105*F105,2)</f>
        <v>0</v>
      </c>
      <c r="H105" s="176"/>
      <c r="I105" s="177">
        <f>ROUND(E105*H105,2)</f>
        <v>0</v>
      </c>
      <c r="J105" s="176"/>
      <c r="K105" s="177">
        <f>ROUND(E105*J105,2)</f>
        <v>0</v>
      </c>
      <c r="L105" s="177">
        <v>21</v>
      </c>
      <c r="M105" s="177">
        <f>G105*(1+L105/100)</f>
        <v>0</v>
      </c>
      <c r="N105" s="175">
        <v>0.50714999999999999</v>
      </c>
      <c r="O105" s="175">
        <f>ROUND(E105*N105,2)</f>
        <v>50.77</v>
      </c>
      <c r="P105" s="175">
        <v>0</v>
      </c>
      <c r="Q105" s="175">
        <f>ROUND(E105*P105,2)</f>
        <v>0</v>
      </c>
      <c r="R105" s="177" t="s">
        <v>313</v>
      </c>
      <c r="S105" s="177" t="s">
        <v>267</v>
      </c>
      <c r="T105" s="178" t="s">
        <v>267</v>
      </c>
      <c r="U105" s="158">
        <v>0.03</v>
      </c>
      <c r="V105" s="158">
        <f>ROUND(E105*U105,2)</f>
        <v>3</v>
      </c>
      <c r="W105" s="158"/>
      <c r="X105" s="158" t="s">
        <v>314</v>
      </c>
      <c r="Y105" s="147"/>
      <c r="Z105" s="147"/>
      <c r="AA105" s="147"/>
      <c r="AB105" s="147"/>
      <c r="AC105" s="147"/>
      <c r="AD105" s="147"/>
      <c r="AE105" s="147"/>
      <c r="AF105" s="147"/>
      <c r="AG105" s="147" t="s">
        <v>315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9" t="s">
        <v>318</v>
      </c>
      <c r="D106" s="160"/>
      <c r="E106" s="161"/>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301</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9" t="s">
        <v>416</v>
      </c>
      <c r="D107" s="160"/>
      <c r="E107" s="161">
        <v>100.1</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301</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2">
        <v>25</v>
      </c>
      <c r="B108" s="173" t="s">
        <v>417</v>
      </c>
      <c r="C108" s="188" t="s">
        <v>418</v>
      </c>
      <c r="D108" s="174" t="s">
        <v>312</v>
      </c>
      <c r="E108" s="175">
        <v>100.1</v>
      </c>
      <c r="F108" s="176"/>
      <c r="G108" s="177">
        <f>ROUND(E108*F108,2)</f>
        <v>0</v>
      </c>
      <c r="H108" s="176"/>
      <c r="I108" s="177">
        <f>ROUND(E108*H108,2)</f>
        <v>0</v>
      </c>
      <c r="J108" s="176"/>
      <c r="K108" s="177">
        <f>ROUND(E108*J108,2)</f>
        <v>0</v>
      </c>
      <c r="L108" s="177">
        <v>21</v>
      </c>
      <c r="M108" s="177">
        <f>G108*(1+L108/100)</f>
        <v>0</v>
      </c>
      <c r="N108" s="175">
        <v>7.3899999999999993E-2</v>
      </c>
      <c r="O108" s="175">
        <f>ROUND(E108*N108,2)</f>
        <v>7.4</v>
      </c>
      <c r="P108" s="175">
        <v>0</v>
      </c>
      <c r="Q108" s="175">
        <f>ROUND(E108*P108,2)</f>
        <v>0</v>
      </c>
      <c r="R108" s="177" t="s">
        <v>313</v>
      </c>
      <c r="S108" s="177" t="s">
        <v>267</v>
      </c>
      <c r="T108" s="178" t="s">
        <v>267</v>
      </c>
      <c r="U108" s="158">
        <v>0.45</v>
      </c>
      <c r="V108" s="158">
        <f>ROUND(E108*U108,2)</f>
        <v>45.05</v>
      </c>
      <c r="W108" s="158"/>
      <c r="X108" s="158" t="s">
        <v>314</v>
      </c>
      <c r="Y108" s="147"/>
      <c r="Z108" s="147"/>
      <c r="AA108" s="147"/>
      <c r="AB108" s="147"/>
      <c r="AC108" s="147"/>
      <c r="AD108" s="147"/>
      <c r="AE108" s="147"/>
      <c r="AF108" s="147"/>
      <c r="AG108" s="147" t="s">
        <v>315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54"/>
      <c r="B109" s="155"/>
      <c r="C109" s="266" t="s">
        <v>419</v>
      </c>
      <c r="D109" s="267"/>
      <c r="E109" s="267"/>
      <c r="F109" s="267"/>
      <c r="G109" s="267"/>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317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97" t="str">
        <f>C109</f>
        <v>s provedením lože z kameniva drceného, s vyplněním spár, s dvojitým hutněním a se smetením přebytečného materiálu na krajnici. S dodáním hmot pro lože a výplň spár.</v>
      </c>
      <c r="BB109" s="147"/>
      <c r="BC109" s="147"/>
      <c r="BD109" s="147"/>
      <c r="BE109" s="147"/>
      <c r="BF109" s="147"/>
      <c r="BG109" s="147"/>
      <c r="BH109" s="147"/>
    </row>
    <row r="110" spans="1:60" outlineLevel="1" x14ac:dyDescent="0.2">
      <c r="A110" s="154"/>
      <c r="B110" s="155"/>
      <c r="C110" s="189" t="s">
        <v>318</v>
      </c>
      <c r="D110" s="160"/>
      <c r="E110" s="161"/>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301</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9" t="s">
        <v>416</v>
      </c>
      <c r="D111" s="160"/>
      <c r="E111" s="161">
        <v>100.1</v>
      </c>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301</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72">
        <v>26</v>
      </c>
      <c r="B112" s="173" t="s">
        <v>420</v>
      </c>
      <c r="C112" s="188" t="s">
        <v>421</v>
      </c>
      <c r="D112" s="174" t="s">
        <v>312</v>
      </c>
      <c r="E112" s="175">
        <v>4.2</v>
      </c>
      <c r="F112" s="176"/>
      <c r="G112" s="177">
        <f>ROUND(E112*F112,2)</f>
        <v>0</v>
      </c>
      <c r="H112" s="176"/>
      <c r="I112" s="177">
        <f>ROUND(E112*H112,2)</f>
        <v>0</v>
      </c>
      <c r="J112" s="176"/>
      <c r="K112" s="177">
        <f>ROUND(E112*J112,2)</f>
        <v>0</v>
      </c>
      <c r="L112" s="177">
        <v>21</v>
      </c>
      <c r="M112" s="177">
        <f>G112*(1+L112/100)</f>
        <v>0</v>
      </c>
      <c r="N112" s="175">
        <v>7.1999999999999995E-2</v>
      </c>
      <c r="O112" s="175">
        <f>ROUND(E112*N112,2)</f>
        <v>0.3</v>
      </c>
      <c r="P112" s="175">
        <v>0</v>
      </c>
      <c r="Q112" s="175">
        <f>ROUND(E112*P112,2)</f>
        <v>0</v>
      </c>
      <c r="R112" s="177" t="s">
        <v>313</v>
      </c>
      <c r="S112" s="177" t="s">
        <v>267</v>
      </c>
      <c r="T112" s="178" t="s">
        <v>267</v>
      </c>
      <c r="U112" s="158">
        <v>0.38</v>
      </c>
      <c r="V112" s="158">
        <f>ROUND(E112*U112,2)</f>
        <v>1.6</v>
      </c>
      <c r="W112" s="158"/>
      <c r="X112" s="158" t="s">
        <v>314</v>
      </c>
      <c r="Y112" s="147"/>
      <c r="Z112" s="147"/>
      <c r="AA112" s="147"/>
      <c r="AB112" s="147"/>
      <c r="AC112" s="147"/>
      <c r="AD112" s="147"/>
      <c r="AE112" s="147"/>
      <c r="AF112" s="147"/>
      <c r="AG112" s="147" t="s">
        <v>315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54"/>
      <c r="B113" s="155"/>
      <c r="C113" s="266" t="s">
        <v>422</v>
      </c>
      <c r="D113" s="267"/>
      <c r="E113" s="267"/>
      <c r="F113" s="267"/>
      <c r="G113" s="267"/>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317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97" t="str">
        <f>C113</f>
        <v>komunikací pro pěší do velikosti dlaždic 0,25 m2 s provedením lože do tl. 30 mm, s vyplněním spár a se smetením přebytečného materiálu na vzdálenost do 3 m</v>
      </c>
      <c r="BB113" s="147"/>
      <c r="BC113" s="147"/>
      <c r="BD113" s="147"/>
      <c r="BE113" s="147"/>
      <c r="BF113" s="147"/>
      <c r="BG113" s="147"/>
      <c r="BH113" s="147"/>
    </row>
    <row r="114" spans="1:60" outlineLevel="1" x14ac:dyDescent="0.2">
      <c r="A114" s="154"/>
      <c r="B114" s="155"/>
      <c r="C114" s="189" t="s">
        <v>423</v>
      </c>
      <c r="D114" s="160"/>
      <c r="E114" s="161"/>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301</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9" t="s">
        <v>413</v>
      </c>
      <c r="D115" s="160"/>
      <c r="E115" s="161">
        <v>4.2</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301</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2">
        <v>27</v>
      </c>
      <c r="B116" s="173" t="s">
        <v>424</v>
      </c>
      <c r="C116" s="188" t="s">
        <v>425</v>
      </c>
      <c r="D116" s="174" t="s">
        <v>312</v>
      </c>
      <c r="E116" s="175">
        <v>4.4000000000000004</v>
      </c>
      <c r="F116" s="176"/>
      <c r="G116" s="177">
        <f>ROUND(E116*F116,2)</f>
        <v>0</v>
      </c>
      <c r="H116" s="176"/>
      <c r="I116" s="177">
        <f>ROUND(E116*H116,2)</f>
        <v>0</v>
      </c>
      <c r="J116" s="176"/>
      <c r="K116" s="177">
        <f>ROUND(E116*J116,2)</f>
        <v>0</v>
      </c>
      <c r="L116" s="177">
        <v>21</v>
      </c>
      <c r="M116" s="177">
        <f>G116*(1+L116/100)</f>
        <v>0</v>
      </c>
      <c r="N116" s="175">
        <v>0.13500000000000001</v>
      </c>
      <c r="O116" s="175">
        <f>ROUND(E116*N116,2)</f>
        <v>0.59</v>
      </c>
      <c r="P116" s="175">
        <v>0</v>
      </c>
      <c r="Q116" s="175">
        <f>ROUND(E116*P116,2)</f>
        <v>0</v>
      </c>
      <c r="R116" s="177" t="s">
        <v>426</v>
      </c>
      <c r="S116" s="177" t="s">
        <v>267</v>
      </c>
      <c r="T116" s="178" t="s">
        <v>267</v>
      </c>
      <c r="U116" s="158">
        <v>0</v>
      </c>
      <c r="V116" s="158">
        <f>ROUND(E116*U116,2)</f>
        <v>0</v>
      </c>
      <c r="W116" s="158"/>
      <c r="X116" s="158" t="s">
        <v>427</v>
      </c>
      <c r="Y116" s="147"/>
      <c r="Z116" s="147"/>
      <c r="AA116" s="147"/>
      <c r="AB116" s="147"/>
      <c r="AC116" s="147"/>
      <c r="AD116" s="147"/>
      <c r="AE116" s="147"/>
      <c r="AF116" s="147"/>
      <c r="AG116" s="147" t="s">
        <v>428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9" t="s">
        <v>412</v>
      </c>
      <c r="D117" s="160"/>
      <c r="E117" s="161"/>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301</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9" t="s">
        <v>429</v>
      </c>
      <c r="D118" s="160"/>
      <c r="E118" s="161">
        <v>4.4000000000000004</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301</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x14ac:dyDescent="0.2">
      <c r="A119" s="165" t="s">
        <v>262</v>
      </c>
      <c r="B119" s="166" t="s">
        <v>133</v>
      </c>
      <c r="C119" s="186" t="s">
        <v>134</v>
      </c>
      <c r="D119" s="167"/>
      <c r="E119" s="168"/>
      <c r="F119" s="169"/>
      <c r="G119" s="169">
        <f>SUMIF(AG120:AG133,"&lt;&gt;NOR",G120:G133)</f>
        <v>0</v>
      </c>
      <c r="H119" s="169"/>
      <c r="I119" s="169">
        <f>SUM(I120:I133)</f>
        <v>0</v>
      </c>
      <c r="J119" s="169"/>
      <c r="K119" s="169">
        <f>SUM(K120:K133)</f>
        <v>0</v>
      </c>
      <c r="L119" s="169"/>
      <c r="M119" s="169">
        <f>SUM(M120:M133)</f>
        <v>0</v>
      </c>
      <c r="N119" s="168"/>
      <c r="O119" s="168">
        <f>SUM(O120:O133)</f>
        <v>2.4500000000000002</v>
      </c>
      <c r="P119" s="168"/>
      <c r="Q119" s="168">
        <f>SUM(Q120:Q133)</f>
        <v>0</v>
      </c>
      <c r="R119" s="169"/>
      <c r="S119" s="169"/>
      <c r="T119" s="170"/>
      <c r="U119" s="164"/>
      <c r="V119" s="164">
        <f>SUM(V120:V133)</f>
        <v>20.81</v>
      </c>
      <c r="W119" s="164"/>
      <c r="X119" s="164"/>
      <c r="AG119" t="s">
        <v>263</v>
      </c>
    </row>
    <row r="120" spans="1:60" outlineLevel="1" x14ac:dyDescent="0.2">
      <c r="A120" s="172">
        <v>28</v>
      </c>
      <c r="B120" s="173" t="s">
        <v>430</v>
      </c>
      <c r="C120" s="188" t="s">
        <v>431</v>
      </c>
      <c r="D120" s="174" t="s">
        <v>432</v>
      </c>
      <c r="E120" s="175">
        <v>115.6</v>
      </c>
      <c r="F120" s="176"/>
      <c r="G120" s="177">
        <f>ROUND(E120*F120,2)</f>
        <v>0</v>
      </c>
      <c r="H120" s="176"/>
      <c r="I120" s="177">
        <f>ROUND(E120*H120,2)</f>
        <v>0</v>
      </c>
      <c r="J120" s="176"/>
      <c r="K120" s="177">
        <f>ROUND(E120*J120,2)</f>
        <v>0</v>
      </c>
      <c r="L120" s="177">
        <v>21</v>
      </c>
      <c r="M120" s="177">
        <f>G120*(1+L120/100)</f>
        <v>0</v>
      </c>
      <c r="N120" s="175">
        <v>2.12E-2</v>
      </c>
      <c r="O120" s="175">
        <f>ROUND(E120*N120,2)</f>
        <v>2.4500000000000002</v>
      </c>
      <c r="P120" s="175">
        <v>0</v>
      </c>
      <c r="Q120" s="175">
        <f>ROUND(E120*P120,2)</f>
        <v>0</v>
      </c>
      <c r="R120" s="177" t="s">
        <v>384</v>
      </c>
      <c r="S120" s="177" t="s">
        <v>267</v>
      </c>
      <c r="T120" s="178" t="s">
        <v>267</v>
      </c>
      <c r="U120" s="158">
        <v>0.18</v>
      </c>
      <c r="V120" s="158">
        <f>ROUND(E120*U120,2)</f>
        <v>20.81</v>
      </c>
      <c r="W120" s="158"/>
      <c r="X120" s="158" t="s">
        <v>314</v>
      </c>
      <c r="Y120" s="147"/>
      <c r="Z120" s="147"/>
      <c r="AA120" s="147"/>
      <c r="AB120" s="147"/>
      <c r="AC120" s="147"/>
      <c r="AD120" s="147"/>
      <c r="AE120" s="147"/>
      <c r="AF120" s="147"/>
      <c r="AG120" s="147" t="s">
        <v>315</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66" t="s">
        <v>433</v>
      </c>
      <c r="D121" s="267"/>
      <c r="E121" s="267"/>
      <c r="F121" s="267"/>
      <c r="G121" s="267"/>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317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9" t="s">
        <v>434</v>
      </c>
      <c r="D122" s="160"/>
      <c r="E122" s="161">
        <v>110.8</v>
      </c>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301</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90" t="s">
        <v>302</v>
      </c>
      <c r="D123" s="162"/>
      <c r="E123" s="163"/>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301</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91" t="s">
        <v>435</v>
      </c>
      <c r="D124" s="162"/>
      <c r="E124" s="163">
        <v>9</v>
      </c>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301</v>
      </c>
      <c r="AH124" s="147">
        <v>2</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91" t="s">
        <v>436</v>
      </c>
      <c r="D125" s="162"/>
      <c r="E125" s="163">
        <v>14.9</v>
      </c>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301</v>
      </c>
      <c r="AH125" s="147">
        <v>2</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91" t="s">
        <v>437</v>
      </c>
      <c r="D126" s="162"/>
      <c r="E126" s="163">
        <v>7.7</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301</v>
      </c>
      <c r="AH126" s="147">
        <v>2</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91" t="s">
        <v>438</v>
      </c>
      <c r="D127" s="162"/>
      <c r="E127" s="163">
        <v>79.2</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301</v>
      </c>
      <c r="AH127" s="147">
        <v>2</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90" t="s">
        <v>306</v>
      </c>
      <c r="D128" s="162"/>
      <c r="E128" s="163"/>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301</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9" t="s">
        <v>439</v>
      </c>
      <c r="D129" s="160"/>
      <c r="E129" s="161">
        <v>4.8</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301</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90" t="s">
        <v>302</v>
      </c>
      <c r="D130" s="162"/>
      <c r="E130" s="163"/>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301</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91" t="s">
        <v>440</v>
      </c>
      <c r="D131" s="162"/>
      <c r="E131" s="163">
        <v>1.2</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301</v>
      </c>
      <c r="AH131" s="147">
        <v>2</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91" t="s">
        <v>441</v>
      </c>
      <c r="D132" s="162"/>
      <c r="E132" s="163">
        <v>3.6</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301</v>
      </c>
      <c r="AH132" s="147">
        <v>2</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90" t="s">
        <v>306</v>
      </c>
      <c r="D133" s="162"/>
      <c r="E133" s="163"/>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301</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x14ac:dyDescent="0.2">
      <c r="A134" s="165" t="s">
        <v>262</v>
      </c>
      <c r="B134" s="166" t="s">
        <v>135</v>
      </c>
      <c r="C134" s="186" t="s">
        <v>136</v>
      </c>
      <c r="D134" s="167"/>
      <c r="E134" s="168"/>
      <c r="F134" s="169"/>
      <c r="G134" s="169">
        <f>SUMIF(AG135:AG788,"&lt;&gt;NOR",G135:G788)</f>
        <v>0</v>
      </c>
      <c r="H134" s="169"/>
      <c r="I134" s="169">
        <f>SUM(I135:I788)</f>
        <v>0</v>
      </c>
      <c r="J134" s="169"/>
      <c r="K134" s="169">
        <f>SUM(K135:K788)</f>
        <v>0</v>
      </c>
      <c r="L134" s="169"/>
      <c r="M134" s="169">
        <f>SUM(M135:M788)</f>
        <v>0</v>
      </c>
      <c r="N134" s="168"/>
      <c r="O134" s="168">
        <f>SUM(O135:O788)</f>
        <v>70.840000000000018</v>
      </c>
      <c r="P134" s="168"/>
      <c r="Q134" s="168">
        <f>SUM(Q135:Q788)</f>
        <v>0</v>
      </c>
      <c r="R134" s="169"/>
      <c r="S134" s="169"/>
      <c r="T134" s="170"/>
      <c r="U134" s="164"/>
      <c r="V134" s="164">
        <f>SUM(V135:V788)</f>
        <v>3444.809999999999</v>
      </c>
      <c r="W134" s="164"/>
      <c r="X134" s="164"/>
      <c r="AG134" t="s">
        <v>263</v>
      </c>
    </row>
    <row r="135" spans="1:60" ht="22.5" outlineLevel="1" x14ac:dyDescent="0.2">
      <c r="A135" s="172">
        <v>29</v>
      </c>
      <c r="B135" s="173" t="s">
        <v>442</v>
      </c>
      <c r="C135" s="188" t="s">
        <v>443</v>
      </c>
      <c r="D135" s="174" t="s">
        <v>312</v>
      </c>
      <c r="E135" s="175">
        <v>292.10000000000002</v>
      </c>
      <c r="F135" s="176"/>
      <c r="G135" s="177">
        <f>ROUND(E135*F135,2)</f>
        <v>0</v>
      </c>
      <c r="H135" s="176"/>
      <c r="I135" s="177">
        <f>ROUND(E135*H135,2)</f>
        <v>0</v>
      </c>
      <c r="J135" s="176"/>
      <c r="K135" s="177">
        <f>ROUND(E135*J135,2)</f>
        <v>0</v>
      </c>
      <c r="L135" s="177">
        <v>21</v>
      </c>
      <c r="M135" s="177">
        <f>G135*(1+L135/100)</f>
        <v>0</v>
      </c>
      <c r="N135" s="175">
        <v>3.49E-3</v>
      </c>
      <c r="O135" s="175">
        <f>ROUND(E135*N135,2)</f>
        <v>1.02</v>
      </c>
      <c r="P135" s="175">
        <v>0</v>
      </c>
      <c r="Q135" s="175">
        <f>ROUND(E135*P135,2)</f>
        <v>0</v>
      </c>
      <c r="R135" s="177" t="s">
        <v>399</v>
      </c>
      <c r="S135" s="177" t="s">
        <v>267</v>
      </c>
      <c r="T135" s="178" t="s">
        <v>267</v>
      </c>
      <c r="U135" s="158">
        <v>0.31</v>
      </c>
      <c r="V135" s="158">
        <f>ROUND(E135*U135,2)</f>
        <v>90.55</v>
      </c>
      <c r="W135" s="158"/>
      <c r="X135" s="158" t="s">
        <v>314</v>
      </c>
      <c r="Y135" s="147"/>
      <c r="Z135" s="147"/>
      <c r="AA135" s="147"/>
      <c r="AB135" s="147"/>
      <c r="AC135" s="147"/>
      <c r="AD135" s="147"/>
      <c r="AE135" s="147"/>
      <c r="AF135" s="147"/>
      <c r="AG135" s="147" t="s">
        <v>315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66" t="s">
        <v>444</v>
      </c>
      <c r="D136" s="267"/>
      <c r="E136" s="267"/>
      <c r="F136" s="267"/>
      <c r="G136" s="267"/>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317</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9" t="s">
        <v>445</v>
      </c>
      <c r="D137" s="160"/>
      <c r="E137" s="161">
        <v>53</v>
      </c>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301</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90" t="s">
        <v>302</v>
      </c>
      <c r="D138" s="162"/>
      <c r="E138" s="16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301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91" t="s">
        <v>446</v>
      </c>
      <c r="D139" s="162"/>
      <c r="E139" s="163">
        <v>102.675</v>
      </c>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301</v>
      </c>
      <c r="AH139" s="147">
        <v>2</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91" t="s">
        <v>447</v>
      </c>
      <c r="D140" s="162"/>
      <c r="E140" s="163">
        <v>108.265</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301</v>
      </c>
      <c r="AH140" s="147">
        <v>2</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91" t="s">
        <v>448</v>
      </c>
      <c r="D141" s="162"/>
      <c r="E141" s="163">
        <v>-158</v>
      </c>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301</v>
      </c>
      <c r="AH141" s="147">
        <v>2</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90" t="s">
        <v>306</v>
      </c>
      <c r="D142" s="162"/>
      <c r="E142" s="163"/>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301</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9" t="s">
        <v>449</v>
      </c>
      <c r="D143" s="160"/>
      <c r="E143" s="161"/>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301</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9" t="s">
        <v>450</v>
      </c>
      <c r="D144" s="160"/>
      <c r="E144" s="161">
        <v>43.8</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301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90" t="s">
        <v>302</v>
      </c>
      <c r="D145" s="162"/>
      <c r="E145" s="163"/>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301</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91" t="s">
        <v>451</v>
      </c>
      <c r="D146" s="162"/>
      <c r="E146" s="163">
        <v>10.48</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301</v>
      </c>
      <c r="AH146" s="147">
        <v>2</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91" t="s">
        <v>452</v>
      </c>
      <c r="D147" s="162"/>
      <c r="E147" s="163">
        <v>20.64</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301</v>
      </c>
      <c r="AH147" s="147">
        <v>2</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91" t="s">
        <v>453</v>
      </c>
      <c r="D148" s="162"/>
      <c r="E148" s="163">
        <v>3.24</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301</v>
      </c>
      <c r="AH148" s="147">
        <v>2</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91" t="s">
        <v>454</v>
      </c>
      <c r="D149" s="162"/>
      <c r="E149" s="163">
        <v>9.44</v>
      </c>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301</v>
      </c>
      <c r="AH149" s="147">
        <v>2</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90" t="s">
        <v>306</v>
      </c>
      <c r="D150" s="162"/>
      <c r="E150" s="163"/>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301</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9" t="s">
        <v>455</v>
      </c>
      <c r="D151" s="160"/>
      <c r="E151" s="161">
        <v>37.299999999999997</v>
      </c>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301</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90" t="s">
        <v>302</v>
      </c>
      <c r="D152" s="162"/>
      <c r="E152" s="163"/>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301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91" t="s">
        <v>456</v>
      </c>
      <c r="D153" s="162"/>
      <c r="E153" s="163">
        <v>29.92</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301</v>
      </c>
      <c r="AH153" s="147">
        <v>2</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91" t="s">
        <v>457</v>
      </c>
      <c r="D154" s="162"/>
      <c r="E154" s="163">
        <v>7.4</v>
      </c>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301</v>
      </c>
      <c r="AH154" s="147">
        <v>2</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90" t="s">
        <v>306</v>
      </c>
      <c r="D155" s="162"/>
      <c r="E155" s="163"/>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301</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99" t="s">
        <v>458</v>
      </c>
      <c r="D156" s="195"/>
      <c r="E156" s="196">
        <v>134.1</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301</v>
      </c>
      <c r="AH156" s="147">
        <v>1</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9" t="s">
        <v>459</v>
      </c>
      <c r="D157" s="160"/>
      <c r="E157" s="161">
        <v>158</v>
      </c>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301</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90" t="s">
        <v>302</v>
      </c>
      <c r="D158" s="162"/>
      <c r="E158" s="163"/>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301</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91" t="s">
        <v>460</v>
      </c>
      <c r="D159" s="162"/>
      <c r="E159" s="163"/>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301</v>
      </c>
      <c r="AH159" s="147">
        <v>2</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91" t="s">
        <v>461</v>
      </c>
      <c r="D160" s="162"/>
      <c r="E160" s="163">
        <v>61.29</v>
      </c>
      <c r="F160" s="158"/>
      <c r="G160" s="15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301</v>
      </c>
      <c r="AH160" s="147">
        <v>2</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91" t="s">
        <v>462</v>
      </c>
      <c r="D161" s="162"/>
      <c r="E161" s="163">
        <v>14.7</v>
      </c>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301</v>
      </c>
      <c r="AH161" s="147">
        <v>2</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91" t="s">
        <v>463</v>
      </c>
      <c r="D162" s="162"/>
      <c r="E162" s="163">
        <v>82.015000000000001</v>
      </c>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301</v>
      </c>
      <c r="AH162" s="147">
        <v>2</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90" t="s">
        <v>306</v>
      </c>
      <c r="D163" s="162"/>
      <c r="E163" s="163"/>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301</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99" t="s">
        <v>458</v>
      </c>
      <c r="D164" s="195"/>
      <c r="E164" s="196">
        <v>158</v>
      </c>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301</v>
      </c>
      <c r="AH164" s="147">
        <v>1</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22.5" outlineLevel="1" x14ac:dyDescent="0.2">
      <c r="A165" s="172">
        <v>30</v>
      </c>
      <c r="B165" s="173" t="s">
        <v>464</v>
      </c>
      <c r="C165" s="188" t="s">
        <v>465</v>
      </c>
      <c r="D165" s="174" t="s">
        <v>312</v>
      </c>
      <c r="E165" s="175">
        <v>292.10000000000002</v>
      </c>
      <c r="F165" s="176"/>
      <c r="G165" s="177">
        <f>ROUND(E165*F165,2)</f>
        <v>0</v>
      </c>
      <c r="H165" s="176"/>
      <c r="I165" s="177">
        <f>ROUND(E165*H165,2)</f>
        <v>0</v>
      </c>
      <c r="J165" s="176"/>
      <c r="K165" s="177">
        <f>ROUND(E165*J165,2)</f>
        <v>0</v>
      </c>
      <c r="L165" s="177">
        <v>21</v>
      </c>
      <c r="M165" s="177">
        <f>G165*(1+L165/100)</f>
        <v>0</v>
      </c>
      <c r="N165" s="175">
        <v>2.4000000000000001E-4</v>
      </c>
      <c r="O165" s="175">
        <f>ROUND(E165*N165,2)</f>
        <v>7.0000000000000007E-2</v>
      </c>
      <c r="P165" s="175">
        <v>0</v>
      </c>
      <c r="Q165" s="175">
        <f>ROUND(E165*P165,2)</f>
        <v>0</v>
      </c>
      <c r="R165" s="177" t="s">
        <v>399</v>
      </c>
      <c r="S165" s="177" t="s">
        <v>267</v>
      </c>
      <c r="T165" s="178" t="s">
        <v>267</v>
      </c>
      <c r="U165" s="158">
        <v>7.0000000000000007E-2</v>
      </c>
      <c r="V165" s="158">
        <f>ROUND(E165*U165,2)</f>
        <v>20.45</v>
      </c>
      <c r="W165" s="158"/>
      <c r="X165" s="158" t="s">
        <v>314</v>
      </c>
      <c r="Y165" s="147"/>
      <c r="Z165" s="147"/>
      <c r="AA165" s="147"/>
      <c r="AB165" s="147"/>
      <c r="AC165" s="147"/>
      <c r="AD165" s="147"/>
      <c r="AE165" s="147"/>
      <c r="AF165" s="147"/>
      <c r="AG165" s="147" t="s">
        <v>315</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66" t="s">
        <v>444</v>
      </c>
      <c r="D166" s="267"/>
      <c r="E166" s="267"/>
      <c r="F166" s="267"/>
      <c r="G166" s="267"/>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317</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9" t="s">
        <v>445</v>
      </c>
      <c r="D167" s="160"/>
      <c r="E167" s="161">
        <v>53</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301</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9" t="s">
        <v>449</v>
      </c>
      <c r="D168" s="160"/>
      <c r="E168" s="161"/>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301</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9" t="s">
        <v>450</v>
      </c>
      <c r="D169" s="160"/>
      <c r="E169" s="161">
        <v>43.8</v>
      </c>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301</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9" t="s">
        <v>455</v>
      </c>
      <c r="D170" s="160"/>
      <c r="E170" s="161">
        <v>37.299999999999997</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301</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89" t="s">
        <v>459</v>
      </c>
      <c r="D171" s="160"/>
      <c r="E171" s="161">
        <v>158</v>
      </c>
      <c r="F171" s="158"/>
      <c r="G171" s="158"/>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301</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72">
        <v>31</v>
      </c>
      <c r="B172" s="173" t="s">
        <v>466</v>
      </c>
      <c r="C172" s="188" t="s">
        <v>465</v>
      </c>
      <c r="D172" s="174" t="s">
        <v>312</v>
      </c>
      <c r="E172" s="175">
        <v>292.10000000000002</v>
      </c>
      <c r="F172" s="176"/>
      <c r="G172" s="177">
        <f>ROUND(E172*F172,2)</f>
        <v>0</v>
      </c>
      <c r="H172" s="176"/>
      <c r="I172" s="177">
        <f>ROUND(E172*H172,2)</f>
        <v>0</v>
      </c>
      <c r="J172" s="176"/>
      <c r="K172" s="177">
        <f>ROUND(E172*J172,2)</f>
        <v>0</v>
      </c>
      <c r="L172" s="177">
        <v>21</v>
      </c>
      <c r="M172" s="177">
        <f>G172*(1+L172/100)</f>
        <v>0</v>
      </c>
      <c r="N172" s="175">
        <v>4.2000000000000002E-4</v>
      </c>
      <c r="O172" s="175">
        <f>ROUND(E172*N172,2)</f>
        <v>0.12</v>
      </c>
      <c r="P172" s="175">
        <v>0</v>
      </c>
      <c r="Q172" s="175">
        <f>ROUND(E172*P172,2)</f>
        <v>0</v>
      </c>
      <c r="R172" s="177" t="s">
        <v>399</v>
      </c>
      <c r="S172" s="177" t="s">
        <v>267</v>
      </c>
      <c r="T172" s="178" t="s">
        <v>267</v>
      </c>
      <c r="U172" s="158">
        <v>7.0000000000000007E-2</v>
      </c>
      <c r="V172" s="158">
        <f>ROUND(E172*U172,2)</f>
        <v>20.45</v>
      </c>
      <c r="W172" s="158"/>
      <c r="X172" s="158" t="s">
        <v>314</v>
      </c>
      <c r="Y172" s="147"/>
      <c r="Z172" s="147"/>
      <c r="AA172" s="147"/>
      <c r="AB172" s="147"/>
      <c r="AC172" s="147"/>
      <c r="AD172" s="147"/>
      <c r="AE172" s="147"/>
      <c r="AF172" s="147"/>
      <c r="AG172" s="147" t="s">
        <v>315</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66" t="s">
        <v>444</v>
      </c>
      <c r="D173" s="267"/>
      <c r="E173" s="267"/>
      <c r="F173" s="267"/>
      <c r="G173" s="267"/>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317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9" t="s">
        <v>445</v>
      </c>
      <c r="D174" s="160"/>
      <c r="E174" s="161">
        <v>53</v>
      </c>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301</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9" t="s">
        <v>449</v>
      </c>
      <c r="D175" s="160"/>
      <c r="E175" s="161"/>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301</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89" t="s">
        <v>450</v>
      </c>
      <c r="D176" s="160"/>
      <c r="E176" s="161">
        <v>43.8</v>
      </c>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301</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89" t="s">
        <v>455</v>
      </c>
      <c r="D177" s="160"/>
      <c r="E177" s="161">
        <v>37.299999999999997</v>
      </c>
      <c r="F177" s="158"/>
      <c r="G177" s="15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301</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9" t="s">
        <v>459</v>
      </c>
      <c r="D178" s="160"/>
      <c r="E178" s="161">
        <v>158</v>
      </c>
      <c r="F178" s="158"/>
      <c r="G178" s="158"/>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301</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72">
        <v>32</v>
      </c>
      <c r="B179" s="173" t="s">
        <v>467</v>
      </c>
      <c r="C179" s="188" t="s">
        <v>468</v>
      </c>
      <c r="D179" s="174" t="s">
        <v>312</v>
      </c>
      <c r="E179" s="175">
        <v>1216.2</v>
      </c>
      <c r="F179" s="176"/>
      <c r="G179" s="177">
        <f>ROUND(E179*F179,2)</f>
        <v>0</v>
      </c>
      <c r="H179" s="176"/>
      <c r="I179" s="177">
        <f>ROUND(E179*H179,2)</f>
        <v>0</v>
      </c>
      <c r="J179" s="176"/>
      <c r="K179" s="177">
        <f>ROUND(E179*J179,2)</f>
        <v>0</v>
      </c>
      <c r="L179" s="177">
        <v>21</v>
      </c>
      <c r="M179" s="177">
        <f>G179*(1+L179/100)</f>
        <v>0</v>
      </c>
      <c r="N179" s="175">
        <v>3.0500000000000002E-3</v>
      </c>
      <c r="O179" s="175">
        <f>ROUND(E179*N179,2)</f>
        <v>3.71</v>
      </c>
      <c r="P179" s="175">
        <v>0</v>
      </c>
      <c r="Q179" s="175">
        <f>ROUND(E179*P179,2)</f>
        <v>0</v>
      </c>
      <c r="R179" s="177" t="s">
        <v>399</v>
      </c>
      <c r="S179" s="177" t="s">
        <v>267</v>
      </c>
      <c r="T179" s="178" t="s">
        <v>267</v>
      </c>
      <c r="U179" s="158">
        <v>0.22</v>
      </c>
      <c r="V179" s="158">
        <f>ROUND(E179*U179,2)</f>
        <v>267.56</v>
      </c>
      <c r="W179" s="158"/>
      <c r="X179" s="158" t="s">
        <v>314</v>
      </c>
      <c r="Y179" s="147"/>
      <c r="Z179" s="147"/>
      <c r="AA179" s="147"/>
      <c r="AB179" s="147"/>
      <c r="AC179" s="147"/>
      <c r="AD179" s="147"/>
      <c r="AE179" s="147"/>
      <c r="AF179" s="147"/>
      <c r="AG179" s="147" t="s">
        <v>315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66" t="s">
        <v>444</v>
      </c>
      <c r="D180" s="267"/>
      <c r="E180" s="267"/>
      <c r="F180" s="267"/>
      <c r="G180" s="267"/>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317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89" t="s">
        <v>469</v>
      </c>
      <c r="D181" s="160"/>
      <c r="E181" s="161">
        <v>1181.0999999999999</v>
      </c>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301</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90" t="s">
        <v>302</v>
      </c>
      <c r="D182" s="162"/>
      <c r="E182" s="163"/>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301</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91" t="s">
        <v>470</v>
      </c>
      <c r="D183" s="162"/>
      <c r="E183" s="163"/>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301</v>
      </c>
      <c r="AH183" s="147">
        <v>2</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54"/>
      <c r="B184" s="155"/>
      <c r="C184" s="191" t="s">
        <v>471</v>
      </c>
      <c r="D184" s="162"/>
      <c r="E184" s="163">
        <v>388.46</v>
      </c>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301</v>
      </c>
      <c r="AH184" s="147">
        <v>2</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91" t="s">
        <v>472</v>
      </c>
      <c r="D185" s="162"/>
      <c r="E185" s="163">
        <v>6</v>
      </c>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301</v>
      </c>
      <c r="AH185" s="147">
        <v>2</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91" t="s">
        <v>473</v>
      </c>
      <c r="D186" s="162"/>
      <c r="E186" s="163"/>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301</v>
      </c>
      <c r="AH186" s="147">
        <v>2</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91" t="s">
        <v>474</v>
      </c>
      <c r="D187" s="162"/>
      <c r="E187" s="163">
        <v>379.48</v>
      </c>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301</v>
      </c>
      <c r="AH187" s="147">
        <v>2</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91" t="s">
        <v>475</v>
      </c>
      <c r="D188" s="162"/>
      <c r="E188" s="163">
        <v>15.21</v>
      </c>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301</v>
      </c>
      <c r="AH188" s="147">
        <v>2</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91" t="s">
        <v>476</v>
      </c>
      <c r="D189" s="162"/>
      <c r="E189" s="163"/>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301</v>
      </c>
      <c r="AH189" s="147">
        <v>2</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91" t="s">
        <v>477</v>
      </c>
      <c r="D190" s="162"/>
      <c r="E190" s="163">
        <v>301.60000000000002</v>
      </c>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301</v>
      </c>
      <c r="AH190" s="147">
        <v>2</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91" t="s">
        <v>478</v>
      </c>
      <c r="D191" s="162"/>
      <c r="E191" s="163"/>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301</v>
      </c>
      <c r="AH191" s="147">
        <v>2</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91" t="s">
        <v>479</v>
      </c>
      <c r="D192" s="162"/>
      <c r="E192" s="163">
        <v>120.69</v>
      </c>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301</v>
      </c>
      <c r="AH192" s="147">
        <v>2</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91" t="s">
        <v>480</v>
      </c>
      <c r="D193" s="162"/>
      <c r="E193" s="163"/>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301</v>
      </c>
      <c r="AH193" s="147">
        <v>2</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91" t="s">
        <v>481</v>
      </c>
      <c r="D194" s="162"/>
      <c r="E194" s="163">
        <v>9.0399999999999991</v>
      </c>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301</v>
      </c>
      <c r="AH194" s="147">
        <v>2</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91" t="s">
        <v>482</v>
      </c>
      <c r="D195" s="162"/>
      <c r="E195" s="163">
        <v>17.760000000000002</v>
      </c>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301</v>
      </c>
      <c r="AH195" s="147">
        <v>2</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91" t="s">
        <v>483</v>
      </c>
      <c r="D196" s="162"/>
      <c r="E196" s="163"/>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301</v>
      </c>
      <c r="AH196" s="147">
        <v>2</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91" t="s">
        <v>484</v>
      </c>
      <c r="D197" s="162"/>
      <c r="E197" s="163">
        <v>277.995</v>
      </c>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301</v>
      </c>
      <c r="AH197" s="147">
        <v>2</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91" t="s">
        <v>485</v>
      </c>
      <c r="D198" s="162"/>
      <c r="E198" s="163">
        <v>179.61750000000001</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301</v>
      </c>
      <c r="AH198" s="147">
        <v>2</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91" t="s">
        <v>486</v>
      </c>
      <c r="D199" s="162"/>
      <c r="E199" s="163">
        <v>-3.69</v>
      </c>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301</v>
      </c>
      <c r="AH199" s="147">
        <v>2</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91" t="s">
        <v>487</v>
      </c>
      <c r="D200" s="162"/>
      <c r="E200" s="163">
        <v>-308.2</v>
      </c>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301</v>
      </c>
      <c r="AH200" s="147">
        <v>2</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91" t="s">
        <v>488</v>
      </c>
      <c r="D201" s="162"/>
      <c r="E201" s="163">
        <v>-202.9</v>
      </c>
      <c r="F201" s="158"/>
      <c r="G201" s="158"/>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301</v>
      </c>
      <c r="AH201" s="147">
        <v>2</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90" t="s">
        <v>306</v>
      </c>
      <c r="D202" s="162"/>
      <c r="E202" s="163"/>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301</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9" t="s">
        <v>489</v>
      </c>
      <c r="D203" s="160"/>
      <c r="E203" s="161">
        <v>35.1</v>
      </c>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301</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90" t="s">
        <v>302</v>
      </c>
      <c r="D204" s="162"/>
      <c r="E204" s="163"/>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301</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91" t="s">
        <v>490</v>
      </c>
      <c r="D205" s="162"/>
      <c r="E205" s="163">
        <v>4.8</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301</v>
      </c>
      <c r="AH205" s="147">
        <v>2</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91" t="s">
        <v>491</v>
      </c>
      <c r="D206" s="162"/>
      <c r="E206" s="163">
        <v>13.2</v>
      </c>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301</v>
      </c>
      <c r="AH206" s="147">
        <v>2</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91" t="s">
        <v>492</v>
      </c>
      <c r="D207" s="162"/>
      <c r="E207" s="163">
        <v>19</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301</v>
      </c>
      <c r="AH207" s="147">
        <v>2</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91" t="s">
        <v>493</v>
      </c>
      <c r="D208" s="162"/>
      <c r="E208" s="163">
        <v>3.8</v>
      </c>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301</v>
      </c>
      <c r="AH208" s="147">
        <v>2</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91" t="s">
        <v>494</v>
      </c>
      <c r="D209" s="162"/>
      <c r="E209" s="163">
        <v>106.8</v>
      </c>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301</v>
      </c>
      <c r="AH209" s="147">
        <v>2</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91" t="s">
        <v>495</v>
      </c>
      <c r="D210" s="162"/>
      <c r="E210" s="163">
        <v>27.6</v>
      </c>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301</v>
      </c>
      <c r="AH210" s="147">
        <v>2</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90" t="s">
        <v>306</v>
      </c>
      <c r="D211" s="162"/>
      <c r="E211" s="163"/>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301</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99" t="s">
        <v>458</v>
      </c>
      <c r="D212" s="195"/>
      <c r="E212" s="196">
        <v>1216.2</v>
      </c>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301</v>
      </c>
      <c r="AH212" s="147">
        <v>1</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9" t="s">
        <v>496</v>
      </c>
      <c r="D213" s="160"/>
      <c r="E213" s="161"/>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301</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90" t="s">
        <v>302</v>
      </c>
      <c r="D214" s="162"/>
      <c r="E214" s="163"/>
      <c r="F214" s="158"/>
      <c r="G214" s="158"/>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301</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91" t="s">
        <v>497</v>
      </c>
      <c r="D215" s="162"/>
      <c r="E215" s="163">
        <v>1.7</v>
      </c>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301</v>
      </c>
      <c r="AH215" s="147">
        <v>2</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91" t="s">
        <v>498</v>
      </c>
      <c r="D216" s="162"/>
      <c r="E216" s="163">
        <v>2.5499999999999998</v>
      </c>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301</v>
      </c>
      <c r="AH216" s="147">
        <v>2</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91" t="s">
        <v>499</v>
      </c>
      <c r="D217" s="162"/>
      <c r="E217" s="163">
        <v>2.7</v>
      </c>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301</v>
      </c>
      <c r="AH217" s="147">
        <v>2</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91" t="s">
        <v>500</v>
      </c>
      <c r="D218" s="162"/>
      <c r="E218" s="163">
        <v>3</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301</v>
      </c>
      <c r="AH218" s="147">
        <v>2</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91" t="s">
        <v>501</v>
      </c>
      <c r="D219" s="162"/>
      <c r="E219" s="163">
        <v>8.6999999999999993</v>
      </c>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301</v>
      </c>
      <c r="AH219" s="147">
        <v>2</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91" t="s">
        <v>502</v>
      </c>
      <c r="D220" s="162"/>
      <c r="E220" s="163">
        <v>6.88</v>
      </c>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301</v>
      </c>
      <c r="AH220" s="147">
        <v>2</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91" t="s">
        <v>503</v>
      </c>
      <c r="D221" s="162"/>
      <c r="E221" s="163">
        <v>6.976</v>
      </c>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301</v>
      </c>
      <c r="AH221" s="147">
        <v>2</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91" t="s">
        <v>504</v>
      </c>
      <c r="D222" s="162"/>
      <c r="E222" s="163">
        <v>7.68</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301</v>
      </c>
      <c r="AH222" s="147">
        <v>2</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91" t="s">
        <v>505</v>
      </c>
      <c r="D223" s="162"/>
      <c r="E223" s="163">
        <v>4</v>
      </c>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301</v>
      </c>
      <c r="AH223" s="147">
        <v>2</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91" t="s">
        <v>506</v>
      </c>
      <c r="D224" s="162"/>
      <c r="E224" s="163">
        <v>5.5</v>
      </c>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301</v>
      </c>
      <c r="AH224" s="147">
        <v>2</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91" t="s">
        <v>507</v>
      </c>
      <c r="D225" s="162"/>
      <c r="E225" s="163">
        <v>44.16</v>
      </c>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301</v>
      </c>
      <c r="AH225" s="147">
        <v>2</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91" t="s">
        <v>508</v>
      </c>
      <c r="D226" s="162"/>
      <c r="E226" s="163">
        <v>15.2</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301</v>
      </c>
      <c r="AH226" s="147">
        <v>2</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91" t="s">
        <v>509</v>
      </c>
      <c r="D227" s="162"/>
      <c r="E227" s="163">
        <v>34</v>
      </c>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301</v>
      </c>
      <c r="AH227" s="147">
        <v>2</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91" t="s">
        <v>510</v>
      </c>
      <c r="D228" s="162"/>
      <c r="E228" s="163">
        <v>17.75</v>
      </c>
      <c r="F228" s="158"/>
      <c r="G228" s="158"/>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301</v>
      </c>
      <c r="AH228" s="147">
        <v>2</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91" t="s">
        <v>511</v>
      </c>
      <c r="D229" s="162"/>
      <c r="E229" s="163">
        <v>1.08</v>
      </c>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301</v>
      </c>
      <c r="AH229" s="147">
        <v>2</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91" t="s">
        <v>512</v>
      </c>
      <c r="D230" s="162"/>
      <c r="E230" s="163">
        <v>4.32</v>
      </c>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301</v>
      </c>
      <c r="AH230" s="147">
        <v>2</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91" t="s">
        <v>513</v>
      </c>
      <c r="D231" s="162"/>
      <c r="E231" s="163">
        <v>8.625</v>
      </c>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301</v>
      </c>
      <c r="AH231" s="147">
        <v>2</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91" t="s">
        <v>514</v>
      </c>
      <c r="D232" s="162"/>
      <c r="E232" s="163">
        <v>1.7250000000000001</v>
      </c>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301</v>
      </c>
      <c r="AH232" s="147">
        <v>2</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91" t="s">
        <v>515</v>
      </c>
      <c r="D233" s="162"/>
      <c r="E233" s="163">
        <v>91.08</v>
      </c>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301</v>
      </c>
      <c r="AH233" s="147">
        <v>2</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91" t="s">
        <v>516</v>
      </c>
      <c r="D234" s="162"/>
      <c r="E234" s="163">
        <v>1.89</v>
      </c>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301</v>
      </c>
      <c r="AH234" s="147">
        <v>2</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91" t="s">
        <v>517</v>
      </c>
      <c r="D235" s="162"/>
      <c r="E235" s="163">
        <v>6.88</v>
      </c>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301</v>
      </c>
      <c r="AH235" s="147">
        <v>2</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91" t="s">
        <v>518</v>
      </c>
      <c r="D236" s="162"/>
      <c r="E236" s="163">
        <v>16</v>
      </c>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301</v>
      </c>
      <c r="AH236" s="147">
        <v>2</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91" t="s">
        <v>519</v>
      </c>
      <c r="D237" s="162"/>
      <c r="E237" s="163">
        <v>15.84</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301</v>
      </c>
      <c r="AH237" s="147">
        <v>2</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90" t="s">
        <v>306</v>
      </c>
      <c r="D238" s="162"/>
      <c r="E238" s="163"/>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301</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72">
        <v>33</v>
      </c>
      <c r="B239" s="173" t="s">
        <v>520</v>
      </c>
      <c r="C239" s="188" t="s">
        <v>521</v>
      </c>
      <c r="D239" s="174" t="s">
        <v>312</v>
      </c>
      <c r="E239" s="175">
        <v>243.6</v>
      </c>
      <c r="F239" s="176"/>
      <c r="G239" s="177">
        <f>ROUND(E239*F239,2)</f>
        <v>0</v>
      </c>
      <c r="H239" s="176"/>
      <c r="I239" s="177">
        <f>ROUND(E239*H239,2)</f>
        <v>0</v>
      </c>
      <c r="J239" s="176"/>
      <c r="K239" s="177">
        <f>ROUND(E239*J239,2)</f>
        <v>0</v>
      </c>
      <c r="L239" s="177">
        <v>21</v>
      </c>
      <c r="M239" s="177">
        <f>G239*(1+L239/100)</f>
        <v>0</v>
      </c>
      <c r="N239" s="175">
        <v>5.7800000000000004E-3</v>
      </c>
      <c r="O239" s="175">
        <f>ROUND(E239*N239,2)</f>
        <v>1.41</v>
      </c>
      <c r="P239" s="175">
        <v>0</v>
      </c>
      <c r="Q239" s="175">
        <f>ROUND(E239*P239,2)</f>
        <v>0</v>
      </c>
      <c r="R239" s="177" t="s">
        <v>399</v>
      </c>
      <c r="S239" s="177" t="s">
        <v>267</v>
      </c>
      <c r="T239" s="178" t="s">
        <v>267</v>
      </c>
      <c r="U239" s="158">
        <v>0.36</v>
      </c>
      <c r="V239" s="158">
        <f>ROUND(E239*U239,2)</f>
        <v>87.7</v>
      </c>
      <c r="W239" s="158"/>
      <c r="X239" s="158" t="s">
        <v>314</v>
      </c>
      <c r="Y239" s="147"/>
      <c r="Z239" s="147"/>
      <c r="AA239" s="147"/>
      <c r="AB239" s="147"/>
      <c r="AC239" s="147"/>
      <c r="AD239" s="147"/>
      <c r="AE239" s="147"/>
      <c r="AF239" s="147"/>
      <c r="AG239" s="147" t="s">
        <v>315</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266" t="s">
        <v>444</v>
      </c>
      <c r="D240" s="267"/>
      <c r="E240" s="267"/>
      <c r="F240" s="267"/>
      <c r="G240" s="267"/>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317</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9" t="s">
        <v>522</v>
      </c>
      <c r="D241" s="160"/>
      <c r="E241" s="161"/>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301</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9" t="s">
        <v>523</v>
      </c>
      <c r="D242" s="160"/>
      <c r="E242" s="161">
        <v>202.9</v>
      </c>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301</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90" t="s">
        <v>302</v>
      </c>
      <c r="D243" s="162"/>
      <c r="E243" s="163"/>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301</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91" t="s">
        <v>524</v>
      </c>
      <c r="D244" s="162"/>
      <c r="E244" s="163"/>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301</v>
      </c>
      <c r="AH244" s="147">
        <v>2</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91" t="s">
        <v>525</v>
      </c>
      <c r="D245" s="162"/>
      <c r="E245" s="163">
        <v>388.46</v>
      </c>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301</v>
      </c>
      <c r="AH245" s="147">
        <v>2</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91" t="s">
        <v>526</v>
      </c>
      <c r="D246" s="162"/>
      <c r="E246" s="163">
        <v>-185.6</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301</v>
      </c>
      <c r="AH246" s="147">
        <v>2</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90" t="s">
        <v>306</v>
      </c>
      <c r="D247" s="162"/>
      <c r="E247" s="163"/>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301</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9" t="s">
        <v>527</v>
      </c>
      <c r="D248" s="160"/>
      <c r="E248" s="161">
        <v>26.3</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301</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90" t="s">
        <v>302</v>
      </c>
      <c r="D249" s="162"/>
      <c r="E249" s="163"/>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301</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91" t="s">
        <v>528</v>
      </c>
      <c r="D250" s="162"/>
      <c r="E250" s="163">
        <v>3.4</v>
      </c>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301</v>
      </c>
      <c r="AH250" s="147">
        <v>2</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91" t="s">
        <v>529</v>
      </c>
      <c r="D251" s="162"/>
      <c r="E251" s="163">
        <v>4.9000000000000004</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301</v>
      </c>
      <c r="AH251" s="147">
        <v>2</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91" t="s">
        <v>530</v>
      </c>
      <c r="D252" s="162"/>
      <c r="E252" s="163">
        <v>5.0999999999999996</v>
      </c>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301</v>
      </c>
      <c r="AH252" s="147">
        <v>2</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91" t="s">
        <v>531</v>
      </c>
      <c r="D253" s="162"/>
      <c r="E253" s="163">
        <v>5.5</v>
      </c>
      <c r="F253" s="158"/>
      <c r="G253" s="158"/>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301</v>
      </c>
      <c r="AH253" s="147">
        <v>2</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91" t="s">
        <v>532</v>
      </c>
      <c r="D254" s="162"/>
      <c r="E254" s="163">
        <v>14.6</v>
      </c>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301</v>
      </c>
      <c r="AH254" s="147">
        <v>2</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91" t="s">
        <v>533</v>
      </c>
      <c r="D255" s="162"/>
      <c r="E255" s="163">
        <v>8.5500000000000007</v>
      </c>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301</v>
      </c>
      <c r="AH255" s="147">
        <v>2</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91" t="s">
        <v>534</v>
      </c>
      <c r="D256" s="162"/>
      <c r="E256" s="163">
        <v>8.6</v>
      </c>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301</v>
      </c>
      <c r="AH256" s="147">
        <v>2</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91" t="s">
        <v>535</v>
      </c>
      <c r="D257" s="162"/>
      <c r="E257" s="163">
        <v>8.8000000000000007</v>
      </c>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301</v>
      </c>
      <c r="AH257" s="147">
        <v>2</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91" t="s">
        <v>536</v>
      </c>
      <c r="D258" s="162"/>
      <c r="E258" s="163">
        <v>6.6</v>
      </c>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301</v>
      </c>
      <c r="AH258" s="147">
        <v>2</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91" t="s">
        <v>537</v>
      </c>
      <c r="D259" s="162"/>
      <c r="E259" s="163">
        <v>7.2</v>
      </c>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301</v>
      </c>
      <c r="AH259" s="147">
        <v>2</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91" t="s">
        <v>538</v>
      </c>
      <c r="D260" s="162"/>
      <c r="E260" s="163">
        <v>22</v>
      </c>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301</v>
      </c>
      <c r="AH260" s="147">
        <v>2</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91" t="s">
        <v>539</v>
      </c>
      <c r="D261" s="162"/>
      <c r="E261" s="163">
        <v>11.15</v>
      </c>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301</v>
      </c>
      <c r="AH261" s="147">
        <v>2</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91" t="s">
        <v>540</v>
      </c>
      <c r="D262" s="162"/>
      <c r="E262" s="163">
        <v>5.0999999999999996</v>
      </c>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301</v>
      </c>
      <c r="AH262" s="147">
        <v>2</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91" t="s">
        <v>541</v>
      </c>
      <c r="D263" s="162"/>
      <c r="E263" s="163">
        <v>8.5500000000000007</v>
      </c>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301</v>
      </c>
      <c r="AH263" s="147">
        <v>2</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91" t="s">
        <v>542</v>
      </c>
      <c r="D264" s="162"/>
      <c r="E264" s="163">
        <v>11.4</v>
      </c>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301</v>
      </c>
      <c r="AH264" s="147">
        <v>2</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90" t="s">
        <v>306</v>
      </c>
      <c r="D265" s="162"/>
      <c r="E265" s="163"/>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301</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9" t="s">
        <v>543</v>
      </c>
      <c r="D266" s="160"/>
      <c r="E266" s="161">
        <v>14.4</v>
      </c>
      <c r="F266" s="158"/>
      <c r="G266" s="158"/>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301</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90" t="s">
        <v>302</v>
      </c>
      <c r="D267" s="162"/>
      <c r="E267" s="163"/>
      <c r="F267" s="158"/>
      <c r="G267" s="158"/>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301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91" t="s">
        <v>544</v>
      </c>
      <c r="D268" s="162"/>
      <c r="E268" s="163">
        <v>9.52</v>
      </c>
      <c r="F268" s="158"/>
      <c r="G268" s="158"/>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301</v>
      </c>
      <c r="AH268" s="147">
        <v>2</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91" t="s">
        <v>545</v>
      </c>
      <c r="D269" s="162"/>
      <c r="E269" s="163">
        <v>4.84</v>
      </c>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301</v>
      </c>
      <c r="AH269" s="147">
        <v>2</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90" t="s">
        <v>306</v>
      </c>
      <c r="D270" s="162"/>
      <c r="E270" s="163"/>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301</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99" t="s">
        <v>458</v>
      </c>
      <c r="D271" s="195"/>
      <c r="E271" s="196">
        <v>243.6</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301</v>
      </c>
      <c r="AH271" s="147">
        <v>1</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9" t="s">
        <v>546</v>
      </c>
      <c r="D272" s="160"/>
      <c r="E272" s="161"/>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301</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90" t="s">
        <v>302</v>
      </c>
      <c r="D273" s="162"/>
      <c r="E273" s="163"/>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301</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91" t="s">
        <v>497</v>
      </c>
      <c r="D274" s="162"/>
      <c r="E274" s="163">
        <v>1.7</v>
      </c>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301</v>
      </c>
      <c r="AH274" s="147">
        <v>2</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91" t="s">
        <v>498</v>
      </c>
      <c r="D275" s="162"/>
      <c r="E275" s="163">
        <v>2.5499999999999998</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301</v>
      </c>
      <c r="AH275" s="147">
        <v>2</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91" t="s">
        <v>499</v>
      </c>
      <c r="D276" s="162"/>
      <c r="E276" s="163">
        <v>2.7</v>
      </c>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301</v>
      </c>
      <c r="AH276" s="147">
        <v>2</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91" t="s">
        <v>500</v>
      </c>
      <c r="D277" s="162"/>
      <c r="E277" s="163">
        <v>3</v>
      </c>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301</v>
      </c>
      <c r="AH277" s="147">
        <v>2</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91" t="s">
        <v>501</v>
      </c>
      <c r="D278" s="162"/>
      <c r="E278" s="163">
        <v>8.6999999999999993</v>
      </c>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301</v>
      </c>
      <c r="AH278" s="147">
        <v>2</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91" t="s">
        <v>502</v>
      </c>
      <c r="D279" s="162"/>
      <c r="E279" s="163">
        <v>6.88</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301</v>
      </c>
      <c r="AH279" s="147">
        <v>2</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91" t="s">
        <v>547</v>
      </c>
      <c r="D280" s="162"/>
      <c r="E280" s="163">
        <v>7.04</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301</v>
      </c>
      <c r="AH280" s="147">
        <v>2</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91" t="s">
        <v>504</v>
      </c>
      <c r="D281" s="162"/>
      <c r="E281" s="163">
        <v>7.68</v>
      </c>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301</v>
      </c>
      <c r="AH281" s="147">
        <v>2</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91" t="s">
        <v>505</v>
      </c>
      <c r="D282" s="162"/>
      <c r="E282" s="163">
        <v>4</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301</v>
      </c>
      <c r="AH282" s="147">
        <v>2</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91" t="s">
        <v>506</v>
      </c>
      <c r="D283" s="162"/>
      <c r="E283" s="163">
        <v>5.5</v>
      </c>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301</v>
      </c>
      <c r="AH283" s="147">
        <v>2</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91" t="s">
        <v>507</v>
      </c>
      <c r="D284" s="162"/>
      <c r="E284" s="163">
        <v>44.16</v>
      </c>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301</v>
      </c>
      <c r="AH284" s="147">
        <v>2</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91" t="s">
        <v>508</v>
      </c>
      <c r="D285" s="162"/>
      <c r="E285" s="163">
        <v>15.2</v>
      </c>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301</v>
      </c>
      <c r="AH285" s="147">
        <v>2</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91" t="s">
        <v>509</v>
      </c>
      <c r="D286" s="162"/>
      <c r="E286" s="163">
        <v>34</v>
      </c>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301</v>
      </c>
      <c r="AH286" s="147">
        <v>2</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91" t="s">
        <v>510</v>
      </c>
      <c r="D287" s="162"/>
      <c r="E287" s="163">
        <v>17.75</v>
      </c>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301</v>
      </c>
      <c r="AH287" s="147">
        <v>2</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91" t="s">
        <v>516</v>
      </c>
      <c r="D288" s="162"/>
      <c r="E288" s="163">
        <v>1.89</v>
      </c>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301</v>
      </c>
      <c r="AH288" s="147">
        <v>2</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91" t="s">
        <v>517</v>
      </c>
      <c r="D289" s="162"/>
      <c r="E289" s="163">
        <v>6.88</v>
      </c>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301</v>
      </c>
      <c r="AH289" s="147">
        <v>2</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91" t="s">
        <v>518</v>
      </c>
      <c r="D290" s="162"/>
      <c r="E290" s="163">
        <v>16</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301</v>
      </c>
      <c r="AH290" s="147">
        <v>2</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90" t="s">
        <v>306</v>
      </c>
      <c r="D291" s="162"/>
      <c r="E291" s="163"/>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301</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ht="22.5" outlineLevel="1" x14ac:dyDescent="0.2">
      <c r="A292" s="172">
        <v>34</v>
      </c>
      <c r="B292" s="173" t="s">
        <v>548</v>
      </c>
      <c r="C292" s="188" t="s">
        <v>549</v>
      </c>
      <c r="D292" s="174" t="s">
        <v>312</v>
      </c>
      <c r="E292" s="175">
        <v>1459.8</v>
      </c>
      <c r="F292" s="176"/>
      <c r="G292" s="177">
        <f>ROUND(E292*F292,2)</f>
        <v>0</v>
      </c>
      <c r="H292" s="176"/>
      <c r="I292" s="177">
        <f>ROUND(E292*H292,2)</f>
        <v>0</v>
      </c>
      <c r="J292" s="176"/>
      <c r="K292" s="177">
        <f>ROUND(E292*J292,2)</f>
        <v>0</v>
      </c>
      <c r="L292" s="177">
        <v>21</v>
      </c>
      <c r="M292" s="177">
        <f>G292*(1+L292/100)</f>
        <v>0</v>
      </c>
      <c r="N292" s="175">
        <v>2.5999999999999998E-4</v>
      </c>
      <c r="O292" s="175">
        <f>ROUND(E292*N292,2)</f>
        <v>0.38</v>
      </c>
      <c r="P292" s="175">
        <v>0</v>
      </c>
      <c r="Q292" s="175">
        <f>ROUND(E292*P292,2)</f>
        <v>0</v>
      </c>
      <c r="R292" s="177" t="s">
        <v>399</v>
      </c>
      <c r="S292" s="177" t="s">
        <v>267</v>
      </c>
      <c r="T292" s="178" t="s">
        <v>267</v>
      </c>
      <c r="U292" s="158">
        <v>7.0000000000000007E-2</v>
      </c>
      <c r="V292" s="158">
        <f>ROUND(E292*U292,2)</f>
        <v>102.19</v>
      </c>
      <c r="W292" s="158"/>
      <c r="X292" s="158" t="s">
        <v>314</v>
      </c>
      <c r="Y292" s="147"/>
      <c r="Z292" s="147"/>
      <c r="AA292" s="147"/>
      <c r="AB292" s="147"/>
      <c r="AC292" s="147"/>
      <c r="AD292" s="147"/>
      <c r="AE292" s="147"/>
      <c r="AF292" s="147"/>
      <c r="AG292" s="147" t="s">
        <v>315</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266" t="s">
        <v>444</v>
      </c>
      <c r="D293" s="267"/>
      <c r="E293" s="267"/>
      <c r="F293" s="267"/>
      <c r="G293" s="267"/>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317</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9" t="s">
        <v>550</v>
      </c>
      <c r="D294" s="160"/>
      <c r="E294" s="161"/>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301</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89" t="s">
        <v>469</v>
      </c>
      <c r="D295" s="160"/>
      <c r="E295" s="161">
        <v>1181.0999999999999</v>
      </c>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301</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9" t="s">
        <v>489</v>
      </c>
      <c r="D296" s="160"/>
      <c r="E296" s="161">
        <v>35.1</v>
      </c>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301</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99" t="s">
        <v>458</v>
      </c>
      <c r="D297" s="195"/>
      <c r="E297" s="196">
        <v>1216.2</v>
      </c>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301</v>
      </c>
      <c r="AH297" s="147">
        <v>1</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9" t="s">
        <v>551</v>
      </c>
      <c r="D298" s="160"/>
      <c r="E298" s="161"/>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301</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9" t="s">
        <v>522</v>
      </c>
      <c r="D299" s="160"/>
      <c r="E299" s="161"/>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301</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9" t="s">
        <v>523</v>
      </c>
      <c r="D300" s="160"/>
      <c r="E300" s="161">
        <v>202.9</v>
      </c>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301</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9" t="s">
        <v>527</v>
      </c>
      <c r="D301" s="160"/>
      <c r="E301" s="161">
        <v>26.3</v>
      </c>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301</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9" t="s">
        <v>543</v>
      </c>
      <c r="D302" s="160"/>
      <c r="E302" s="161">
        <v>14.4</v>
      </c>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301</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99" t="s">
        <v>458</v>
      </c>
      <c r="D303" s="195"/>
      <c r="E303" s="196">
        <v>243.6</v>
      </c>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301</v>
      </c>
      <c r="AH303" s="147">
        <v>1</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22.5" outlineLevel="1" x14ac:dyDescent="0.2">
      <c r="A304" s="172">
        <v>35</v>
      </c>
      <c r="B304" s="173" t="s">
        <v>552</v>
      </c>
      <c r="C304" s="188" t="s">
        <v>549</v>
      </c>
      <c r="D304" s="174" t="s">
        <v>312</v>
      </c>
      <c r="E304" s="175">
        <v>1815</v>
      </c>
      <c r="F304" s="176"/>
      <c r="G304" s="177">
        <f>ROUND(E304*F304,2)</f>
        <v>0</v>
      </c>
      <c r="H304" s="176"/>
      <c r="I304" s="177">
        <f>ROUND(E304*H304,2)</f>
        <v>0</v>
      </c>
      <c r="J304" s="176"/>
      <c r="K304" s="177">
        <f>ROUND(E304*J304,2)</f>
        <v>0</v>
      </c>
      <c r="L304" s="177">
        <v>21</v>
      </c>
      <c r="M304" s="177">
        <f>G304*(1+L304/100)</f>
        <v>0</v>
      </c>
      <c r="N304" s="175">
        <v>4.2000000000000002E-4</v>
      </c>
      <c r="O304" s="175">
        <f>ROUND(E304*N304,2)</f>
        <v>0.76</v>
      </c>
      <c r="P304" s="175">
        <v>0</v>
      </c>
      <c r="Q304" s="175">
        <f>ROUND(E304*P304,2)</f>
        <v>0</v>
      </c>
      <c r="R304" s="177" t="s">
        <v>399</v>
      </c>
      <c r="S304" s="177" t="s">
        <v>267</v>
      </c>
      <c r="T304" s="178" t="s">
        <v>267</v>
      </c>
      <c r="U304" s="158">
        <v>0.05</v>
      </c>
      <c r="V304" s="158">
        <f>ROUND(E304*U304,2)</f>
        <v>90.75</v>
      </c>
      <c r="W304" s="158"/>
      <c r="X304" s="158" t="s">
        <v>314</v>
      </c>
      <c r="Y304" s="147"/>
      <c r="Z304" s="147"/>
      <c r="AA304" s="147"/>
      <c r="AB304" s="147"/>
      <c r="AC304" s="147"/>
      <c r="AD304" s="147"/>
      <c r="AE304" s="147"/>
      <c r="AF304" s="147"/>
      <c r="AG304" s="147" t="s">
        <v>315</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266" t="s">
        <v>444</v>
      </c>
      <c r="D305" s="267"/>
      <c r="E305" s="267"/>
      <c r="F305" s="267"/>
      <c r="G305" s="267"/>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317</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9" t="s">
        <v>553</v>
      </c>
      <c r="D306" s="160"/>
      <c r="E306" s="161">
        <v>1496.8</v>
      </c>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301</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90" t="s">
        <v>302</v>
      </c>
      <c r="D307" s="162"/>
      <c r="E307" s="163"/>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301</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91" t="s">
        <v>470</v>
      </c>
      <c r="D308" s="162"/>
      <c r="E308" s="163"/>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301</v>
      </c>
      <c r="AH308" s="147">
        <v>2</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91" t="s">
        <v>554</v>
      </c>
      <c r="D309" s="162"/>
      <c r="E309" s="163">
        <v>341.90499999999997</v>
      </c>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301</v>
      </c>
      <c r="AH309" s="147">
        <v>2</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91" t="s">
        <v>472</v>
      </c>
      <c r="D310" s="162"/>
      <c r="E310" s="163">
        <v>6</v>
      </c>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301</v>
      </c>
      <c r="AH310" s="147">
        <v>2</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91" t="s">
        <v>473</v>
      </c>
      <c r="D311" s="162"/>
      <c r="E311" s="163"/>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301</v>
      </c>
      <c r="AH311" s="147">
        <v>2</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91" t="s">
        <v>555</v>
      </c>
      <c r="D312" s="162"/>
      <c r="E312" s="163">
        <v>364</v>
      </c>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301</v>
      </c>
      <c r="AH312" s="147">
        <v>2</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91" t="s">
        <v>475</v>
      </c>
      <c r="D313" s="162"/>
      <c r="E313" s="163">
        <v>15.21</v>
      </c>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301</v>
      </c>
      <c r="AH313" s="147">
        <v>2</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91" t="s">
        <v>476</v>
      </c>
      <c r="D314" s="162"/>
      <c r="E314" s="163"/>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301</v>
      </c>
      <c r="AH314" s="147">
        <v>2</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91" t="s">
        <v>477</v>
      </c>
      <c r="D315" s="162"/>
      <c r="E315" s="163">
        <v>301.60000000000002</v>
      </c>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301</v>
      </c>
      <c r="AH315" s="147">
        <v>2</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91" t="s">
        <v>478</v>
      </c>
      <c r="D316" s="162"/>
      <c r="E316" s="163"/>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301</v>
      </c>
      <c r="AH316" s="147">
        <v>2</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91" t="s">
        <v>556</v>
      </c>
      <c r="D317" s="162"/>
      <c r="E317" s="163">
        <v>117.45</v>
      </c>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301</v>
      </c>
      <c r="AH317" s="147">
        <v>2</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91" t="s">
        <v>557</v>
      </c>
      <c r="D318" s="162"/>
      <c r="E318" s="163"/>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301</v>
      </c>
      <c r="AH318" s="147">
        <v>2</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91" t="s">
        <v>481</v>
      </c>
      <c r="D319" s="162"/>
      <c r="E319" s="163">
        <v>9.0399999999999991</v>
      </c>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301</v>
      </c>
      <c r="AH319" s="147">
        <v>2</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91" t="s">
        <v>482</v>
      </c>
      <c r="D320" s="162"/>
      <c r="E320" s="163">
        <v>17.760000000000002</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301</v>
      </c>
      <c r="AH320" s="147">
        <v>2</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91" t="s">
        <v>483</v>
      </c>
      <c r="D321" s="162"/>
      <c r="E321" s="163"/>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301</v>
      </c>
      <c r="AH321" s="147">
        <v>2</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91" t="s">
        <v>558</v>
      </c>
      <c r="D322" s="162"/>
      <c r="E322" s="163">
        <v>459.01499999999999</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301</v>
      </c>
      <c r="AH322" s="147">
        <v>2</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91" t="s">
        <v>559</v>
      </c>
      <c r="D323" s="162"/>
      <c r="E323" s="163">
        <v>170.7475</v>
      </c>
      <c r="F323" s="158"/>
      <c r="G323" s="158"/>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301</v>
      </c>
      <c r="AH323" s="147">
        <v>2</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91" t="s">
        <v>486</v>
      </c>
      <c r="D324" s="162"/>
      <c r="E324" s="163">
        <v>-3.69</v>
      </c>
      <c r="F324" s="158"/>
      <c r="G324" s="158"/>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301</v>
      </c>
      <c r="AH324" s="147">
        <v>2</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91" t="s">
        <v>560</v>
      </c>
      <c r="D325" s="162"/>
      <c r="E325" s="163">
        <v>-302.2</v>
      </c>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301</v>
      </c>
      <c r="AH325" s="147">
        <v>2</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90" t="s">
        <v>306</v>
      </c>
      <c r="D326" s="162"/>
      <c r="E326" s="163"/>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301</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9" t="s">
        <v>561</v>
      </c>
      <c r="D327" s="160"/>
      <c r="E327" s="161">
        <v>26.1</v>
      </c>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301</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90" t="s">
        <v>302</v>
      </c>
      <c r="D328" s="162"/>
      <c r="E328" s="163"/>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301</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91" t="s">
        <v>562</v>
      </c>
      <c r="D329" s="162"/>
      <c r="E329" s="163">
        <v>26.1</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301</v>
      </c>
      <c r="AH329" s="147">
        <v>2</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90" t="s">
        <v>306</v>
      </c>
      <c r="D330" s="162"/>
      <c r="E330" s="163"/>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301</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9" t="s">
        <v>563</v>
      </c>
      <c r="D331" s="160"/>
      <c r="E331" s="161">
        <v>211</v>
      </c>
      <c r="F331" s="158"/>
      <c r="G331" s="15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301</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90" t="s">
        <v>302</v>
      </c>
      <c r="D332" s="162"/>
      <c r="E332" s="163"/>
      <c r="F332" s="158"/>
      <c r="G332" s="158"/>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301</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91" t="s">
        <v>446</v>
      </c>
      <c r="D333" s="162"/>
      <c r="E333" s="163">
        <v>102.675</v>
      </c>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301</v>
      </c>
      <c r="AH333" s="147">
        <v>2</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91" t="s">
        <v>447</v>
      </c>
      <c r="D334" s="162"/>
      <c r="E334" s="163">
        <v>108.265</v>
      </c>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301</v>
      </c>
      <c r="AH334" s="147">
        <v>2</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90" t="s">
        <v>306</v>
      </c>
      <c r="D335" s="162"/>
      <c r="E335" s="163"/>
      <c r="F335" s="158"/>
      <c r="G335" s="158"/>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301</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89" t="s">
        <v>564</v>
      </c>
      <c r="D336" s="160"/>
      <c r="E336" s="161"/>
      <c r="F336" s="158"/>
      <c r="G336" s="158"/>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301</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9" t="s">
        <v>450</v>
      </c>
      <c r="D337" s="160"/>
      <c r="E337" s="161">
        <v>43.8</v>
      </c>
      <c r="F337" s="158"/>
      <c r="G337" s="158"/>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301</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90" t="s">
        <v>302</v>
      </c>
      <c r="D338" s="162"/>
      <c r="E338" s="163"/>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301</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91" t="s">
        <v>451</v>
      </c>
      <c r="D339" s="162"/>
      <c r="E339" s="163">
        <v>10.48</v>
      </c>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301</v>
      </c>
      <c r="AH339" s="147">
        <v>2</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91" t="s">
        <v>452</v>
      </c>
      <c r="D340" s="162"/>
      <c r="E340" s="163">
        <v>20.64</v>
      </c>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301</v>
      </c>
      <c r="AH340" s="147">
        <v>2</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91" t="s">
        <v>453</v>
      </c>
      <c r="D341" s="162"/>
      <c r="E341" s="163">
        <v>3.24</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301</v>
      </c>
      <c r="AH341" s="147">
        <v>2</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91" t="s">
        <v>454</v>
      </c>
      <c r="D342" s="162"/>
      <c r="E342" s="163">
        <v>9.44</v>
      </c>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301</v>
      </c>
      <c r="AH342" s="147">
        <v>2</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90" t="s">
        <v>306</v>
      </c>
      <c r="D343" s="162"/>
      <c r="E343" s="163"/>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301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9" t="s">
        <v>455</v>
      </c>
      <c r="D344" s="160"/>
      <c r="E344" s="161">
        <v>37.299999999999997</v>
      </c>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301</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90" t="s">
        <v>302</v>
      </c>
      <c r="D345" s="162"/>
      <c r="E345" s="163"/>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301</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91" t="s">
        <v>456</v>
      </c>
      <c r="D346" s="162"/>
      <c r="E346" s="163">
        <v>29.92</v>
      </c>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301</v>
      </c>
      <c r="AH346" s="147">
        <v>2</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91" t="s">
        <v>457</v>
      </c>
      <c r="D347" s="162"/>
      <c r="E347" s="163">
        <v>7.4</v>
      </c>
      <c r="F347" s="158"/>
      <c r="G347" s="158"/>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301</v>
      </c>
      <c r="AH347" s="147">
        <v>2</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90" t="s">
        <v>306</v>
      </c>
      <c r="D348" s="162"/>
      <c r="E348" s="163"/>
      <c r="F348" s="158"/>
      <c r="G348" s="158"/>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301</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99" t="s">
        <v>458</v>
      </c>
      <c r="D349" s="195"/>
      <c r="E349" s="196">
        <v>1815</v>
      </c>
      <c r="F349" s="158"/>
      <c r="G349" s="158"/>
      <c r="H349" s="158"/>
      <c r="I349" s="158"/>
      <c r="J349" s="158"/>
      <c r="K349" s="158"/>
      <c r="L349" s="158"/>
      <c r="M349" s="158"/>
      <c r="N349" s="157"/>
      <c r="O349" s="157"/>
      <c r="P349" s="157"/>
      <c r="Q349" s="157"/>
      <c r="R349" s="158"/>
      <c r="S349" s="158"/>
      <c r="T349" s="158"/>
      <c r="U349" s="158"/>
      <c r="V349" s="158"/>
      <c r="W349" s="158"/>
      <c r="X349" s="158"/>
      <c r="Y349" s="147"/>
      <c r="Z349" s="147"/>
      <c r="AA349" s="147"/>
      <c r="AB349" s="147"/>
      <c r="AC349" s="147"/>
      <c r="AD349" s="147"/>
      <c r="AE349" s="147"/>
      <c r="AF349" s="147"/>
      <c r="AG349" s="147" t="s">
        <v>301</v>
      </c>
      <c r="AH349" s="147">
        <v>1</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9" t="s">
        <v>496</v>
      </c>
      <c r="D350" s="160"/>
      <c r="E350" s="161"/>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301</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90" t="s">
        <v>302</v>
      </c>
      <c r="D351" s="162"/>
      <c r="E351" s="163"/>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301</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91" t="s">
        <v>497</v>
      </c>
      <c r="D352" s="162"/>
      <c r="E352" s="163">
        <v>1.7</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301</v>
      </c>
      <c r="AH352" s="147">
        <v>2</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91" t="s">
        <v>498</v>
      </c>
      <c r="D353" s="162"/>
      <c r="E353" s="163">
        <v>2.5499999999999998</v>
      </c>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301</v>
      </c>
      <c r="AH353" s="147">
        <v>2</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91" t="s">
        <v>499</v>
      </c>
      <c r="D354" s="162"/>
      <c r="E354" s="163">
        <v>2.7</v>
      </c>
      <c r="F354" s="158"/>
      <c r="G354" s="158"/>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301</v>
      </c>
      <c r="AH354" s="147">
        <v>2</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91" t="s">
        <v>500</v>
      </c>
      <c r="D355" s="162"/>
      <c r="E355" s="163">
        <v>3</v>
      </c>
      <c r="F355" s="158"/>
      <c r="G355" s="158"/>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301</v>
      </c>
      <c r="AH355" s="147">
        <v>2</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91" t="s">
        <v>501</v>
      </c>
      <c r="D356" s="162"/>
      <c r="E356" s="163">
        <v>8.6999999999999993</v>
      </c>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301</v>
      </c>
      <c r="AH356" s="147">
        <v>2</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91" t="s">
        <v>565</v>
      </c>
      <c r="D357" s="162"/>
      <c r="E357" s="163">
        <v>6.5117500000000001</v>
      </c>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301</v>
      </c>
      <c r="AH357" s="147">
        <v>2</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91" t="s">
        <v>566</v>
      </c>
      <c r="D358" s="162"/>
      <c r="E358" s="163">
        <v>6.649</v>
      </c>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301</v>
      </c>
      <c r="AH358" s="147">
        <v>2</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91" t="s">
        <v>567</v>
      </c>
      <c r="D359" s="162"/>
      <c r="E359" s="163">
        <v>7.32</v>
      </c>
      <c r="F359" s="158"/>
      <c r="G359" s="158"/>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301</v>
      </c>
      <c r="AH359" s="147">
        <v>2</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91" t="s">
        <v>505</v>
      </c>
      <c r="D360" s="162"/>
      <c r="E360" s="163">
        <v>4</v>
      </c>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301</v>
      </c>
      <c r="AH360" s="147">
        <v>2</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91" t="s">
        <v>506</v>
      </c>
      <c r="D361" s="162"/>
      <c r="E361" s="163">
        <v>5.5</v>
      </c>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301</v>
      </c>
      <c r="AH361" s="147">
        <v>2</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91" t="s">
        <v>568</v>
      </c>
      <c r="D362" s="162"/>
      <c r="E362" s="163">
        <v>41.8155</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301</v>
      </c>
      <c r="AH362" s="147">
        <v>2</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91" t="s">
        <v>569</v>
      </c>
      <c r="D363" s="162"/>
      <c r="E363" s="163">
        <v>14.487500000000001</v>
      </c>
      <c r="F363" s="158"/>
      <c r="G363" s="158"/>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301</v>
      </c>
      <c r="AH363" s="147">
        <v>2</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91" t="s">
        <v>509</v>
      </c>
      <c r="D364" s="162"/>
      <c r="E364" s="163">
        <v>34</v>
      </c>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301</v>
      </c>
      <c r="AH364" s="147">
        <v>2</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91" t="s">
        <v>510</v>
      </c>
      <c r="D365" s="162"/>
      <c r="E365" s="163">
        <v>17.75</v>
      </c>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301</v>
      </c>
      <c r="AH365" s="147">
        <v>2</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91" t="s">
        <v>511</v>
      </c>
      <c r="D366" s="162"/>
      <c r="E366" s="163">
        <v>1.08</v>
      </c>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301</v>
      </c>
      <c r="AH366" s="147">
        <v>2</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91" t="s">
        <v>512</v>
      </c>
      <c r="D367" s="162"/>
      <c r="E367" s="163">
        <v>4.32</v>
      </c>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301</v>
      </c>
      <c r="AH367" s="147">
        <v>2</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91" t="s">
        <v>513</v>
      </c>
      <c r="D368" s="162"/>
      <c r="E368" s="163">
        <v>8.625</v>
      </c>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301</v>
      </c>
      <c r="AH368" s="147">
        <v>2</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91" t="s">
        <v>514</v>
      </c>
      <c r="D369" s="162"/>
      <c r="E369" s="163">
        <v>1.7250000000000001</v>
      </c>
      <c r="F369" s="158"/>
      <c r="G369" s="158"/>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301</v>
      </c>
      <c r="AH369" s="147">
        <v>2</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91" t="s">
        <v>570</v>
      </c>
      <c r="D370" s="162"/>
      <c r="E370" s="163">
        <v>90.528000000000006</v>
      </c>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301</v>
      </c>
      <c r="AH370" s="147">
        <v>2</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91" t="s">
        <v>571</v>
      </c>
      <c r="D371" s="162"/>
      <c r="E371" s="163">
        <v>1.7549999999999999</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301</v>
      </c>
      <c r="AH371" s="147">
        <v>2</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91" t="s">
        <v>572</v>
      </c>
      <c r="D372" s="162"/>
      <c r="E372" s="163">
        <v>6.5117500000000001</v>
      </c>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301</v>
      </c>
      <c r="AH372" s="147">
        <v>2</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91" t="s">
        <v>573</v>
      </c>
      <c r="D373" s="162"/>
      <c r="E373" s="163">
        <v>15.1585</v>
      </c>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301</v>
      </c>
      <c r="AH373" s="147">
        <v>2</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91" t="s">
        <v>519</v>
      </c>
      <c r="D374" s="162"/>
      <c r="E374" s="163">
        <v>15.84</v>
      </c>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301</v>
      </c>
      <c r="AH374" s="147">
        <v>2</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90" t="s">
        <v>306</v>
      </c>
      <c r="D375" s="162"/>
      <c r="E375" s="163"/>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301</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72">
        <v>36</v>
      </c>
      <c r="B376" s="173" t="s">
        <v>574</v>
      </c>
      <c r="C376" s="188" t="s">
        <v>575</v>
      </c>
      <c r="D376" s="174" t="s">
        <v>312</v>
      </c>
      <c r="E376" s="175">
        <v>297.5</v>
      </c>
      <c r="F376" s="176"/>
      <c r="G376" s="177">
        <f>ROUND(E376*F376,2)</f>
        <v>0</v>
      </c>
      <c r="H376" s="176"/>
      <c r="I376" s="177">
        <f>ROUND(E376*H376,2)</f>
        <v>0</v>
      </c>
      <c r="J376" s="176"/>
      <c r="K376" s="177">
        <f>ROUND(E376*J376,2)</f>
        <v>0</v>
      </c>
      <c r="L376" s="177">
        <v>21</v>
      </c>
      <c r="M376" s="177">
        <f>G376*(1+L376/100)</f>
        <v>0</v>
      </c>
      <c r="N376" s="175">
        <v>0</v>
      </c>
      <c r="O376" s="175">
        <f>ROUND(E376*N376,2)</f>
        <v>0</v>
      </c>
      <c r="P376" s="175">
        <v>0</v>
      </c>
      <c r="Q376" s="175">
        <f>ROUND(E376*P376,2)</f>
        <v>0</v>
      </c>
      <c r="R376" s="177" t="s">
        <v>399</v>
      </c>
      <c r="S376" s="177" t="s">
        <v>267</v>
      </c>
      <c r="T376" s="178" t="s">
        <v>267</v>
      </c>
      <c r="U376" s="158">
        <v>0.08</v>
      </c>
      <c r="V376" s="158">
        <f>ROUND(E376*U376,2)</f>
        <v>23.8</v>
      </c>
      <c r="W376" s="158"/>
      <c r="X376" s="158" t="s">
        <v>314</v>
      </c>
      <c r="Y376" s="147"/>
      <c r="Z376" s="147"/>
      <c r="AA376" s="147"/>
      <c r="AB376" s="147"/>
      <c r="AC376" s="147"/>
      <c r="AD376" s="147"/>
      <c r="AE376" s="147"/>
      <c r="AF376" s="147"/>
      <c r="AG376" s="147" t="s">
        <v>324</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54"/>
      <c r="B377" s="155"/>
      <c r="C377" s="266" t="s">
        <v>576</v>
      </c>
      <c r="D377" s="267"/>
      <c r="E377" s="267"/>
      <c r="F377" s="267"/>
      <c r="G377" s="267"/>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317</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97" t="str">
        <f>C377</f>
        <v>s rámy a zárubněmi, zábradlí, předmětů oplechování apod., které se zřizují ještě před úpravami povrchu, před jejich znečištěním při úpravách povrchu nástřikem plastických (lepivých) maltovin</v>
      </c>
      <c r="BB377" s="147"/>
      <c r="BC377" s="147"/>
      <c r="BD377" s="147"/>
      <c r="BE377" s="147"/>
      <c r="BF377" s="147"/>
      <c r="BG377" s="147"/>
      <c r="BH377" s="147"/>
    </row>
    <row r="378" spans="1:60" outlineLevel="1" x14ac:dyDescent="0.2">
      <c r="A378" s="154"/>
      <c r="B378" s="155"/>
      <c r="C378" s="189" t="s">
        <v>577</v>
      </c>
      <c r="D378" s="160"/>
      <c r="E378" s="161"/>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301</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9" t="s">
        <v>578</v>
      </c>
      <c r="D379" s="160"/>
      <c r="E379" s="161">
        <v>1.7</v>
      </c>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301</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89" t="s">
        <v>579</v>
      </c>
      <c r="D380" s="160"/>
      <c r="E380" s="161">
        <v>2.5499999999999998</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301</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89" t="s">
        <v>580</v>
      </c>
      <c r="D381" s="160"/>
      <c r="E381" s="161">
        <v>2.7</v>
      </c>
      <c r="F381" s="158"/>
      <c r="G381" s="158"/>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301</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89" t="s">
        <v>581</v>
      </c>
      <c r="D382" s="160"/>
      <c r="E382" s="161">
        <v>3</v>
      </c>
      <c r="F382" s="158"/>
      <c r="G382" s="158"/>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301</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89" t="s">
        <v>582</v>
      </c>
      <c r="D383" s="160"/>
      <c r="E383" s="161">
        <v>8.6999999999999993</v>
      </c>
      <c r="F383" s="158"/>
      <c r="G383" s="158"/>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301</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9" t="s">
        <v>583</v>
      </c>
      <c r="D384" s="160"/>
      <c r="E384" s="161">
        <v>6.88</v>
      </c>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301</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9" t="s">
        <v>584</v>
      </c>
      <c r="D385" s="160"/>
      <c r="E385" s="161">
        <v>7.04</v>
      </c>
      <c r="F385" s="158"/>
      <c r="G385" s="158"/>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301</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89" t="s">
        <v>585</v>
      </c>
      <c r="D386" s="160"/>
      <c r="E386" s="161">
        <v>7.68</v>
      </c>
      <c r="F386" s="158"/>
      <c r="G386" s="158"/>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301</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9" t="s">
        <v>586</v>
      </c>
      <c r="D387" s="160"/>
      <c r="E387" s="161">
        <v>4</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301</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89" t="s">
        <v>587</v>
      </c>
      <c r="D388" s="160"/>
      <c r="E388" s="161">
        <v>5.5</v>
      </c>
      <c r="F388" s="158"/>
      <c r="G388" s="158"/>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301</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189" t="s">
        <v>588</v>
      </c>
      <c r="D389" s="160"/>
      <c r="E389" s="161">
        <v>44.16</v>
      </c>
      <c r="F389" s="158"/>
      <c r="G389" s="158"/>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301</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89" t="s">
        <v>589</v>
      </c>
      <c r="D390" s="160"/>
      <c r="E390" s="161">
        <v>15.2</v>
      </c>
      <c r="F390" s="158"/>
      <c r="G390" s="158"/>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301</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9" t="s">
        <v>590</v>
      </c>
      <c r="D391" s="160"/>
      <c r="E391" s="161">
        <v>37.5</v>
      </c>
      <c r="F391" s="158"/>
      <c r="G391" s="158"/>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301</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9" t="s">
        <v>591</v>
      </c>
      <c r="D392" s="160"/>
      <c r="E392" s="161">
        <v>19.25</v>
      </c>
      <c r="F392" s="158"/>
      <c r="G392" s="158"/>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301</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89" t="s">
        <v>592</v>
      </c>
      <c r="D393" s="160"/>
      <c r="E393" s="161">
        <v>1.08</v>
      </c>
      <c r="F393" s="158"/>
      <c r="G393" s="158"/>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301</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89" t="s">
        <v>593</v>
      </c>
      <c r="D394" s="160"/>
      <c r="E394" s="161">
        <v>4.32</v>
      </c>
      <c r="F394" s="158"/>
      <c r="G394" s="158"/>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301</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9" t="s">
        <v>594</v>
      </c>
      <c r="D395" s="160"/>
      <c r="E395" s="161">
        <v>8.625</v>
      </c>
      <c r="F395" s="158"/>
      <c r="G395" s="158"/>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301</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189" t="s">
        <v>595</v>
      </c>
      <c r="D396" s="160"/>
      <c r="E396" s="161">
        <v>1.7250000000000001</v>
      </c>
      <c r="F396" s="158"/>
      <c r="G396" s="158"/>
      <c r="H396" s="158"/>
      <c r="I396" s="158"/>
      <c r="J396" s="158"/>
      <c r="K396" s="158"/>
      <c r="L396" s="158"/>
      <c r="M396" s="158"/>
      <c r="N396" s="157"/>
      <c r="O396" s="157"/>
      <c r="P396" s="157"/>
      <c r="Q396" s="157"/>
      <c r="R396" s="158"/>
      <c r="S396" s="158"/>
      <c r="T396" s="158"/>
      <c r="U396" s="158"/>
      <c r="V396" s="158"/>
      <c r="W396" s="158"/>
      <c r="X396" s="158"/>
      <c r="Y396" s="147"/>
      <c r="Z396" s="147"/>
      <c r="AA396" s="147"/>
      <c r="AB396" s="147"/>
      <c r="AC396" s="147"/>
      <c r="AD396" s="147"/>
      <c r="AE396" s="147"/>
      <c r="AF396" s="147"/>
      <c r="AG396" s="147" t="s">
        <v>301</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89" t="s">
        <v>596</v>
      </c>
      <c r="D397" s="160"/>
      <c r="E397" s="161">
        <v>91.08</v>
      </c>
      <c r="F397" s="158"/>
      <c r="G397" s="158"/>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301</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89" t="s">
        <v>597</v>
      </c>
      <c r="D398" s="160"/>
      <c r="E398" s="161">
        <v>1.89</v>
      </c>
      <c r="F398" s="158"/>
      <c r="G398" s="158"/>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301</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89" t="s">
        <v>598</v>
      </c>
      <c r="D399" s="160"/>
      <c r="E399" s="161">
        <v>6.88</v>
      </c>
      <c r="F399" s="158"/>
      <c r="G399" s="158"/>
      <c r="H399" s="158"/>
      <c r="I399" s="158"/>
      <c r="J399" s="158"/>
      <c r="K399" s="158"/>
      <c r="L399" s="158"/>
      <c r="M399" s="158"/>
      <c r="N399" s="157"/>
      <c r="O399" s="157"/>
      <c r="P399" s="157"/>
      <c r="Q399" s="157"/>
      <c r="R399" s="158"/>
      <c r="S399" s="158"/>
      <c r="T399" s="158"/>
      <c r="U399" s="158"/>
      <c r="V399" s="158"/>
      <c r="W399" s="158"/>
      <c r="X399" s="158"/>
      <c r="Y399" s="147"/>
      <c r="Z399" s="147"/>
      <c r="AA399" s="147"/>
      <c r="AB399" s="147"/>
      <c r="AC399" s="147"/>
      <c r="AD399" s="147"/>
      <c r="AE399" s="147"/>
      <c r="AF399" s="147"/>
      <c r="AG399" s="147" t="s">
        <v>301</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89" t="s">
        <v>599</v>
      </c>
      <c r="D400" s="160"/>
      <c r="E400" s="161">
        <v>16</v>
      </c>
      <c r="F400" s="158"/>
      <c r="G400" s="158"/>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301</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189" t="s">
        <v>600</v>
      </c>
      <c r="D401" s="160"/>
      <c r="E401" s="161">
        <v>0.04</v>
      </c>
      <c r="F401" s="158"/>
      <c r="G401" s="158"/>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301</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72">
        <v>37</v>
      </c>
      <c r="B402" s="173" t="s">
        <v>601</v>
      </c>
      <c r="C402" s="188" t="s">
        <v>602</v>
      </c>
      <c r="D402" s="174" t="s">
        <v>312</v>
      </c>
      <c r="E402" s="175">
        <v>211</v>
      </c>
      <c r="F402" s="176"/>
      <c r="G402" s="177">
        <f>ROUND(E402*F402,2)</f>
        <v>0</v>
      </c>
      <c r="H402" s="176"/>
      <c r="I402" s="177">
        <f>ROUND(E402*H402,2)</f>
        <v>0</v>
      </c>
      <c r="J402" s="176"/>
      <c r="K402" s="177">
        <f>ROUND(E402*J402,2)</f>
        <v>0</v>
      </c>
      <c r="L402" s="177">
        <v>21</v>
      </c>
      <c r="M402" s="177">
        <f>G402*(1+L402/100)</f>
        <v>0</v>
      </c>
      <c r="N402" s="175">
        <v>5.9999999999999995E-4</v>
      </c>
      <c r="O402" s="175">
        <f>ROUND(E402*N402,2)</f>
        <v>0.13</v>
      </c>
      <c r="P402" s="175">
        <v>0</v>
      </c>
      <c r="Q402" s="175">
        <f>ROUND(E402*P402,2)</f>
        <v>0</v>
      </c>
      <c r="R402" s="177" t="s">
        <v>399</v>
      </c>
      <c r="S402" s="177" t="s">
        <v>267</v>
      </c>
      <c r="T402" s="178" t="s">
        <v>267</v>
      </c>
      <c r="U402" s="158">
        <v>0.16</v>
      </c>
      <c r="V402" s="158">
        <f>ROUND(E402*U402,2)</f>
        <v>33.76</v>
      </c>
      <c r="W402" s="158"/>
      <c r="X402" s="158" t="s">
        <v>314</v>
      </c>
      <c r="Y402" s="147"/>
      <c r="Z402" s="147"/>
      <c r="AA402" s="147"/>
      <c r="AB402" s="147"/>
      <c r="AC402" s="147"/>
      <c r="AD402" s="147"/>
      <c r="AE402" s="147"/>
      <c r="AF402" s="147"/>
      <c r="AG402" s="147" t="s">
        <v>324</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89" t="s">
        <v>459</v>
      </c>
      <c r="D403" s="160"/>
      <c r="E403" s="161">
        <v>158</v>
      </c>
      <c r="F403" s="158"/>
      <c r="G403" s="158"/>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301</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9" t="s">
        <v>445</v>
      </c>
      <c r="D404" s="160"/>
      <c r="E404" s="161">
        <v>53</v>
      </c>
      <c r="F404" s="158"/>
      <c r="G404" s="158"/>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301</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72">
        <v>38</v>
      </c>
      <c r="B405" s="173" t="s">
        <v>603</v>
      </c>
      <c r="C405" s="188" t="s">
        <v>604</v>
      </c>
      <c r="D405" s="174" t="s">
        <v>312</v>
      </c>
      <c r="E405" s="175">
        <v>26.1</v>
      </c>
      <c r="F405" s="176"/>
      <c r="G405" s="177">
        <f>ROUND(E405*F405,2)</f>
        <v>0</v>
      </c>
      <c r="H405" s="176"/>
      <c r="I405" s="177">
        <f>ROUND(E405*H405,2)</f>
        <v>0</v>
      </c>
      <c r="J405" s="176"/>
      <c r="K405" s="177">
        <f>ROUND(E405*J405,2)</f>
        <v>0</v>
      </c>
      <c r="L405" s="177">
        <v>21</v>
      </c>
      <c r="M405" s="177">
        <f>G405*(1+L405/100)</f>
        <v>0</v>
      </c>
      <c r="N405" s="175">
        <v>8.6999999999999994E-3</v>
      </c>
      <c r="O405" s="175">
        <f>ROUND(E405*N405,2)</f>
        <v>0.23</v>
      </c>
      <c r="P405" s="175">
        <v>0</v>
      </c>
      <c r="Q405" s="175">
        <f>ROUND(E405*P405,2)</f>
        <v>0</v>
      </c>
      <c r="R405" s="177" t="s">
        <v>399</v>
      </c>
      <c r="S405" s="177" t="s">
        <v>267</v>
      </c>
      <c r="T405" s="178" t="s">
        <v>267</v>
      </c>
      <c r="U405" s="158">
        <v>0.85699999999999998</v>
      </c>
      <c r="V405" s="158">
        <f>ROUND(E405*U405,2)</f>
        <v>22.37</v>
      </c>
      <c r="W405" s="158"/>
      <c r="X405" s="158" t="s">
        <v>314</v>
      </c>
      <c r="Y405" s="147"/>
      <c r="Z405" s="147"/>
      <c r="AA405" s="147"/>
      <c r="AB405" s="147"/>
      <c r="AC405" s="147"/>
      <c r="AD405" s="147"/>
      <c r="AE405" s="147"/>
      <c r="AF405" s="147"/>
      <c r="AG405" s="147" t="s">
        <v>315</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22.5" outlineLevel="1" x14ac:dyDescent="0.2">
      <c r="A406" s="154"/>
      <c r="B406" s="155"/>
      <c r="C406" s="266" t="s">
        <v>605</v>
      </c>
      <c r="D406" s="267"/>
      <c r="E406" s="267"/>
      <c r="F406" s="267"/>
      <c r="G406" s="267"/>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317</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97" t="str">
        <f>C406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406" s="147"/>
      <c r="BC406" s="147"/>
      <c r="BD406" s="147"/>
      <c r="BE406" s="147"/>
      <c r="BF406" s="147"/>
      <c r="BG406" s="147"/>
      <c r="BH406" s="147"/>
    </row>
    <row r="407" spans="1:60" outlineLevel="1" x14ac:dyDescent="0.2">
      <c r="A407" s="154"/>
      <c r="B407" s="155"/>
      <c r="C407" s="264" t="s">
        <v>606</v>
      </c>
      <c r="D407" s="265"/>
      <c r="E407" s="265"/>
      <c r="F407" s="265"/>
      <c r="G407" s="265"/>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317</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9" t="s">
        <v>607</v>
      </c>
      <c r="D408" s="160"/>
      <c r="E408" s="161"/>
      <c r="F408" s="158"/>
      <c r="G408" s="158"/>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301</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89" t="s">
        <v>608</v>
      </c>
      <c r="D409" s="160"/>
      <c r="E409" s="161">
        <v>26.1</v>
      </c>
      <c r="F409" s="158"/>
      <c r="G409" s="158"/>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301</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190" t="s">
        <v>302</v>
      </c>
      <c r="D410" s="162"/>
      <c r="E410" s="163"/>
      <c r="F410" s="158"/>
      <c r="G410" s="158"/>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301</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91" t="s">
        <v>562</v>
      </c>
      <c r="D411" s="162"/>
      <c r="E411" s="163">
        <v>26.1</v>
      </c>
      <c r="F411" s="158"/>
      <c r="G411" s="158"/>
      <c r="H411" s="158"/>
      <c r="I411" s="158"/>
      <c r="J411" s="158"/>
      <c r="K411" s="158"/>
      <c r="L411" s="158"/>
      <c r="M411" s="158"/>
      <c r="N411" s="157"/>
      <c r="O411" s="157"/>
      <c r="P411" s="157"/>
      <c r="Q411" s="157"/>
      <c r="R411" s="158"/>
      <c r="S411" s="158"/>
      <c r="T411" s="158"/>
      <c r="U411" s="158"/>
      <c r="V411" s="158"/>
      <c r="W411" s="158"/>
      <c r="X411" s="158"/>
      <c r="Y411" s="147"/>
      <c r="Z411" s="147"/>
      <c r="AA411" s="147"/>
      <c r="AB411" s="147"/>
      <c r="AC411" s="147"/>
      <c r="AD411" s="147"/>
      <c r="AE411" s="147"/>
      <c r="AF411" s="147"/>
      <c r="AG411" s="147" t="s">
        <v>301</v>
      </c>
      <c r="AH411" s="147">
        <v>2</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90" t="s">
        <v>306</v>
      </c>
      <c r="D412" s="162"/>
      <c r="E412" s="163"/>
      <c r="F412" s="158"/>
      <c r="G412" s="158"/>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301</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ht="22.5" outlineLevel="1" x14ac:dyDescent="0.2">
      <c r="A413" s="172">
        <v>39</v>
      </c>
      <c r="B413" s="173" t="s">
        <v>609</v>
      </c>
      <c r="C413" s="188" t="s">
        <v>610</v>
      </c>
      <c r="D413" s="174" t="s">
        <v>312</v>
      </c>
      <c r="E413" s="175">
        <v>1340</v>
      </c>
      <c r="F413" s="176"/>
      <c r="G413" s="177">
        <f>ROUND(E413*F413,2)</f>
        <v>0</v>
      </c>
      <c r="H413" s="176"/>
      <c r="I413" s="177">
        <f>ROUND(E413*H413,2)</f>
        <v>0</v>
      </c>
      <c r="J413" s="176"/>
      <c r="K413" s="177">
        <f>ROUND(E413*J413,2)</f>
        <v>0</v>
      </c>
      <c r="L413" s="177">
        <v>21</v>
      </c>
      <c r="M413" s="177">
        <f>G413*(1+L413/100)</f>
        <v>0</v>
      </c>
      <c r="N413" s="175">
        <v>1.056E-2</v>
      </c>
      <c r="O413" s="175">
        <f>ROUND(E413*N413,2)</f>
        <v>14.15</v>
      </c>
      <c r="P413" s="175">
        <v>0</v>
      </c>
      <c r="Q413" s="175">
        <f>ROUND(E413*P413,2)</f>
        <v>0</v>
      </c>
      <c r="R413" s="177" t="s">
        <v>399</v>
      </c>
      <c r="S413" s="177" t="s">
        <v>267</v>
      </c>
      <c r="T413" s="178" t="s">
        <v>267</v>
      </c>
      <c r="U413" s="158">
        <v>0.86</v>
      </c>
      <c r="V413" s="158">
        <f>ROUND(E413*U413,2)</f>
        <v>1152.4000000000001</v>
      </c>
      <c r="W413" s="158"/>
      <c r="X413" s="158" t="s">
        <v>314</v>
      </c>
      <c r="Y413" s="147"/>
      <c r="Z413" s="147"/>
      <c r="AA413" s="147"/>
      <c r="AB413" s="147"/>
      <c r="AC413" s="147"/>
      <c r="AD413" s="147"/>
      <c r="AE413" s="147"/>
      <c r="AF413" s="147"/>
      <c r="AG413" s="147" t="s">
        <v>315</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ht="22.5" outlineLevel="1" x14ac:dyDescent="0.2">
      <c r="A414" s="154"/>
      <c r="B414" s="155"/>
      <c r="C414" s="266" t="s">
        <v>605</v>
      </c>
      <c r="D414" s="267"/>
      <c r="E414" s="267"/>
      <c r="F414" s="267"/>
      <c r="G414" s="267"/>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317</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97" t="str">
        <f>C414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414" s="147"/>
      <c r="BC414" s="147"/>
      <c r="BD414" s="147"/>
      <c r="BE414" s="147"/>
      <c r="BF414" s="147"/>
      <c r="BG414" s="147"/>
      <c r="BH414" s="147"/>
    </row>
    <row r="415" spans="1:60" outlineLevel="1" x14ac:dyDescent="0.2">
      <c r="A415" s="154"/>
      <c r="B415" s="155"/>
      <c r="C415" s="264" t="s">
        <v>606</v>
      </c>
      <c r="D415" s="265"/>
      <c r="E415" s="265"/>
      <c r="F415" s="265"/>
      <c r="G415" s="265"/>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317</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89" t="s">
        <v>611</v>
      </c>
      <c r="D416" s="160"/>
      <c r="E416" s="161">
        <v>1243.4000000000001</v>
      </c>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301</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90" t="s">
        <v>302</v>
      </c>
      <c r="D417" s="162"/>
      <c r="E417" s="163"/>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301</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91" t="s">
        <v>470</v>
      </c>
      <c r="D418" s="162"/>
      <c r="E418" s="163"/>
      <c r="F418" s="158"/>
      <c r="G418" s="158"/>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301</v>
      </c>
      <c r="AH418" s="147">
        <v>2</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91" t="s">
        <v>612</v>
      </c>
      <c r="D419" s="162"/>
      <c r="E419" s="163">
        <v>344.34500000000003</v>
      </c>
      <c r="F419" s="158"/>
      <c r="G419" s="158"/>
      <c r="H419" s="158"/>
      <c r="I419" s="158"/>
      <c r="J419" s="158"/>
      <c r="K419" s="158"/>
      <c r="L419" s="158"/>
      <c r="M419" s="158"/>
      <c r="N419" s="157"/>
      <c r="O419" s="157"/>
      <c r="P419" s="157"/>
      <c r="Q419" s="157"/>
      <c r="R419" s="158"/>
      <c r="S419" s="158"/>
      <c r="T419" s="158"/>
      <c r="U419" s="158"/>
      <c r="V419" s="158"/>
      <c r="W419" s="158"/>
      <c r="X419" s="158"/>
      <c r="Y419" s="147"/>
      <c r="Z419" s="147"/>
      <c r="AA419" s="147"/>
      <c r="AB419" s="147"/>
      <c r="AC419" s="147"/>
      <c r="AD419" s="147"/>
      <c r="AE419" s="147"/>
      <c r="AF419" s="147"/>
      <c r="AG419" s="147" t="s">
        <v>301</v>
      </c>
      <c r="AH419" s="147">
        <v>2</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91" t="s">
        <v>472</v>
      </c>
      <c r="D420" s="162"/>
      <c r="E420" s="163">
        <v>6</v>
      </c>
      <c r="F420" s="158"/>
      <c r="G420" s="158"/>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301</v>
      </c>
      <c r="AH420" s="147">
        <v>2</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91" t="s">
        <v>473</v>
      </c>
      <c r="D421" s="162"/>
      <c r="E421" s="163"/>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301</v>
      </c>
      <c r="AH421" s="147">
        <v>2</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91" t="s">
        <v>613</v>
      </c>
      <c r="D422" s="162"/>
      <c r="E422" s="163">
        <v>375.24</v>
      </c>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301</v>
      </c>
      <c r="AH422" s="147">
        <v>2</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91" t="s">
        <v>475</v>
      </c>
      <c r="D423" s="162"/>
      <c r="E423" s="163">
        <v>15.21</v>
      </c>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301</v>
      </c>
      <c r="AH423" s="147">
        <v>2</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91" t="s">
        <v>476</v>
      </c>
      <c r="D424" s="162"/>
      <c r="E424" s="163"/>
      <c r="F424" s="158"/>
      <c r="G424" s="158"/>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301</v>
      </c>
      <c r="AH424" s="147">
        <v>2</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91" t="s">
        <v>477</v>
      </c>
      <c r="D425" s="162"/>
      <c r="E425" s="163">
        <v>301.60000000000002</v>
      </c>
      <c r="F425" s="158"/>
      <c r="G425" s="158"/>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301</v>
      </c>
      <c r="AH425" s="147">
        <v>2</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91" t="s">
        <v>478</v>
      </c>
      <c r="D426" s="162"/>
      <c r="E426" s="163"/>
      <c r="F426" s="158"/>
      <c r="G426" s="158"/>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301</v>
      </c>
      <c r="AH426" s="147">
        <v>2</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91" t="s">
        <v>614</v>
      </c>
      <c r="D427" s="162"/>
      <c r="E427" s="163">
        <v>119.07</v>
      </c>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301</v>
      </c>
      <c r="AH427" s="147">
        <v>2</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91" t="s">
        <v>480</v>
      </c>
      <c r="D428" s="162"/>
      <c r="E428" s="163"/>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301</v>
      </c>
      <c r="AH428" s="147">
        <v>2</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91" t="s">
        <v>481</v>
      </c>
      <c r="D429" s="162"/>
      <c r="E429" s="163">
        <v>9.0399999999999991</v>
      </c>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301</v>
      </c>
      <c r="AH429" s="147">
        <v>2</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191" t="s">
        <v>482</v>
      </c>
      <c r="D430" s="162"/>
      <c r="E430" s="163">
        <v>17.760000000000002</v>
      </c>
      <c r="F430" s="158"/>
      <c r="G430" s="158"/>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301</v>
      </c>
      <c r="AH430" s="147">
        <v>2</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91" t="s">
        <v>483</v>
      </c>
      <c r="D431" s="162"/>
      <c r="E431" s="163"/>
      <c r="F431" s="158"/>
      <c r="G431" s="158"/>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301</v>
      </c>
      <c r="AH431" s="147">
        <v>2</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91" t="s">
        <v>484</v>
      </c>
      <c r="D432" s="162"/>
      <c r="E432" s="163">
        <v>277.995</v>
      </c>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301</v>
      </c>
      <c r="AH432" s="147">
        <v>2</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91" t="s">
        <v>485</v>
      </c>
      <c r="D433" s="162"/>
      <c r="E433" s="163">
        <v>179.61750000000001</v>
      </c>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301</v>
      </c>
      <c r="AH433" s="147">
        <v>2</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91" t="s">
        <v>486</v>
      </c>
      <c r="D434" s="162"/>
      <c r="E434" s="163">
        <v>-3.69</v>
      </c>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301</v>
      </c>
      <c r="AH434" s="147">
        <v>2</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91" t="s">
        <v>615</v>
      </c>
      <c r="D435" s="162"/>
      <c r="E435" s="163">
        <v>-96.6</v>
      </c>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301</v>
      </c>
      <c r="AH435" s="147">
        <v>2</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91" t="s">
        <v>560</v>
      </c>
      <c r="D436" s="162"/>
      <c r="E436" s="163">
        <v>-302.2</v>
      </c>
      <c r="F436" s="158"/>
      <c r="G436" s="158"/>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301</v>
      </c>
      <c r="AH436" s="147">
        <v>2</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90" t="s">
        <v>306</v>
      </c>
      <c r="D437" s="162"/>
      <c r="E437" s="163"/>
      <c r="F437" s="158"/>
      <c r="G437" s="158"/>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301</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9" t="s">
        <v>616</v>
      </c>
      <c r="D438" s="160"/>
      <c r="E438" s="161">
        <v>96.6</v>
      </c>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301</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90" t="s">
        <v>302</v>
      </c>
      <c r="D439" s="162"/>
      <c r="E439" s="163"/>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301</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91" t="s">
        <v>617</v>
      </c>
      <c r="D440" s="162"/>
      <c r="E440" s="163">
        <v>52.92</v>
      </c>
      <c r="F440" s="158"/>
      <c r="G440" s="158"/>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301</v>
      </c>
      <c r="AH440" s="147">
        <v>2</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91" t="s">
        <v>618</v>
      </c>
      <c r="D441" s="162"/>
      <c r="E441" s="163">
        <v>43.7</v>
      </c>
      <c r="F441" s="158"/>
      <c r="G441" s="158"/>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301</v>
      </c>
      <c r="AH441" s="147">
        <v>2</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90" t="s">
        <v>306</v>
      </c>
      <c r="D442" s="162"/>
      <c r="E442" s="163"/>
      <c r="F442" s="158"/>
      <c r="G442" s="158"/>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301</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99" t="s">
        <v>458</v>
      </c>
      <c r="D443" s="195"/>
      <c r="E443" s="196">
        <v>1340</v>
      </c>
      <c r="F443" s="158"/>
      <c r="G443" s="158"/>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301</v>
      </c>
      <c r="AH443" s="147">
        <v>1</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9" t="s">
        <v>496</v>
      </c>
      <c r="D444" s="160"/>
      <c r="E444" s="161"/>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301</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90" t="s">
        <v>302</v>
      </c>
      <c r="D445" s="162"/>
      <c r="E445" s="163"/>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301</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91" t="s">
        <v>497</v>
      </c>
      <c r="D446" s="162"/>
      <c r="E446" s="163">
        <v>1.7</v>
      </c>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301</v>
      </c>
      <c r="AH446" s="147">
        <v>2</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91" t="s">
        <v>498</v>
      </c>
      <c r="D447" s="162"/>
      <c r="E447" s="163">
        <v>2.5499999999999998</v>
      </c>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301</v>
      </c>
      <c r="AH447" s="147">
        <v>2</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91" t="s">
        <v>499</v>
      </c>
      <c r="D448" s="162"/>
      <c r="E448" s="163">
        <v>2.7</v>
      </c>
      <c r="F448" s="158"/>
      <c r="G448" s="158"/>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301</v>
      </c>
      <c r="AH448" s="147">
        <v>2</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91" t="s">
        <v>500</v>
      </c>
      <c r="D449" s="162"/>
      <c r="E449" s="163">
        <v>3</v>
      </c>
      <c r="F449" s="158"/>
      <c r="G449" s="158"/>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301</v>
      </c>
      <c r="AH449" s="147">
        <v>2</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91" t="s">
        <v>501</v>
      </c>
      <c r="D450" s="162"/>
      <c r="E450" s="163">
        <v>8.6999999999999993</v>
      </c>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301</v>
      </c>
      <c r="AH450" s="147">
        <v>2</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91" t="s">
        <v>565</v>
      </c>
      <c r="D451" s="162"/>
      <c r="E451" s="163">
        <v>6.5117500000000001</v>
      </c>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301</v>
      </c>
      <c r="AH451" s="147">
        <v>2</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91" t="s">
        <v>566</v>
      </c>
      <c r="D452" s="162"/>
      <c r="E452" s="163">
        <v>6.649</v>
      </c>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301</v>
      </c>
      <c r="AH452" s="147">
        <v>2</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91" t="s">
        <v>567</v>
      </c>
      <c r="D453" s="162"/>
      <c r="E453" s="163">
        <v>7.32</v>
      </c>
      <c r="F453" s="158"/>
      <c r="G453" s="158"/>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301</v>
      </c>
      <c r="AH453" s="147">
        <v>2</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91" t="s">
        <v>505</v>
      </c>
      <c r="D454" s="162"/>
      <c r="E454" s="163">
        <v>4</v>
      </c>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301</v>
      </c>
      <c r="AH454" s="147">
        <v>2</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91" t="s">
        <v>506</v>
      </c>
      <c r="D455" s="162"/>
      <c r="E455" s="163">
        <v>5.5</v>
      </c>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301</v>
      </c>
      <c r="AH455" s="147">
        <v>2</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91" t="s">
        <v>568</v>
      </c>
      <c r="D456" s="162"/>
      <c r="E456" s="163">
        <v>41.8155</v>
      </c>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301</v>
      </c>
      <c r="AH456" s="147">
        <v>2</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91" t="s">
        <v>569</v>
      </c>
      <c r="D457" s="162"/>
      <c r="E457" s="163">
        <v>14.487500000000001</v>
      </c>
      <c r="F457" s="158"/>
      <c r="G457" s="158"/>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301</v>
      </c>
      <c r="AH457" s="147">
        <v>2</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91" t="s">
        <v>509</v>
      </c>
      <c r="D458" s="162"/>
      <c r="E458" s="163">
        <v>34</v>
      </c>
      <c r="F458" s="158"/>
      <c r="G458" s="158"/>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301</v>
      </c>
      <c r="AH458" s="147">
        <v>2</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91" t="s">
        <v>510</v>
      </c>
      <c r="D459" s="162"/>
      <c r="E459" s="163">
        <v>17.75</v>
      </c>
      <c r="F459" s="158"/>
      <c r="G459" s="158"/>
      <c r="H459" s="158"/>
      <c r="I459" s="158"/>
      <c r="J459" s="158"/>
      <c r="K459" s="158"/>
      <c r="L459" s="158"/>
      <c r="M459" s="158"/>
      <c r="N459" s="157"/>
      <c r="O459" s="157"/>
      <c r="P459" s="157"/>
      <c r="Q459" s="157"/>
      <c r="R459" s="158"/>
      <c r="S459" s="158"/>
      <c r="T459" s="158"/>
      <c r="U459" s="158"/>
      <c r="V459" s="158"/>
      <c r="W459" s="158"/>
      <c r="X459" s="158"/>
      <c r="Y459" s="147"/>
      <c r="Z459" s="147"/>
      <c r="AA459" s="147"/>
      <c r="AB459" s="147"/>
      <c r="AC459" s="147"/>
      <c r="AD459" s="147"/>
      <c r="AE459" s="147"/>
      <c r="AF459" s="147"/>
      <c r="AG459" s="147" t="s">
        <v>301</v>
      </c>
      <c r="AH459" s="147">
        <v>2</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91" t="s">
        <v>511</v>
      </c>
      <c r="D460" s="162"/>
      <c r="E460" s="163">
        <v>1.08</v>
      </c>
      <c r="F460" s="158"/>
      <c r="G460" s="158"/>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301</v>
      </c>
      <c r="AH460" s="147">
        <v>2</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91" t="s">
        <v>512</v>
      </c>
      <c r="D461" s="162"/>
      <c r="E461" s="163">
        <v>4.32</v>
      </c>
      <c r="F461" s="158"/>
      <c r="G461" s="158"/>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301</v>
      </c>
      <c r="AH461" s="147">
        <v>2</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91" t="s">
        <v>513</v>
      </c>
      <c r="D462" s="162"/>
      <c r="E462" s="163">
        <v>8.625</v>
      </c>
      <c r="F462" s="158"/>
      <c r="G462" s="158"/>
      <c r="H462" s="158"/>
      <c r="I462" s="158"/>
      <c r="J462" s="158"/>
      <c r="K462" s="158"/>
      <c r="L462" s="158"/>
      <c r="M462" s="158"/>
      <c r="N462" s="157"/>
      <c r="O462" s="157"/>
      <c r="P462" s="157"/>
      <c r="Q462" s="157"/>
      <c r="R462" s="158"/>
      <c r="S462" s="158"/>
      <c r="T462" s="158"/>
      <c r="U462" s="158"/>
      <c r="V462" s="158"/>
      <c r="W462" s="158"/>
      <c r="X462" s="158"/>
      <c r="Y462" s="147"/>
      <c r="Z462" s="147"/>
      <c r="AA462" s="147"/>
      <c r="AB462" s="147"/>
      <c r="AC462" s="147"/>
      <c r="AD462" s="147"/>
      <c r="AE462" s="147"/>
      <c r="AF462" s="147"/>
      <c r="AG462" s="147" t="s">
        <v>301</v>
      </c>
      <c r="AH462" s="147">
        <v>2</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91" t="s">
        <v>514</v>
      </c>
      <c r="D463" s="162"/>
      <c r="E463" s="163">
        <v>1.7250000000000001</v>
      </c>
      <c r="F463" s="158"/>
      <c r="G463" s="158"/>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301</v>
      </c>
      <c r="AH463" s="147">
        <v>2</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191" t="s">
        <v>570</v>
      </c>
      <c r="D464" s="162"/>
      <c r="E464" s="163">
        <v>90.528000000000006</v>
      </c>
      <c r="F464" s="158"/>
      <c r="G464" s="158"/>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301</v>
      </c>
      <c r="AH464" s="147">
        <v>2</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191" t="s">
        <v>571</v>
      </c>
      <c r="D465" s="162"/>
      <c r="E465" s="163">
        <v>1.7549999999999999</v>
      </c>
      <c r="F465" s="158"/>
      <c r="G465" s="158"/>
      <c r="H465" s="158"/>
      <c r="I465" s="158"/>
      <c r="J465" s="158"/>
      <c r="K465" s="158"/>
      <c r="L465" s="158"/>
      <c r="M465" s="158"/>
      <c r="N465" s="157"/>
      <c r="O465" s="157"/>
      <c r="P465" s="157"/>
      <c r="Q465" s="157"/>
      <c r="R465" s="158"/>
      <c r="S465" s="158"/>
      <c r="T465" s="158"/>
      <c r="U465" s="158"/>
      <c r="V465" s="158"/>
      <c r="W465" s="158"/>
      <c r="X465" s="158"/>
      <c r="Y465" s="147"/>
      <c r="Z465" s="147"/>
      <c r="AA465" s="147"/>
      <c r="AB465" s="147"/>
      <c r="AC465" s="147"/>
      <c r="AD465" s="147"/>
      <c r="AE465" s="147"/>
      <c r="AF465" s="147"/>
      <c r="AG465" s="147" t="s">
        <v>301</v>
      </c>
      <c r="AH465" s="147">
        <v>2</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91" t="s">
        <v>572</v>
      </c>
      <c r="D466" s="162"/>
      <c r="E466" s="163">
        <v>6.5117500000000001</v>
      </c>
      <c r="F466" s="158"/>
      <c r="G466" s="158"/>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301</v>
      </c>
      <c r="AH466" s="147">
        <v>2</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91" t="s">
        <v>573</v>
      </c>
      <c r="D467" s="162"/>
      <c r="E467" s="163">
        <v>15.1585</v>
      </c>
      <c r="F467" s="158"/>
      <c r="G467" s="158"/>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301</v>
      </c>
      <c r="AH467" s="147">
        <v>2</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91" t="s">
        <v>519</v>
      </c>
      <c r="D468" s="162"/>
      <c r="E468" s="163">
        <v>15.84</v>
      </c>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301</v>
      </c>
      <c r="AH468" s="147">
        <v>2</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90" t="s">
        <v>306</v>
      </c>
      <c r="D469" s="162"/>
      <c r="E469" s="163"/>
      <c r="F469" s="158"/>
      <c r="G469" s="158"/>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301</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ht="45" outlineLevel="1" x14ac:dyDescent="0.2">
      <c r="A470" s="172">
        <v>40</v>
      </c>
      <c r="B470" s="173" t="s">
        <v>619</v>
      </c>
      <c r="C470" s="188" t="s">
        <v>620</v>
      </c>
      <c r="D470" s="174" t="s">
        <v>312</v>
      </c>
      <c r="E470" s="175">
        <v>292.10000000000002</v>
      </c>
      <c r="F470" s="176"/>
      <c r="G470" s="177">
        <f>ROUND(E470*F470,2)</f>
        <v>0</v>
      </c>
      <c r="H470" s="176"/>
      <c r="I470" s="177">
        <f>ROUND(E470*H470,2)</f>
        <v>0</v>
      </c>
      <c r="J470" s="176"/>
      <c r="K470" s="177">
        <f>ROUND(E470*J470,2)</f>
        <v>0</v>
      </c>
      <c r="L470" s="177">
        <v>21</v>
      </c>
      <c r="M470" s="177">
        <f>G470*(1+L470/100)</f>
        <v>0</v>
      </c>
      <c r="N470" s="175">
        <v>3.9280000000000002E-2</v>
      </c>
      <c r="O470" s="175">
        <f>ROUND(E470*N470,2)</f>
        <v>11.47</v>
      </c>
      <c r="P470" s="175">
        <v>0</v>
      </c>
      <c r="Q470" s="175">
        <f>ROUND(E470*P470,2)</f>
        <v>0</v>
      </c>
      <c r="R470" s="177" t="s">
        <v>399</v>
      </c>
      <c r="S470" s="177" t="s">
        <v>267</v>
      </c>
      <c r="T470" s="178" t="s">
        <v>267</v>
      </c>
      <c r="U470" s="158">
        <v>1.02</v>
      </c>
      <c r="V470" s="158">
        <f>ROUND(E470*U470,2)</f>
        <v>297.94</v>
      </c>
      <c r="W470" s="158"/>
      <c r="X470" s="158" t="s">
        <v>314</v>
      </c>
      <c r="Y470" s="147"/>
      <c r="Z470" s="147"/>
      <c r="AA470" s="147"/>
      <c r="AB470" s="147"/>
      <c r="AC470" s="147"/>
      <c r="AD470" s="147"/>
      <c r="AE470" s="147"/>
      <c r="AF470" s="147"/>
      <c r="AG470" s="147" t="s">
        <v>315</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54"/>
      <c r="B471" s="155"/>
      <c r="C471" s="266" t="s">
        <v>605</v>
      </c>
      <c r="D471" s="267"/>
      <c r="E471" s="267"/>
      <c r="F471" s="267"/>
      <c r="G471" s="267"/>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317</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97" t="str">
        <f>C471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471" s="147"/>
      <c r="BC471" s="147"/>
      <c r="BD471" s="147"/>
      <c r="BE471" s="147"/>
      <c r="BF471" s="147"/>
      <c r="BG471" s="147"/>
      <c r="BH471" s="147"/>
    </row>
    <row r="472" spans="1:60" outlineLevel="1" x14ac:dyDescent="0.2">
      <c r="A472" s="154"/>
      <c r="B472" s="155"/>
      <c r="C472" s="264" t="s">
        <v>606</v>
      </c>
      <c r="D472" s="265"/>
      <c r="E472" s="265"/>
      <c r="F472" s="265"/>
      <c r="G472" s="265"/>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317</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9" t="s">
        <v>445</v>
      </c>
      <c r="D473" s="160"/>
      <c r="E473" s="161">
        <v>53</v>
      </c>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301</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90" t="s">
        <v>302</v>
      </c>
      <c r="D474" s="162"/>
      <c r="E474" s="163"/>
      <c r="F474" s="158"/>
      <c r="G474" s="158"/>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301</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91" t="s">
        <v>446</v>
      </c>
      <c r="D475" s="162"/>
      <c r="E475" s="163">
        <v>102.675</v>
      </c>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301</v>
      </c>
      <c r="AH475" s="147">
        <v>2</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91" t="s">
        <v>447</v>
      </c>
      <c r="D476" s="162"/>
      <c r="E476" s="163">
        <v>108.265</v>
      </c>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301</v>
      </c>
      <c r="AH476" s="147">
        <v>2</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191" t="s">
        <v>448</v>
      </c>
      <c r="D477" s="162"/>
      <c r="E477" s="163">
        <v>-158</v>
      </c>
      <c r="F477" s="158"/>
      <c r="G477" s="158"/>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301</v>
      </c>
      <c r="AH477" s="147">
        <v>2</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90" t="s">
        <v>306</v>
      </c>
      <c r="D478" s="162"/>
      <c r="E478" s="163"/>
      <c r="F478" s="158"/>
      <c r="G478" s="158"/>
      <c r="H478" s="158"/>
      <c r="I478" s="158"/>
      <c r="J478" s="158"/>
      <c r="K478" s="158"/>
      <c r="L478" s="158"/>
      <c r="M478" s="158"/>
      <c r="N478" s="157"/>
      <c r="O478" s="157"/>
      <c r="P478" s="157"/>
      <c r="Q478" s="157"/>
      <c r="R478" s="158"/>
      <c r="S478" s="158"/>
      <c r="T478" s="158"/>
      <c r="U478" s="158"/>
      <c r="V478" s="158"/>
      <c r="W478" s="158"/>
      <c r="X478" s="158"/>
      <c r="Y478" s="147"/>
      <c r="Z478" s="147"/>
      <c r="AA478" s="147"/>
      <c r="AB478" s="147"/>
      <c r="AC478" s="147"/>
      <c r="AD478" s="147"/>
      <c r="AE478" s="147"/>
      <c r="AF478" s="147"/>
      <c r="AG478" s="147" t="s">
        <v>301</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89" t="s">
        <v>449</v>
      </c>
      <c r="D479" s="160"/>
      <c r="E479" s="161"/>
      <c r="F479" s="158"/>
      <c r="G479" s="158"/>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301</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89" t="s">
        <v>450</v>
      </c>
      <c r="D480" s="160"/>
      <c r="E480" s="161">
        <v>43.8</v>
      </c>
      <c r="F480" s="158"/>
      <c r="G480" s="158"/>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301</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90" t="s">
        <v>302</v>
      </c>
      <c r="D481" s="162"/>
      <c r="E481" s="163"/>
      <c r="F481" s="158"/>
      <c r="G481" s="158"/>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301</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91" t="s">
        <v>451</v>
      </c>
      <c r="D482" s="162"/>
      <c r="E482" s="163">
        <v>10.48</v>
      </c>
      <c r="F482" s="158"/>
      <c r="G482" s="158"/>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301</v>
      </c>
      <c r="AH482" s="147">
        <v>2</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91" t="s">
        <v>452</v>
      </c>
      <c r="D483" s="162"/>
      <c r="E483" s="163">
        <v>20.64</v>
      </c>
      <c r="F483" s="158"/>
      <c r="G483" s="158"/>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301</v>
      </c>
      <c r="AH483" s="147">
        <v>2</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91" t="s">
        <v>453</v>
      </c>
      <c r="D484" s="162"/>
      <c r="E484" s="163">
        <v>3.24</v>
      </c>
      <c r="F484" s="158"/>
      <c r="G484" s="158"/>
      <c r="H484" s="158"/>
      <c r="I484" s="158"/>
      <c r="J484" s="158"/>
      <c r="K484" s="158"/>
      <c r="L484" s="158"/>
      <c r="M484" s="158"/>
      <c r="N484" s="157"/>
      <c r="O484" s="157"/>
      <c r="P484" s="157"/>
      <c r="Q484" s="157"/>
      <c r="R484" s="158"/>
      <c r="S484" s="158"/>
      <c r="T484" s="158"/>
      <c r="U484" s="158"/>
      <c r="V484" s="158"/>
      <c r="W484" s="158"/>
      <c r="X484" s="158"/>
      <c r="Y484" s="147"/>
      <c r="Z484" s="147"/>
      <c r="AA484" s="147"/>
      <c r="AB484" s="147"/>
      <c r="AC484" s="147"/>
      <c r="AD484" s="147"/>
      <c r="AE484" s="147"/>
      <c r="AF484" s="147"/>
      <c r="AG484" s="147" t="s">
        <v>301</v>
      </c>
      <c r="AH484" s="147">
        <v>2</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91" t="s">
        <v>454</v>
      </c>
      <c r="D485" s="162"/>
      <c r="E485" s="163">
        <v>9.44</v>
      </c>
      <c r="F485" s="158"/>
      <c r="G485" s="158"/>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301</v>
      </c>
      <c r="AH485" s="147">
        <v>2</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90" t="s">
        <v>306</v>
      </c>
      <c r="D486" s="162"/>
      <c r="E486" s="163"/>
      <c r="F486" s="158"/>
      <c r="G486" s="158"/>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301</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9" t="s">
        <v>455</v>
      </c>
      <c r="D487" s="160"/>
      <c r="E487" s="161">
        <v>37.299999999999997</v>
      </c>
      <c r="F487" s="158"/>
      <c r="G487" s="158"/>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301</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90" t="s">
        <v>302</v>
      </c>
      <c r="D488" s="162"/>
      <c r="E488" s="163"/>
      <c r="F488" s="158"/>
      <c r="G488" s="158"/>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301</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91" t="s">
        <v>456</v>
      </c>
      <c r="D489" s="162"/>
      <c r="E489" s="163">
        <v>29.92</v>
      </c>
      <c r="F489" s="158"/>
      <c r="G489" s="158"/>
      <c r="H489" s="158"/>
      <c r="I489" s="158"/>
      <c r="J489" s="158"/>
      <c r="K489" s="158"/>
      <c r="L489" s="158"/>
      <c r="M489" s="158"/>
      <c r="N489" s="157"/>
      <c r="O489" s="157"/>
      <c r="P489" s="157"/>
      <c r="Q489" s="157"/>
      <c r="R489" s="158"/>
      <c r="S489" s="158"/>
      <c r="T489" s="158"/>
      <c r="U489" s="158"/>
      <c r="V489" s="158"/>
      <c r="W489" s="158"/>
      <c r="X489" s="158"/>
      <c r="Y489" s="147"/>
      <c r="Z489" s="147"/>
      <c r="AA489" s="147"/>
      <c r="AB489" s="147"/>
      <c r="AC489" s="147"/>
      <c r="AD489" s="147"/>
      <c r="AE489" s="147"/>
      <c r="AF489" s="147"/>
      <c r="AG489" s="147" t="s">
        <v>301</v>
      </c>
      <c r="AH489" s="147">
        <v>2</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91" t="s">
        <v>457</v>
      </c>
      <c r="D490" s="162"/>
      <c r="E490" s="163">
        <v>7.4</v>
      </c>
      <c r="F490" s="158"/>
      <c r="G490" s="158"/>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301</v>
      </c>
      <c r="AH490" s="147">
        <v>2</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90" t="s">
        <v>306</v>
      </c>
      <c r="D491" s="162"/>
      <c r="E491" s="163"/>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301</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99" t="s">
        <v>458</v>
      </c>
      <c r="D492" s="195"/>
      <c r="E492" s="196">
        <v>134.1</v>
      </c>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301</v>
      </c>
      <c r="AH492" s="147">
        <v>1</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9" t="s">
        <v>621</v>
      </c>
      <c r="D493" s="160"/>
      <c r="E493" s="161"/>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301</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9" t="s">
        <v>459</v>
      </c>
      <c r="D494" s="160"/>
      <c r="E494" s="161">
        <v>158</v>
      </c>
      <c r="F494" s="158"/>
      <c r="G494" s="158"/>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301</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90" t="s">
        <v>302</v>
      </c>
      <c r="D495" s="162"/>
      <c r="E495" s="163"/>
      <c r="F495" s="158"/>
      <c r="G495" s="158"/>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301</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91" t="s">
        <v>460</v>
      </c>
      <c r="D496" s="162"/>
      <c r="E496" s="163"/>
      <c r="F496" s="158"/>
      <c r="G496" s="158"/>
      <c r="H496" s="158"/>
      <c r="I496" s="158"/>
      <c r="J496" s="158"/>
      <c r="K496" s="158"/>
      <c r="L496" s="158"/>
      <c r="M496" s="158"/>
      <c r="N496" s="157"/>
      <c r="O496" s="157"/>
      <c r="P496" s="157"/>
      <c r="Q496" s="157"/>
      <c r="R496" s="158"/>
      <c r="S496" s="158"/>
      <c r="T496" s="158"/>
      <c r="U496" s="158"/>
      <c r="V496" s="158"/>
      <c r="W496" s="158"/>
      <c r="X496" s="158"/>
      <c r="Y496" s="147"/>
      <c r="Z496" s="147"/>
      <c r="AA496" s="147"/>
      <c r="AB496" s="147"/>
      <c r="AC496" s="147"/>
      <c r="AD496" s="147"/>
      <c r="AE496" s="147"/>
      <c r="AF496" s="147"/>
      <c r="AG496" s="147" t="s">
        <v>301</v>
      </c>
      <c r="AH496" s="147">
        <v>2</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91" t="s">
        <v>461</v>
      </c>
      <c r="D497" s="162"/>
      <c r="E497" s="163">
        <v>61.29</v>
      </c>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301</v>
      </c>
      <c r="AH497" s="147">
        <v>2</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91" t="s">
        <v>462</v>
      </c>
      <c r="D498" s="162"/>
      <c r="E498" s="163">
        <v>14.7</v>
      </c>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301</v>
      </c>
      <c r="AH498" s="147">
        <v>2</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91" t="s">
        <v>463</v>
      </c>
      <c r="D499" s="162"/>
      <c r="E499" s="163">
        <v>82.015000000000001</v>
      </c>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301</v>
      </c>
      <c r="AH499" s="147">
        <v>2</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90" t="s">
        <v>306</v>
      </c>
      <c r="D500" s="162"/>
      <c r="E500" s="163"/>
      <c r="F500" s="158"/>
      <c r="G500" s="158"/>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301</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99" t="s">
        <v>458</v>
      </c>
      <c r="D501" s="195"/>
      <c r="E501" s="196">
        <v>158</v>
      </c>
      <c r="F501" s="158"/>
      <c r="G501" s="158"/>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301</v>
      </c>
      <c r="AH501" s="147">
        <v>1</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22.5" outlineLevel="1" x14ac:dyDescent="0.2">
      <c r="A502" s="172">
        <v>41</v>
      </c>
      <c r="B502" s="173" t="s">
        <v>622</v>
      </c>
      <c r="C502" s="188" t="s">
        <v>623</v>
      </c>
      <c r="D502" s="174" t="s">
        <v>312</v>
      </c>
      <c r="E502" s="175">
        <v>70.599999999999994</v>
      </c>
      <c r="F502" s="176"/>
      <c r="G502" s="177">
        <f>ROUND(E502*F502,2)</f>
        <v>0</v>
      </c>
      <c r="H502" s="176"/>
      <c r="I502" s="177">
        <f>ROUND(E502*H502,2)</f>
        <v>0</v>
      </c>
      <c r="J502" s="176"/>
      <c r="K502" s="177">
        <f>ROUND(E502*J502,2)</f>
        <v>0</v>
      </c>
      <c r="L502" s="177">
        <v>21</v>
      </c>
      <c r="M502" s="177">
        <f>G502*(1+L502/100)</f>
        <v>0</v>
      </c>
      <c r="N502" s="175">
        <v>9.6600000000000002E-3</v>
      </c>
      <c r="O502" s="175">
        <f>ROUND(E502*N502,2)</f>
        <v>0.68</v>
      </c>
      <c r="P502" s="175">
        <v>0</v>
      </c>
      <c r="Q502" s="175">
        <f>ROUND(E502*P502,2)</f>
        <v>0</v>
      </c>
      <c r="R502" s="177" t="s">
        <v>399</v>
      </c>
      <c r="S502" s="177" t="s">
        <v>267</v>
      </c>
      <c r="T502" s="178" t="s">
        <v>267</v>
      </c>
      <c r="U502" s="158">
        <v>2.35</v>
      </c>
      <c r="V502" s="158">
        <f>ROUND(E502*U502,2)</f>
        <v>165.91</v>
      </c>
      <c r="W502" s="158"/>
      <c r="X502" s="158" t="s">
        <v>314</v>
      </c>
      <c r="Y502" s="147"/>
      <c r="Z502" s="147"/>
      <c r="AA502" s="147"/>
      <c r="AB502" s="147"/>
      <c r="AC502" s="147"/>
      <c r="AD502" s="147"/>
      <c r="AE502" s="147"/>
      <c r="AF502" s="147"/>
      <c r="AG502" s="147" t="s">
        <v>315</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ht="33.75" outlineLevel="1" x14ac:dyDescent="0.2">
      <c r="A503" s="154"/>
      <c r="B503" s="155"/>
      <c r="C503" s="266" t="s">
        <v>624</v>
      </c>
      <c r="D503" s="267"/>
      <c r="E503" s="267"/>
      <c r="F503" s="267"/>
      <c r="G503" s="267"/>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317</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97" t="str">
        <f>C503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03" s="147"/>
      <c r="BC503" s="147"/>
      <c r="BD503" s="147"/>
      <c r="BE503" s="147"/>
      <c r="BF503" s="147"/>
      <c r="BG503" s="147"/>
      <c r="BH503" s="147"/>
    </row>
    <row r="504" spans="1:60" outlineLevel="1" x14ac:dyDescent="0.2">
      <c r="A504" s="154"/>
      <c r="B504" s="155"/>
      <c r="C504" s="189" t="s">
        <v>625</v>
      </c>
      <c r="D504" s="160"/>
      <c r="E504" s="161">
        <v>61.5</v>
      </c>
      <c r="F504" s="158"/>
      <c r="G504" s="158"/>
      <c r="H504" s="158"/>
      <c r="I504" s="158"/>
      <c r="J504" s="158"/>
      <c r="K504" s="158"/>
      <c r="L504" s="158"/>
      <c r="M504" s="158"/>
      <c r="N504" s="157"/>
      <c r="O504" s="157"/>
      <c r="P504" s="157"/>
      <c r="Q504" s="157"/>
      <c r="R504" s="158"/>
      <c r="S504" s="158"/>
      <c r="T504" s="158"/>
      <c r="U504" s="158"/>
      <c r="V504" s="158"/>
      <c r="W504" s="158"/>
      <c r="X504" s="158"/>
      <c r="Y504" s="147"/>
      <c r="Z504" s="147"/>
      <c r="AA504" s="147"/>
      <c r="AB504" s="147"/>
      <c r="AC504" s="147"/>
      <c r="AD504" s="147"/>
      <c r="AE504" s="147"/>
      <c r="AF504" s="147"/>
      <c r="AG504" s="147" t="s">
        <v>301</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90" t="s">
        <v>302</v>
      </c>
      <c r="D505" s="162"/>
      <c r="E505" s="163"/>
      <c r="F505" s="158"/>
      <c r="G505" s="158"/>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301</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91" t="s">
        <v>626</v>
      </c>
      <c r="D506" s="162"/>
      <c r="E506" s="163">
        <v>4.4000000000000004</v>
      </c>
      <c r="F506" s="158"/>
      <c r="G506" s="158"/>
      <c r="H506" s="158"/>
      <c r="I506" s="158"/>
      <c r="J506" s="158"/>
      <c r="K506" s="158"/>
      <c r="L506" s="158"/>
      <c r="M506" s="158"/>
      <c r="N506" s="157"/>
      <c r="O506" s="157"/>
      <c r="P506" s="157"/>
      <c r="Q506" s="157"/>
      <c r="R506" s="158"/>
      <c r="S506" s="158"/>
      <c r="T506" s="158"/>
      <c r="U506" s="158"/>
      <c r="V506" s="158"/>
      <c r="W506" s="158"/>
      <c r="X506" s="158"/>
      <c r="Y506" s="147"/>
      <c r="Z506" s="147"/>
      <c r="AA506" s="147"/>
      <c r="AB506" s="147"/>
      <c r="AC506" s="147"/>
      <c r="AD506" s="147"/>
      <c r="AE506" s="147"/>
      <c r="AF506" s="147"/>
      <c r="AG506" s="147" t="s">
        <v>301</v>
      </c>
      <c r="AH506" s="147">
        <v>2</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91" t="s">
        <v>529</v>
      </c>
      <c r="D507" s="162"/>
      <c r="E507" s="163">
        <v>4.9000000000000004</v>
      </c>
      <c r="F507" s="158"/>
      <c r="G507" s="158"/>
      <c r="H507" s="158"/>
      <c r="I507" s="158"/>
      <c r="J507" s="158"/>
      <c r="K507" s="158"/>
      <c r="L507" s="158"/>
      <c r="M507" s="158"/>
      <c r="N507" s="157"/>
      <c r="O507" s="157"/>
      <c r="P507" s="157"/>
      <c r="Q507" s="157"/>
      <c r="R507" s="158"/>
      <c r="S507" s="158"/>
      <c r="T507" s="158"/>
      <c r="U507" s="158"/>
      <c r="V507" s="158"/>
      <c r="W507" s="158"/>
      <c r="X507" s="158"/>
      <c r="Y507" s="147"/>
      <c r="Z507" s="147"/>
      <c r="AA507" s="147"/>
      <c r="AB507" s="147"/>
      <c r="AC507" s="147"/>
      <c r="AD507" s="147"/>
      <c r="AE507" s="147"/>
      <c r="AF507" s="147"/>
      <c r="AG507" s="147" t="s">
        <v>301</v>
      </c>
      <c r="AH507" s="147">
        <v>2</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91" t="s">
        <v>530</v>
      </c>
      <c r="D508" s="162"/>
      <c r="E508" s="163">
        <v>5.0999999999999996</v>
      </c>
      <c r="F508" s="158"/>
      <c r="G508" s="158"/>
      <c r="H508" s="158"/>
      <c r="I508" s="158"/>
      <c r="J508" s="158"/>
      <c r="K508" s="158"/>
      <c r="L508" s="158"/>
      <c r="M508" s="158"/>
      <c r="N508" s="157"/>
      <c r="O508" s="157"/>
      <c r="P508" s="157"/>
      <c r="Q508" s="157"/>
      <c r="R508" s="158"/>
      <c r="S508" s="158"/>
      <c r="T508" s="158"/>
      <c r="U508" s="158"/>
      <c r="V508" s="158"/>
      <c r="W508" s="158"/>
      <c r="X508" s="158"/>
      <c r="Y508" s="147"/>
      <c r="Z508" s="147"/>
      <c r="AA508" s="147"/>
      <c r="AB508" s="147"/>
      <c r="AC508" s="147"/>
      <c r="AD508" s="147"/>
      <c r="AE508" s="147"/>
      <c r="AF508" s="147"/>
      <c r="AG508" s="147" t="s">
        <v>301</v>
      </c>
      <c r="AH508" s="147">
        <v>2</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91" t="s">
        <v>531</v>
      </c>
      <c r="D509" s="162"/>
      <c r="E509" s="163">
        <v>5.5</v>
      </c>
      <c r="F509" s="158"/>
      <c r="G509" s="158"/>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301</v>
      </c>
      <c r="AH509" s="147">
        <v>2</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91" t="s">
        <v>532</v>
      </c>
      <c r="D510" s="162"/>
      <c r="E510" s="163">
        <v>14.6</v>
      </c>
      <c r="F510" s="158"/>
      <c r="G510" s="158"/>
      <c r="H510" s="158"/>
      <c r="I510" s="158"/>
      <c r="J510" s="158"/>
      <c r="K510" s="158"/>
      <c r="L510" s="158"/>
      <c r="M510" s="158"/>
      <c r="N510" s="157"/>
      <c r="O510" s="157"/>
      <c r="P510" s="157"/>
      <c r="Q510" s="157"/>
      <c r="R510" s="158"/>
      <c r="S510" s="158"/>
      <c r="T510" s="158"/>
      <c r="U510" s="158"/>
      <c r="V510" s="158"/>
      <c r="W510" s="158"/>
      <c r="X510" s="158"/>
      <c r="Y510" s="147"/>
      <c r="Z510" s="147"/>
      <c r="AA510" s="147"/>
      <c r="AB510" s="147"/>
      <c r="AC510" s="147"/>
      <c r="AD510" s="147"/>
      <c r="AE510" s="147"/>
      <c r="AF510" s="147"/>
      <c r="AG510" s="147" t="s">
        <v>301</v>
      </c>
      <c r="AH510" s="147">
        <v>2</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91" t="s">
        <v>533</v>
      </c>
      <c r="D511" s="162"/>
      <c r="E511" s="163">
        <v>8.5500000000000007</v>
      </c>
      <c r="F511" s="158"/>
      <c r="G511" s="158"/>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301</v>
      </c>
      <c r="AH511" s="147">
        <v>2</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191" t="s">
        <v>534</v>
      </c>
      <c r="D512" s="162"/>
      <c r="E512" s="163">
        <v>8.6</v>
      </c>
      <c r="F512" s="158"/>
      <c r="G512" s="158"/>
      <c r="H512" s="158"/>
      <c r="I512" s="158"/>
      <c r="J512" s="158"/>
      <c r="K512" s="158"/>
      <c r="L512" s="158"/>
      <c r="M512" s="158"/>
      <c r="N512" s="157"/>
      <c r="O512" s="157"/>
      <c r="P512" s="157"/>
      <c r="Q512" s="157"/>
      <c r="R512" s="158"/>
      <c r="S512" s="158"/>
      <c r="T512" s="158"/>
      <c r="U512" s="158"/>
      <c r="V512" s="158"/>
      <c r="W512" s="158"/>
      <c r="X512" s="158"/>
      <c r="Y512" s="147"/>
      <c r="Z512" s="147"/>
      <c r="AA512" s="147"/>
      <c r="AB512" s="147"/>
      <c r="AC512" s="147"/>
      <c r="AD512" s="147"/>
      <c r="AE512" s="147"/>
      <c r="AF512" s="147"/>
      <c r="AG512" s="147" t="s">
        <v>301</v>
      </c>
      <c r="AH512" s="147">
        <v>2</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91" t="s">
        <v>535</v>
      </c>
      <c r="D513" s="162"/>
      <c r="E513" s="163">
        <v>8.8000000000000007</v>
      </c>
      <c r="F513" s="158"/>
      <c r="G513" s="158"/>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301</v>
      </c>
      <c r="AH513" s="147">
        <v>2</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91" t="s">
        <v>536</v>
      </c>
      <c r="D514" s="162"/>
      <c r="E514" s="163">
        <v>6.6</v>
      </c>
      <c r="F514" s="158"/>
      <c r="G514" s="158"/>
      <c r="H514" s="158"/>
      <c r="I514" s="158"/>
      <c r="J514" s="158"/>
      <c r="K514" s="158"/>
      <c r="L514" s="158"/>
      <c r="M514" s="158"/>
      <c r="N514" s="157"/>
      <c r="O514" s="157"/>
      <c r="P514" s="157"/>
      <c r="Q514" s="157"/>
      <c r="R514" s="158"/>
      <c r="S514" s="158"/>
      <c r="T514" s="158"/>
      <c r="U514" s="158"/>
      <c r="V514" s="158"/>
      <c r="W514" s="158"/>
      <c r="X514" s="158"/>
      <c r="Y514" s="147"/>
      <c r="Z514" s="147"/>
      <c r="AA514" s="147"/>
      <c r="AB514" s="147"/>
      <c r="AC514" s="147"/>
      <c r="AD514" s="147"/>
      <c r="AE514" s="147"/>
      <c r="AF514" s="147"/>
      <c r="AG514" s="147" t="s">
        <v>301</v>
      </c>
      <c r="AH514" s="147">
        <v>2</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91" t="s">
        <v>537</v>
      </c>
      <c r="D515" s="162"/>
      <c r="E515" s="163">
        <v>7.2</v>
      </c>
      <c r="F515" s="158"/>
      <c r="G515" s="158"/>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301</v>
      </c>
      <c r="AH515" s="147">
        <v>2</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91" t="s">
        <v>538</v>
      </c>
      <c r="D516" s="162"/>
      <c r="E516" s="163">
        <v>22</v>
      </c>
      <c r="F516" s="158"/>
      <c r="G516" s="158"/>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301</v>
      </c>
      <c r="AH516" s="147">
        <v>2</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91" t="s">
        <v>539</v>
      </c>
      <c r="D517" s="162"/>
      <c r="E517" s="163">
        <v>11.15</v>
      </c>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301</v>
      </c>
      <c r="AH517" s="147">
        <v>2</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91" t="s">
        <v>490</v>
      </c>
      <c r="D518" s="162"/>
      <c r="E518" s="163">
        <v>4.8</v>
      </c>
      <c r="F518" s="158"/>
      <c r="G518" s="158"/>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301</v>
      </c>
      <c r="AH518" s="147">
        <v>2</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91" t="s">
        <v>491</v>
      </c>
      <c r="D519" s="162"/>
      <c r="E519" s="163">
        <v>13.2</v>
      </c>
      <c r="F519" s="158"/>
      <c r="G519" s="158"/>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301</v>
      </c>
      <c r="AH519" s="147">
        <v>2</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91" t="s">
        <v>492</v>
      </c>
      <c r="D520" s="162"/>
      <c r="E520" s="163">
        <v>19</v>
      </c>
      <c r="F520" s="158"/>
      <c r="G520" s="158"/>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301</v>
      </c>
      <c r="AH520" s="147">
        <v>2</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91" t="s">
        <v>493</v>
      </c>
      <c r="D521" s="162"/>
      <c r="E521" s="163">
        <v>3.8</v>
      </c>
      <c r="F521" s="158"/>
      <c r="G521" s="158"/>
      <c r="H521" s="158"/>
      <c r="I521" s="158"/>
      <c r="J521" s="158"/>
      <c r="K521" s="158"/>
      <c r="L521" s="158"/>
      <c r="M521" s="158"/>
      <c r="N521" s="157"/>
      <c r="O521" s="157"/>
      <c r="P521" s="157"/>
      <c r="Q521" s="157"/>
      <c r="R521" s="158"/>
      <c r="S521" s="158"/>
      <c r="T521" s="158"/>
      <c r="U521" s="158"/>
      <c r="V521" s="158"/>
      <c r="W521" s="158"/>
      <c r="X521" s="158"/>
      <c r="Y521" s="147"/>
      <c r="Z521" s="147"/>
      <c r="AA521" s="147"/>
      <c r="AB521" s="147"/>
      <c r="AC521" s="147"/>
      <c r="AD521" s="147"/>
      <c r="AE521" s="147"/>
      <c r="AF521" s="147"/>
      <c r="AG521" s="147" t="s">
        <v>301</v>
      </c>
      <c r="AH521" s="147">
        <v>2</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191" t="s">
        <v>494</v>
      </c>
      <c r="D522" s="162"/>
      <c r="E522" s="163">
        <v>106.8</v>
      </c>
      <c r="F522" s="158"/>
      <c r="G522" s="158"/>
      <c r="H522" s="158"/>
      <c r="I522" s="158"/>
      <c r="J522" s="158"/>
      <c r="K522" s="158"/>
      <c r="L522" s="158"/>
      <c r="M522" s="158"/>
      <c r="N522" s="157"/>
      <c r="O522" s="157"/>
      <c r="P522" s="157"/>
      <c r="Q522" s="157"/>
      <c r="R522" s="158"/>
      <c r="S522" s="158"/>
      <c r="T522" s="158"/>
      <c r="U522" s="158"/>
      <c r="V522" s="158"/>
      <c r="W522" s="158"/>
      <c r="X522" s="158"/>
      <c r="Y522" s="147"/>
      <c r="Z522" s="147"/>
      <c r="AA522" s="147"/>
      <c r="AB522" s="147"/>
      <c r="AC522" s="147"/>
      <c r="AD522" s="147"/>
      <c r="AE522" s="147"/>
      <c r="AF522" s="147"/>
      <c r="AG522" s="147" t="s">
        <v>301</v>
      </c>
      <c r="AH522" s="147">
        <v>2</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191" t="s">
        <v>540</v>
      </c>
      <c r="D523" s="162"/>
      <c r="E523" s="163">
        <v>5.0999999999999996</v>
      </c>
      <c r="F523" s="158"/>
      <c r="G523" s="158"/>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301</v>
      </c>
      <c r="AH523" s="147">
        <v>2</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91" t="s">
        <v>541</v>
      </c>
      <c r="D524" s="162"/>
      <c r="E524" s="163">
        <v>8.5500000000000007</v>
      </c>
      <c r="F524" s="158"/>
      <c r="G524" s="158"/>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301</v>
      </c>
      <c r="AH524" s="147">
        <v>2</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91" t="s">
        <v>542</v>
      </c>
      <c r="D525" s="162"/>
      <c r="E525" s="163">
        <v>11.4</v>
      </c>
      <c r="F525" s="158"/>
      <c r="G525" s="158"/>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301</v>
      </c>
      <c r="AH525" s="147">
        <v>2</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91" t="s">
        <v>495</v>
      </c>
      <c r="D526" s="162"/>
      <c r="E526" s="163">
        <v>27.6</v>
      </c>
      <c r="F526" s="158"/>
      <c r="G526" s="158"/>
      <c r="H526" s="158"/>
      <c r="I526" s="158"/>
      <c r="J526" s="158"/>
      <c r="K526" s="158"/>
      <c r="L526" s="158"/>
      <c r="M526" s="158"/>
      <c r="N526" s="157"/>
      <c r="O526" s="157"/>
      <c r="P526" s="157"/>
      <c r="Q526" s="157"/>
      <c r="R526" s="158"/>
      <c r="S526" s="158"/>
      <c r="T526" s="158"/>
      <c r="U526" s="158"/>
      <c r="V526" s="158"/>
      <c r="W526" s="158"/>
      <c r="X526" s="158"/>
      <c r="Y526" s="147"/>
      <c r="Z526" s="147"/>
      <c r="AA526" s="147"/>
      <c r="AB526" s="147"/>
      <c r="AC526" s="147"/>
      <c r="AD526" s="147"/>
      <c r="AE526" s="147"/>
      <c r="AF526" s="147"/>
      <c r="AG526" s="147" t="s">
        <v>301</v>
      </c>
      <c r="AH526" s="147">
        <v>2</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90" t="s">
        <v>306</v>
      </c>
      <c r="D527" s="162"/>
      <c r="E527" s="163"/>
      <c r="F527" s="158"/>
      <c r="G527" s="158"/>
      <c r="H527" s="158"/>
      <c r="I527" s="158"/>
      <c r="J527" s="158"/>
      <c r="K527" s="158"/>
      <c r="L527" s="158"/>
      <c r="M527" s="158"/>
      <c r="N527" s="157"/>
      <c r="O527" s="157"/>
      <c r="P527" s="157"/>
      <c r="Q527" s="157"/>
      <c r="R527" s="158"/>
      <c r="S527" s="158"/>
      <c r="T527" s="158"/>
      <c r="U527" s="158"/>
      <c r="V527" s="158"/>
      <c r="W527" s="158"/>
      <c r="X527" s="158"/>
      <c r="Y527" s="147"/>
      <c r="Z527" s="147"/>
      <c r="AA527" s="147"/>
      <c r="AB527" s="147"/>
      <c r="AC527" s="147"/>
      <c r="AD527" s="147"/>
      <c r="AE527" s="147"/>
      <c r="AF527" s="147"/>
      <c r="AG527" s="147" t="s">
        <v>301</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9" t="s">
        <v>627</v>
      </c>
      <c r="D528" s="160"/>
      <c r="E528" s="161"/>
      <c r="F528" s="158"/>
      <c r="G528" s="158"/>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301</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89" t="s">
        <v>628</v>
      </c>
      <c r="D529" s="160"/>
      <c r="E529" s="161">
        <v>9.1</v>
      </c>
      <c r="F529" s="158"/>
      <c r="G529" s="158"/>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301</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90" t="s">
        <v>302</v>
      </c>
      <c r="D530" s="162"/>
      <c r="E530" s="163"/>
      <c r="F530" s="158"/>
      <c r="G530" s="158"/>
      <c r="H530" s="158"/>
      <c r="I530" s="158"/>
      <c r="J530" s="158"/>
      <c r="K530" s="158"/>
      <c r="L530" s="158"/>
      <c r="M530" s="158"/>
      <c r="N530" s="157"/>
      <c r="O530" s="157"/>
      <c r="P530" s="157"/>
      <c r="Q530" s="157"/>
      <c r="R530" s="158"/>
      <c r="S530" s="158"/>
      <c r="T530" s="158"/>
      <c r="U530" s="158"/>
      <c r="V530" s="158"/>
      <c r="W530" s="158"/>
      <c r="X530" s="158"/>
      <c r="Y530" s="147"/>
      <c r="Z530" s="147"/>
      <c r="AA530" s="147"/>
      <c r="AB530" s="147"/>
      <c r="AC530" s="147"/>
      <c r="AD530" s="147"/>
      <c r="AE530" s="147"/>
      <c r="AF530" s="147"/>
      <c r="AG530" s="147" t="s">
        <v>301</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91" t="s">
        <v>629</v>
      </c>
      <c r="D531" s="162"/>
      <c r="E531" s="163">
        <v>15</v>
      </c>
      <c r="F531" s="158"/>
      <c r="G531" s="158"/>
      <c r="H531" s="158"/>
      <c r="I531" s="158"/>
      <c r="J531" s="158"/>
      <c r="K531" s="158"/>
      <c r="L531" s="158"/>
      <c r="M531" s="158"/>
      <c r="N531" s="157"/>
      <c r="O531" s="157"/>
      <c r="P531" s="157"/>
      <c r="Q531" s="157"/>
      <c r="R531" s="158"/>
      <c r="S531" s="158"/>
      <c r="T531" s="158"/>
      <c r="U531" s="158"/>
      <c r="V531" s="158"/>
      <c r="W531" s="158"/>
      <c r="X531" s="158"/>
      <c r="Y531" s="147"/>
      <c r="Z531" s="147"/>
      <c r="AA531" s="147"/>
      <c r="AB531" s="147"/>
      <c r="AC531" s="147"/>
      <c r="AD531" s="147"/>
      <c r="AE531" s="147"/>
      <c r="AF531" s="147"/>
      <c r="AG531" s="147" t="s">
        <v>301</v>
      </c>
      <c r="AH531" s="147">
        <v>2</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91" t="s">
        <v>630</v>
      </c>
      <c r="D532" s="162"/>
      <c r="E532" s="163">
        <v>7.7</v>
      </c>
      <c r="F532" s="158"/>
      <c r="G532" s="158"/>
      <c r="H532" s="158"/>
      <c r="I532" s="158"/>
      <c r="J532" s="158"/>
      <c r="K532" s="158"/>
      <c r="L532" s="158"/>
      <c r="M532" s="158"/>
      <c r="N532" s="157"/>
      <c r="O532" s="157"/>
      <c r="P532" s="157"/>
      <c r="Q532" s="157"/>
      <c r="R532" s="158"/>
      <c r="S532" s="158"/>
      <c r="T532" s="158"/>
      <c r="U532" s="158"/>
      <c r="V532" s="158"/>
      <c r="W532" s="158"/>
      <c r="X532" s="158"/>
      <c r="Y532" s="147"/>
      <c r="Z532" s="147"/>
      <c r="AA532" s="147"/>
      <c r="AB532" s="147"/>
      <c r="AC532" s="147"/>
      <c r="AD532" s="147"/>
      <c r="AE532" s="147"/>
      <c r="AF532" s="147"/>
      <c r="AG532" s="147" t="s">
        <v>301</v>
      </c>
      <c r="AH532" s="147">
        <v>2</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90" t="s">
        <v>306</v>
      </c>
      <c r="D533" s="162"/>
      <c r="E533" s="163"/>
      <c r="F533" s="158"/>
      <c r="G533" s="158"/>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301</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72">
        <v>42</v>
      </c>
      <c r="B534" s="173" t="s">
        <v>631</v>
      </c>
      <c r="C534" s="188" t="s">
        <v>632</v>
      </c>
      <c r="D534" s="174" t="s">
        <v>312</v>
      </c>
      <c r="E534" s="175">
        <v>32.6</v>
      </c>
      <c r="F534" s="176"/>
      <c r="G534" s="177">
        <f>ROUND(E534*F534,2)</f>
        <v>0</v>
      </c>
      <c r="H534" s="176"/>
      <c r="I534" s="177">
        <f>ROUND(E534*H534,2)</f>
        <v>0</v>
      </c>
      <c r="J534" s="176"/>
      <c r="K534" s="177">
        <f>ROUND(E534*J534,2)</f>
        <v>0</v>
      </c>
      <c r="L534" s="177">
        <v>21</v>
      </c>
      <c r="M534" s="177">
        <f>G534*(1+L534/100)</f>
        <v>0</v>
      </c>
      <c r="N534" s="175">
        <v>9.0200000000000002E-3</v>
      </c>
      <c r="O534" s="175">
        <f>ROUND(E534*N534,2)</f>
        <v>0.28999999999999998</v>
      </c>
      <c r="P534" s="175">
        <v>0</v>
      </c>
      <c r="Q534" s="175">
        <f>ROUND(E534*P534,2)</f>
        <v>0</v>
      </c>
      <c r="R534" s="177" t="s">
        <v>399</v>
      </c>
      <c r="S534" s="177" t="s">
        <v>267</v>
      </c>
      <c r="T534" s="178" t="s">
        <v>267</v>
      </c>
      <c r="U534" s="158">
        <v>1.56</v>
      </c>
      <c r="V534" s="158">
        <f>ROUND(E534*U534,2)</f>
        <v>50.86</v>
      </c>
      <c r="W534" s="158"/>
      <c r="X534" s="158" t="s">
        <v>314</v>
      </c>
      <c r="Y534" s="147"/>
      <c r="Z534" s="147"/>
      <c r="AA534" s="147"/>
      <c r="AB534" s="147"/>
      <c r="AC534" s="147"/>
      <c r="AD534" s="147"/>
      <c r="AE534" s="147"/>
      <c r="AF534" s="147"/>
      <c r="AG534" s="147" t="s">
        <v>315</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ht="22.5" outlineLevel="1" x14ac:dyDescent="0.2">
      <c r="A535" s="154"/>
      <c r="B535" s="155"/>
      <c r="C535" s="266" t="s">
        <v>633</v>
      </c>
      <c r="D535" s="267"/>
      <c r="E535" s="267"/>
      <c r="F535" s="267"/>
      <c r="G535" s="267"/>
      <c r="H535" s="158"/>
      <c r="I535" s="158"/>
      <c r="J535" s="158"/>
      <c r="K535" s="158"/>
      <c r="L535" s="158"/>
      <c r="M535" s="158"/>
      <c r="N535" s="157"/>
      <c r="O535" s="157"/>
      <c r="P535" s="157"/>
      <c r="Q535" s="157"/>
      <c r="R535" s="158"/>
      <c r="S535" s="158"/>
      <c r="T535" s="158"/>
      <c r="U535" s="158"/>
      <c r="V535" s="158"/>
      <c r="W535" s="158"/>
      <c r="X535" s="158"/>
      <c r="Y535" s="147"/>
      <c r="Z535" s="147"/>
      <c r="AA535" s="147"/>
      <c r="AB535" s="147"/>
      <c r="AC535" s="147"/>
      <c r="AD535" s="147"/>
      <c r="AE535" s="147"/>
      <c r="AF535" s="147"/>
      <c r="AG535" s="147" t="s">
        <v>317</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97" t="str">
        <f>C535</f>
        <v>nanesení lepicího tmelu na izolační desky, nalepení desek, natažení stěrky, vtlačení výztužné tkaniny a přehlazení stěrky. Včetně parapetních lišt.</v>
      </c>
      <c r="BB535" s="147"/>
      <c r="BC535" s="147"/>
      <c r="BD535" s="147"/>
      <c r="BE535" s="147"/>
      <c r="BF535" s="147"/>
      <c r="BG535" s="147"/>
      <c r="BH535" s="147"/>
    </row>
    <row r="536" spans="1:60" outlineLevel="1" x14ac:dyDescent="0.2">
      <c r="A536" s="154"/>
      <c r="B536" s="155"/>
      <c r="C536" s="189" t="s">
        <v>634</v>
      </c>
      <c r="D536" s="160"/>
      <c r="E536" s="161">
        <v>32.6</v>
      </c>
      <c r="F536" s="158"/>
      <c r="G536" s="158"/>
      <c r="H536" s="158"/>
      <c r="I536" s="158"/>
      <c r="J536" s="158"/>
      <c r="K536" s="158"/>
      <c r="L536" s="158"/>
      <c r="M536" s="158"/>
      <c r="N536" s="157"/>
      <c r="O536" s="157"/>
      <c r="P536" s="157"/>
      <c r="Q536" s="157"/>
      <c r="R536" s="158"/>
      <c r="S536" s="158"/>
      <c r="T536" s="158"/>
      <c r="U536" s="158"/>
      <c r="V536" s="158"/>
      <c r="W536" s="158"/>
      <c r="X536" s="158"/>
      <c r="Y536" s="147"/>
      <c r="Z536" s="147"/>
      <c r="AA536" s="147"/>
      <c r="AB536" s="147"/>
      <c r="AC536" s="147"/>
      <c r="AD536" s="147"/>
      <c r="AE536" s="147"/>
      <c r="AF536" s="147"/>
      <c r="AG536" s="147" t="s">
        <v>301</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90" t="s">
        <v>302</v>
      </c>
      <c r="D537" s="162"/>
      <c r="E537" s="163"/>
      <c r="F537" s="158"/>
      <c r="G537" s="158"/>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301</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91" t="s">
        <v>635</v>
      </c>
      <c r="D538" s="162"/>
      <c r="E538" s="163"/>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301</v>
      </c>
      <c r="AH538" s="147">
        <v>2</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91" t="s">
        <v>636</v>
      </c>
      <c r="D539" s="162"/>
      <c r="E539" s="163">
        <v>1</v>
      </c>
      <c r="F539" s="158"/>
      <c r="G539" s="158"/>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301</v>
      </c>
      <c r="AH539" s="147">
        <v>2</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91" t="s">
        <v>637</v>
      </c>
      <c r="D540" s="162"/>
      <c r="E540" s="163">
        <v>1.5</v>
      </c>
      <c r="F540" s="158"/>
      <c r="G540" s="158"/>
      <c r="H540" s="158"/>
      <c r="I540" s="158"/>
      <c r="J540" s="158"/>
      <c r="K540" s="158"/>
      <c r="L540" s="158"/>
      <c r="M540" s="158"/>
      <c r="N540" s="157"/>
      <c r="O540" s="157"/>
      <c r="P540" s="157"/>
      <c r="Q540" s="157"/>
      <c r="R540" s="158"/>
      <c r="S540" s="158"/>
      <c r="T540" s="158"/>
      <c r="U540" s="158"/>
      <c r="V540" s="158"/>
      <c r="W540" s="158"/>
      <c r="X540" s="158"/>
      <c r="Y540" s="147"/>
      <c r="Z540" s="147"/>
      <c r="AA540" s="147"/>
      <c r="AB540" s="147"/>
      <c r="AC540" s="147"/>
      <c r="AD540" s="147"/>
      <c r="AE540" s="147"/>
      <c r="AF540" s="147"/>
      <c r="AG540" s="147" t="s">
        <v>301</v>
      </c>
      <c r="AH540" s="147">
        <v>2</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91" t="s">
        <v>638</v>
      </c>
      <c r="D541" s="162"/>
      <c r="E541" s="163">
        <v>1.5</v>
      </c>
      <c r="F541" s="158"/>
      <c r="G541" s="158"/>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301</v>
      </c>
      <c r="AH541" s="147">
        <v>2</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91" t="s">
        <v>639</v>
      </c>
      <c r="D542" s="162"/>
      <c r="E542" s="163">
        <v>1.5</v>
      </c>
      <c r="F542" s="158"/>
      <c r="G542" s="158"/>
      <c r="H542" s="158"/>
      <c r="I542" s="158"/>
      <c r="J542" s="158"/>
      <c r="K542" s="158"/>
      <c r="L542" s="158"/>
      <c r="M542" s="158"/>
      <c r="N542" s="157"/>
      <c r="O542" s="157"/>
      <c r="P542" s="157"/>
      <c r="Q542" s="157"/>
      <c r="R542" s="158"/>
      <c r="S542" s="158"/>
      <c r="T542" s="158"/>
      <c r="U542" s="158"/>
      <c r="V542" s="158"/>
      <c r="W542" s="158"/>
      <c r="X542" s="158"/>
      <c r="Y542" s="147"/>
      <c r="Z542" s="147"/>
      <c r="AA542" s="147"/>
      <c r="AB542" s="147"/>
      <c r="AC542" s="147"/>
      <c r="AD542" s="147"/>
      <c r="AE542" s="147"/>
      <c r="AF542" s="147"/>
      <c r="AG542" s="147" t="s">
        <v>301</v>
      </c>
      <c r="AH542" s="147">
        <v>2</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91" t="s">
        <v>640</v>
      </c>
      <c r="D543" s="162"/>
      <c r="E543" s="163">
        <v>3</v>
      </c>
      <c r="F543" s="158"/>
      <c r="G543" s="158"/>
      <c r="H543" s="158"/>
      <c r="I543" s="158"/>
      <c r="J543" s="158"/>
      <c r="K543" s="158"/>
      <c r="L543" s="158"/>
      <c r="M543" s="158"/>
      <c r="N543" s="157"/>
      <c r="O543" s="157"/>
      <c r="P543" s="157"/>
      <c r="Q543" s="157"/>
      <c r="R543" s="158"/>
      <c r="S543" s="158"/>
      <c r="T543" s="158"/>
      <c r="U543" s="158"/>
      <c r="V543" s="158"/>
      <c r="W543" s="158"/>
      <c r="X543" s="158"/>
      <c r="Y543" s="147"/>
      <c r="Z543" s="147"/>
      <c r="AA543" s="147"/>
      <c r="AB543" s="147"/>
      <c r="AC543" s="147"/>
      <c r="AD543" s="147"/>
      <c r="AE543" s="147"/>
      <c r="AF543" s="147"/>
      <c r="AG543" s="147" t="s">
        <v>301</v>
      </c>
      <c r="AH543" s="147">
        <v>2</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91" t="s">
        <v>641</v>
      </c>
      <c r="D544" s="162"/>
      <c r="E544" s="163">
        <v>2.15</v>
      </c>
      <c r="F544" s="158"/>
      <c r="G544" s="158"/>
      <c r="H544" s="158"/>
      <c r="I544" s="158"/>
      <c r="J544" s="158"/>
      <c r="K544" s="158"/>
      <c r="L544" s="158"/>
      <c r="M544" s="158"/>
      <c r="N544" s="157"/>
      <c r="O544" s="157"/>
      <c r="P544" s="157"/>
      <c r="Q544" s="157"/>
      <c r="R544" s="158"/>
      <c r="S544" s="158"/>
      <c r="T544" s="158"/>
      <c r="U544" s="158"/>
      <c r="V544" s="158"/>
      <c r="W544" s="158"/>
      <c r="X544" s="158"/>
      <c r="Y544" s="147"/>
      <c r="Z544" s="147"/>
      <c r="AA544" s="147"/>
      <c r="AB544" s="147"/>
      <c r="AC544" s="147"/>
      <c r="AD544" s="147"/>
      <c r="AE544" s="147"/>
      <c r="AF544" s="147"/>
      <c r="AG544" s="147" t="s">
        <v>301</v>
      </c>
      <c r="AH544" s="147">
        <v>2</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91" t="s">
        <v>642</v>
      </c>
      <c r="D545" s="162"/>
      <c r="E545" s="163">
        <v>2.2000000000000002</v>
      </c>
      <c r="F545" s="158"/>
      <c r="G545" s="158"/>
      <c r="H545" s="158"/>
      <c r="I545" s="158"/>
      <c r="J545" s="158"/>
      <c r="K545" s="158"/>
      <c r="L545" s="158"/>
      <c r="M545" s="158"/>
      <c r="N545" s="157"/>
      <c r="O545" s="157"/>
      <c r="P545" s="157"/>
      <c r="Q545" s="157"/>
      <c r="R545" s="158"/>
      <c r="S545" s="158"/>
      <c r="T545" s="158"/>
      <c r="U545" s="158"/>
      <c r="V545" s="158"/>
      <c r="W545" s="158"/>
      <c r="X545" s="158"/>
      <c r="Y545" s="147"/>
      <c r="Z545" s="147"/>
      <c r="AA545" s="147"/>
      <c r="AB545" s="147"/>
      <c r="AC545" s="147"/>
      <c r="AD545" s="147"/>
      <c r="AE545" s="147"/>
      <c r="AF545" s="147"/>
      <c r="AG545" s="147" t="s">
        <v>301</v>
      </c>
      <c r="AH545" s="147">
        <v>2</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91" t="s">
        <v>643</v>
      </c>
      <c r="D546" s="162"/>
      <c r="E546" s="163">
        <v>2.4</v>
      </c>
      <c r="F546" s="158"/>
      <c r="G546" s="158"/>
      <c r="H546" s="158"/>
      <c r="I546" s="158"/>
      <c r="J546" s="158"/>
      <c r="K546" s="158"/>
      <c r="L546" s="158"/>
      <c r="M546" s="158"/>
      <c r="N546" s="157"/>
      <c r="O546" s="157"/>
      <c r="P546" s="157"/>
      <c r="Q546" s="157"/>
      <c r="R546" s="158"/>
      <c r="S546" s="158"/>
      <c r="T546" s="158"/>
      <c r="U546" s="158"/>
      <c r="V546" s="158"/>
      <c r="W546" s="158"/>
      <c r="X546" s="158"/>
      <c r="Y546" s="147"/>
      <c r="Z546" s="147"/>
      <c r="AA546" s="147"/>
      <c r="AB546" s="147"/>
      <c r="AC546" s="147"/>
      <c r="AD546" s="147"/>
      <c r="AE546" s="147"/>
      <c r="AF546" s="147"/>
      <c r="AG546" s="147" t="s">
        <v>301</v>
      </c>
      <c r="AH546" s="147">
        <v>2</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91" t="s">
        <v>644</v>
      </c>
      <c r="D547" s="162"/>
      <c r="E547" s="163">
        <v>1.6</v>
      </c>
      <c r="F547" s="158"/>
      <c r="G547" s="158"/>
      <c r="H547" s="158"/>
      <c r="I547" s="158"/>
      <c r="J547" s="158"/>
      <c r="K547" s="158"/>
      <c r="L547" s="158"/>
      <c r="M547" s="158"/>
      <c r="N547" s="157"/>
      <c r="O547" s="157"/>
      <c r="P547" s="157"/>
      <c r="Q547" s="157"/>
      <c r="R547" s="158"/>
      <c r="S547" s="158"/>
      <c r="T547" s="158"/>
      <c r="U547" s="158"/>
      <c r="V547" s="158"/>
      <c r="W547" s="158"/>
      <c r="X547" s="158"/>
      <c r="Y547" s="147"/>
      <c r="Z547" s="147"/>
      <c r="AA547" s="147"/>
      <c r="AB547" s="147"/>
      <c r="AC547" s="147"/>
      <c r="AD547" s="147"/>
      <c r="AE547" s="147"/>
      <c r="AF547" s="147"/>
      <c r="AG547" s="147" t="s">
        <v>301</v>
      </c>
      <c r="AH547" s="147">
        <v>2</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91" t="s">
        <v>645</v>
      </c>
      <c r="D548" s="162"/>
      <c r="E548" s="163">
        <v>2.2000000000000002</v>
      </c>
      <c r="F548" s="158"/>
      <c r="G548" s="158"/>
      <c r="H548" s="158"/>
      <c r="I548" s="158"/>
      <c r="J548" s="158"/>
      <c r="K548" s="158"/>
      <c r="L548" s="158"/>
      <c r="M548" s="158"/>
      <c r="N548" s="157"/>
      <c r="O548" s="157"/>
      <c r="P548" s="157"/>
      <c r="Q548" s="157"/>
      <c r="R548" s="158"/>
      <c r="S548" s="158"/>
      <c r="T548" s="158"/>
      <c r="U548" s="158"/>
      <c r="V548" s="158"/>
      <c r="W548" s="158"/>
      <c r="X548" s="158"/>
      <c r="Y548" s="147"/>
      <c r="Z548" s="147"/>
      <c r="AA548" s="147"/>
      <c r="AB548" s="147"/>
      <c r="AC548" s="147"/>
      <c r="AD548" s="147"/>
      <c r="AE548" s="147"/>
      <c r="AF548" s="147"/>
      <c r="AG548" s="147" t="s">
        <v>301</v>
      </c>
      <c r="AH548" s="147">
        <v>2</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91" t="s">
        <v>646</v>
      </c>
      <c r="D549" s="162"/>
      <c r="E549" s="163">
        <v>9.1999999999999993</v>
      </c>
      <c r="F549" s="158"/>
      <c r="G549" s="158"/>
      <c r="H549" s="158"/>
      <c r="I549" s="158"/>
      <c r="J549" s="158"/>
      <c r="K549" s="158"/>
      <c r="L549" s="158"/>
      <c r="M549" s="158"/>
      <c r="N549" s="157"/>
      <c r="O549" s="157"/>
      <c r="P549" s="157"/>
      <c r="Q549" s="157"/>
      <c r="R549" s="158"/>
      <c r="S549" s="158"/>
      <c r="T549" s="158"/>
      <c r="U549" s="158"/>
      <c r="V549" s="158"/>
      <c r="W549" s="158"/>
      <c r="X549" s="158"/>
      <c r="Y549" s="147"/>
      <c r="Z549" s="147"/>
      <c r="AA549" s="147"/>
      <c r="AB549" s="147"/>
      <c r="AC549" s="147"/>
      <c r="AD549" s="147"/>
      <c r="AE549" s="147"/>
      <c r="AF549" s="147"/>
      <c r="AG549" s="147" t="s">
        <v>301</v>
      </c>
      <c r="AH549" s="147">
        <v>2</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91" t="s">
        <v>647</v>
      </c>
      <c r="D550" s="162"/>
      <c r="E550" s="163">
        <v>4.75</v>
      </c>
      <c r="F550" s="158"/>
      <c r="G550" s="158"/>
      <c r="H550" s="158"/>
      <c r="I550" s="158"/>
      <c r="J550" s="158"/>
      <c r="K550" s="158"/>
      <c r="L550" s="158"/>
      <c r="M550" s="158"/>
      <c r="N550" s="157"/>
      <c r="O550" s="157"/>
      <c r="P550" s="157"/>
      <c r="Q550" s="157"/>
      <c r="R550" s="158"/>
      <c r="S550" s="158"/>
      <c r="T550" s="158"/>
      <c r="U550" s="158"/>
      <c r="V550" s="158"/>
      <c r="W550" s="158"/>
      <c r="X550" s="158"/>
      <c r="Y550" s="147"/>
      <c r="Z550" s="147"/>
      <c r="AA550" s="147"/>
      <c r="AB550" s="147"/>
      <c r="AC550" s="147"/>
      <c r="AD550" s="147"/>
      <c r="AE550" s="147"/>
      <c r="AF550" s="147"/>
      <c r="AG550" s="147" t="s">
        <v>301</v>
      </c>
      <c r="AH550" s="147">
        <v>2</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91" t="s">
        <v>629</v>
      </c>
      <c r="D551" s="162"/>
      <c r="E551" s="163">
        <v>15</v>
      </c>
      <c r="F551" s="158"/>
      <c r="G551" s="158"/>
      <c r="H551" s="158"/>
      <c r="I551" s="158"/>
      <c r="J551" s="158"/>
      <c r="K551" s="158"/>
      <c r="L551" s="158"/>
      <c r="M551" s="158"/>
      <c r="N551" s="157"/>
      <c r="O551" s="157"/>
      <c r="P551" s="157"/>
      <c r="Q551" s="157"/>
      <c r="R551" s="158"/>
      <c r="S551" s="158"/>
      <c r="T551" s="158"/>
      <c r="U551" s="158"/>
      <c r="V551" s="158"/>
      <c r="W551" s="158"/>
      <c r="X551" s="158"/>
      <c r="Y551" s="147"/>
      <c r="Z551" s="147"/>
      <c r="AA551" s="147"/>
      <c r="AB551" s="147"/>
      <c r="AC551" s="147"/>
      <c r="AD551" s="147"/>
      <c r="AE551" s="147"/>
      <c r="AF551" s="147"/>
      <c r="AG551" s="147" t="s">
        <v>301</v>
      </c>
      <c r="AH551" s="147">
        <v>2</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91" t="s">
        <v>630</v>
      </c>
      <c r="D552" s="162"/>
      <c r="E552" s="163">
        <v>7.7</v>
      </c>
      <c r="F552" s="158"/>
      <c r="G552" s="158"/>
      <c r="H552" s="158"/>
      <c r="I552" s="158"/>
      <c r="J552" s="158"/>
      <c r="K552" s="158"/>
      <c r="L552" s="158"/>
      <c r="M552" s="158"/>
      <c r="N552" s="157"/>
      <c r="O552" s="157"/>
      <c r="P552" s="157"/>
      <c r="Q552" s="157"/>
      <c r="R552" s="158"/>
      <c r="S552" s="158"/>
      <c r="T552" s="158"/>
      <c r="U552" s="158"/>
      <c r="V552" s="158"/>
      <c r="W552" s="158"/>
      <c r="X552" s="158"/>
      <c r="Y552" s="147"/>
      <c r="Z552" s="147"/>
      <c r="AA552" s="147"/>
      <c r="AB552" s="147"/>
      <c r="AC552" s="147"/>
      <c r="AD552" s="147"/>
      <c r="AE552" s="147"/>
      <c r="AF552" s="147"/>
      <c r="AG552" s="147" t="s">
        <v>301</v>
      </c>
      <c r="AH552" s="147">
        <v>2</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91" t="s">
        <v>648</v>
      </c>
      <c r="D553" s="162"/>
      <c r="E553" s="163">
        <v>1.2</v>
      </c>
      <c r="F553" s="158"/>
      <c r="G553" s="158"/>
      <c r="H553" s="158"/>
      <c r="I553" s="158"/>
      <c r="J553" s="158"/>
      <c r="K553" s="158"/>
      <c r="L553" s="158"/>
      <c r="M553" s="158"/>
      <c r="N553" s="157"/>
      <c r="O553" s="157"/>
      <c r="P553" s="157"/>
      <c r="Q553" s="157"/>
      <c r="R553" s="158"/>
      <c r="S553" s="158"/>
      <c r="T553" s="158"/>
      <c r="U553" s="158"/>
      <c r="V553" s="158"/>
      <c r="W553" s="158"/>
      <c r="X553" s="158"/>
      <c r="Y553" s="147"/>
      <c r="Z553" s="147"/>
      <c r="AA553" s="147"/>
      <c r="AB553" s="147"/>
      <c r="AC553" s="147"/>
      <c r="AD553" s="147"/>
      <c r="AE553" s="147"/>
      <c r="AF553" s="147"/>
      <c r="AG553" s="147" t="s">
        <v>301</v>
      </c>
      <c r="AH553" s="147">
        <v>2</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91" t="s">
        <v>649</v>
      </c>
      <c r="D554" s="162"/>
      <c r="E554" s="163">
        <v>3.6</v>
      </c>
      <c r="F554" s="158"/>
      <c r="G554" s="158"/>
      <c r="H554" s="158"/>
      <c r="I554" s="158"/>
      <c r="J554" s="158"/>
      <c r="K554" s="158"/>
      <c r="L554" s="158"/>
      <c r="M554" s="158"/>
      <c r="N554" s="157"/>
      <c r="O554" s="157"/>
      <c r="P554" s="157"/>
      <c r="Q554" s="157"/>
      <c r="R554" s="158"/>
      <c r="S554" s="158"/>
      <c r="T554" s="158"/>
      <c r="U554" s="158"/>
      <c r="V554" s="158"/>
      <c r="W554" s="158"/>
      <c r="X554" s="158"/>
      <c r="Y554" s="147"/>
      <c r="Z554" s="147"/>
      <c r="AA554" s="147"/>
      <c r="AB554" s="147"/>
      <c r="AC554" s="147"/>
      <c r="AD554" s="147"/>
      <c r="AE554" s="147"/>
      <c r="AF554" s="147"/>
      <c r="AG554" s="147" t="s">
        <v>301</v>
      </c>
      <c r="AH554" s="147">
        <v>2</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91" t="s">
        <v>650</v>
      </c>
      <c r="D555" s="162"/>
      <c r="E555" s="163">
        <v>7.5</v>
      </c>
      <c r="F555" s="158"/>
      <c r="G555" s="158"/>
      <c r="H555" s="158"/>
      <c r="I555" s="158"/>
      <c r="J555" s="158"/>
      <c r="K555" s="158"/>
      <c r="L555" s="158"/>
      <c r="M555" s="158"/>
      <c r="N555" s="157"/>
      <c r="O555" s="157"/>
      <c r="P555" s="157"/>
      <c r="Q555" s="157"/>
      <c r="R555" s="158"/>
      <c r="S555" s="158"/>
      <c r="T555" s="158"/>
      <c r="U555" s="158"/>
      <c r="V555" s="158"/>
      <c r="W555" s="158"/>
      <c r="X555" s="158"/>
      <c r="Y555" s="147"/>
      <c r="Z555" s="147"/>
      <c r="AA555" s="147"/>
      <c r="AB555" s="147"/>
      <c r="AC555" s="147"/>
      <c r="AD555" s="147"/>
      <c r="AE555" s="147"/>
      <c r="AF555" s="147"/>
      <c r="AG555" s="147" t="s">
        <v>301</v>
      </c>
      <c r="AH555" s="147">
        <v>2</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191" t="s">
        <v>651</v>
      </c>
      <c r="D556" s="162"/>
      <c r="E556" s="163">
        <v>1.5</v>
      </c>
      <c r="F556" s="158"/>
      <c r="G556" s="158"/>
      <c r="H556" s="158"/>
      <c r="I556" s="158"/>
      <c r="J556" s="158"/>
      <c r="K556" s="158"/>
      <c r="L556" s="158"/>
      <c r="M556" s="158"/>
      <c r="N556" s="157"/>
      <c r="O556" s="157"/>
      <c r="P556" s="157"/>
      <c r="Q556" s="157"/>
      <c r="R556" s="158"/>
      <c r="S556" s="158"/>
      <c r="T556" s="158"/>
      <c r="U556" s="158"/>
      <c r="V556" s="158"/>
      <c r="W556" s="158"/>
      <c r="X556" s="158"/>
      <c r="Y556" s="147"/>
      <c r="Z556" s="147"/>
      <c r="AA556" s="147"/>
      <c r="AB556" s="147"/>
      <c r="AC556" s="147"/>
      <c r="AD556" s="147"/>
      <c r="AE556" s="147"/>
      <c r="AF556" s="147"/>
      <c r="AG556" s="147" t="s">
        <v>301</v>
      </c>
      <c r="AH556" s="147">
        <v>2</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191" t="s">
        <v>652</v>
      </c>
      <c r="D557" s="162"/>
      <c r="E557" s="163">
        <v>79.2</v>
      </c>
      <c r="F557" s="158"/>
      <c r="G557" s="158"/>
      <c r="H557" s="158"/>
      <c r="I557" s="158"/>
      <c r="J557" s="158"/>
      <c r="K557" s="158"/>
      <c r="L557" s="158"/>
      <c r="M557" s="158"/>
      <c r="N557" s="157"/>
      <c r="O557" s="157"/>
      <c r="P557" s="157"/>
      <c r="Q557" s="157"/>
      <c r="R557" s="158"/>
      <c r="S557" s="158"/>
      <c r="T557" s="158"/>
      <c r="U557" s="158"/>
      <c r="V557" s="158"/>
      <c r="W557" s="158"/>
      <c r="X557" s="158"/>
      <c r="Y557" s="147"/>
      <c r="Z557" s="147"/>
      <c r="AA557" s="147"/>
      <c r="AB557" s="147"/>
      <c r="AC557" s="147"/>
      <c r="AD557" s="147"/>
      <c r="AE557" s="147"/>
      <c r="AF557" s="147"/>
      <c r="AG557" s="147" t="s">
        <v>301</v>
      </c>
      <c r="AH557" s="147">
        <v>2</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91" t="s">
        <v>653</v>
      </c>
      <c r="D558" s="162"/>
      <c r="E558" s="163">
        <v>14.4</v>
      </c>
      <c r="F558" s="158"/>
      <c r="G558" s="158"/>
      <c r="H558" s="158"/>
      <c r="I558" s="158"/>
      <c r="J558" s="158"/>
      <c r="K558" s="158"/>
      <c r="L558" s="158"/>
      <c r="M558" s="158"/>
      <c r="N558" s="157"/>
      <c r="O558" s="157"/>
      <c r="P558" s="157"/>
      <c r="Q558" s="157"/>
      <c r="R558" s="158"/>
      <c r="S558" s="158"/>
      <c r="T558" s="158"/>
      <c r="U558" s="158"/>
      <c r="V558" s="158"/>
      <c r="W558" s="158"/>
      <c r="X558" s="158"/>
      <c r="Y558" s="147"/>
      <c r="Z558" s="147"/>
      <c r="AA558" s="147"/>
      <c r="AB558" s="147"/>
      <c r="AC558" s="147"/>
      <c r="AD558" s="147"/>
      <c r="AE558" s="147"/>
      <c r="AF558" s="147"/>
      <c r="AG558" s="147" t="s">
        <v>301</v>
      </c>
      <c r="AH558" s="147">
        <v>2</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90" t="s">
        <v>306</v>
      </c>
      <c r="D559" s="162"/>
      <c r="E559" s="163"/>
      <c r="F559" s="158"/>
      <c r="G559" s="158"/>
      <c r="H559" s="158"/>
      <c r="I559" s="158"/>
      <c r="J559" s="158"/>
      <c r="K559" s="158"/>
      <c r="L559" s="158"/>
      <c r="M559" s="158"/>
      <c r="N559" s="157"/>
      <c r="O559" s="157"/>
      <c r="P559" s="157"/>
      <c r="Q559" s="157"/>
      <c r="R559" s="158"/>
      <c r="S559" s="158"/>
      <c r="T559" s="158"/>
      <c r="U559" s="158"/>
      <c r="V559" s="158"/>
      <c r="W559" s="158"/>
      <c r="X559" s="158"/>
      <c r="Y559" s="147"/>
      <c r="Z559" s="147"/>
      <c r="AA559" s="147"/>
      <c r="AB559" s="147"/>
      <c r="AC559" s="147"/>
      <c r="AD559" s="147"/>
      <c r="AE559" s="147"/>
      <c r="AF559" s="147"/>
      <c r="AG559" s="147" t="s">
        <v>301</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72">
        <v>43</v>
      </c>
      <c r="B560" s="173" t="s">
        <v>654</v>
      </c>
      <c r="C560" s="188" t="s">
        <v>655</v>
      </c>
      <c r="D560" s="174" t="s">
        <v>312</v>
      </c>
      <c r="E560" s="175">
        <v>211</v>
      </c>
      <c r="F560" s="176"/>
      <c r="G560" s="177">
        <f>ROUND(E560*F560,2)</f>
        <v>0</v>
      </c>
      <c r="H560" s="176"/>
      <c r="I560" s="177">
        <f>ROUND(E560*H560,2)</f>
        <v>0</v>
      </c>
      <c r="J560" s="176"/>
      <c r="K560" s="177">
        <f>ROUND(E560*J560,2)</f>
        <v>0</v>
      </c>
      <c r="L560" s="177">
        <v>21</v>
      </c>
      <c r="M560" s="177">
        <f>G560*(1+L560/100)</f>
        <v>0</v>
      </c>
      <c r="N560" s="175">
        <v>0</v>
      </c>
      <c r="O560" s="175">
        <f>ROUND(E560*N560,2)</f>
        <v>0</v>
      </c>
      <c r="P560" s="175">
        <v>0</v>
      </c>
      <c r="Q560" s="175">
        <f>ROUND(E560*P560,2)</f>
        <v>0</v>
      </c>
      <c r="R560" s="177" t="s">
        <v>399</v>
      </c>
      <c r="S560" s="177" t="s">
        <v>267</v>
      </c>
      <c r="T560" s="178" t="s">
        <v>267</v>
      </c>
      <c r="U560" s="158">
        <v>0.31</v>
      </c>
      <c r="V560" s="158">
        <f>ROUND(E560*U560,2)</f>
        <v>65.41</v>
      </c>
      <c r="W560" s="158"/>
      <c r="X560" s="158" t="s">
        <v>314</v>
      </c>
      <c r="Y560" s="147"/>
      <c r="Z560" s="147"/>
      <c r="AA560" s="147"/>
      <c r="AB560" s="147"/>
      <c r="AC560" s="147"/>
      <c r="AD560" s="147"/>
      <c r="AE560" s="147"/>
      <c r="AF560" s="147"/>
      <c r="AG560" s="147" t="s">
        <v>315</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89" t="s">
        <v>459</v>
      </c>
      <c r="D561" s="160"/>
      <c r="E561" s="161">
        <v>158</v>
      </c>
      <c r="F561" s="158"/>
      <c r="G561" s="158"/>
      <c r="H561" s="158"/>
      <c r="I561" s="158"/>
      <c r="J561" s="158"/>
      <c r="K561" s="158"/>
      <c r="L561" s="158"/>
      <c r="M561" s="158"/>
      <c r="N561" s="157"/>
      <c r="O561" s="157"/>
      <c r="P561" s="157"/>
      <c r="Q561" s="157"/>
      <c r="R561" s="158"/>
      <c r="S561" s="158"/>
      <c r="T561" s="158"/>
      <c r="U561" s="158"/>
      <c r="V561" s="158"/>
      <c r="W561" s="158"/>
      <c r="X561" s="158"/>
      <c r="Y561" s="147"/>
      <c r="Z561" s="147"/>
      <c r="AA561" s="147"/>
      <c r="AB561" s="147"/>
      <c r="AC561" s="147"/>
      <c r="AD561" s="147"/>
      <c r="AE561" s="147"/>
      <c r="AF561" s="147"/>
      <c r="AG561" s="147" t="s">
        <v>301</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89" t="s">
        <v>445</v>
      </c>
      <c r="D562" s="160"/>
      <c r="E562" s="161">
        <v>53</v>
      </c>
      <c r="F562" s="158"/>
      <c r="G562" s="158"/>
      <c r="H562" s="158"/>
      <c r="I562" s="158"/>
      <c r="J562" s="158"/>
      <c r="K562" s="158"/>
      <c r="L562" s="158"/>
      <c r="M562" s="158"/>
      <c r="N562" s="157"/>
      <c r="O562" s="157"/>
      <c r="P562" s="157"/>
      <c r="Q562" s="157"/>
      <c r="R562" s="158"/>
      <c r="S562" s="158"/>
      <c r="T562" s="158"/>
      <c r="U562" s="158"/>
      <c r="V562" s="158"/>
      <c r="W562" s="158"/>
      <c r="X562" s="158"/>
      <c r="Y562" s="147"/>
      <c r="Z562" s="147"/>
      <c r="AA562" s="147"/>
      <c r="AB562" s="147"/>
      <c r="AC562" s="147"/>
      <c r="AD562" s="147"/>
      <c r="AE562" s="147"/>
      <c r="AF562" s="147"/>
      <c r="AG562" s="147" t="s">
        <v>301</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ht="22.5" outlineLevel="1" x14ac:dyDescent="0.2">
      <c r="A563" s="172">
        <v>44</v>
      </c>
      <c r="B563" s="173" t="s">
        <v>656</v>
      </c>
      <c r="C563" s="188" t="s">
        <v>657</v>
      </c>
      <c r="D563" s="174" t="s">
        <v>312</v>
      </c>
      <c r="E563" s="175">
        <v>158</v>
      </c>
      <c r="F563" s="176"/>
      <c r="G563" s="177">
        <f>ROUND(E563*F563,2)</f>
        <v>0</v>
      </c>
      <c r="H563" s="176"/>
      <c r="I563" s="177">
        <f>ROUND(E563*H563,2)</f>
        <v>0</v>
      </c>
      <c r="J563" s="176"/>
      <c r="K563" s="177">
        <f>ROUND(E563*J563,2)</f>
        <v>0</v>
      </c>
      <c r="L563" s="177">
        <v>21</v>
      </c>
      <c r="M563" s="177">
        <f>G563*(1+L563/100)</f>
        <v>0</v>
      </c>
      <c r="N563" s="175">
        <v>0</v>
      </c>
      <c r="O563" s="175">
        <f>ROUND(E563*N563,2)</f>
        <v>0</v>
      </c>
      <c r="P563" s="175">
        <v>0</v>
      </c>
      <c r="Q563" s="175">
        <f>ROUND(E563*P563,2)</f>
        <v>0</v>
      </c>
      <c r="R563" s="177" t="s">
        <v>399</v>
      </c>
      <c r="S563" s="177" t="s">
        <v>267</v>
      </c>
      <c r="T563" s="178" t="s">
        <v>267</v>
      </c>
      <c r="U563" s="158">
        <v>0</v>
      </c>
      <c r="V563" s="158">
        <f>ROUND(E563*U563,2)</f>
        <v>0</v>
      </c>
      <c r="W563" s="158"/>
      <c r="X563" s="158" t="s">
        <v>314</v>
      </c>
      <c r="Y563" s="147"/>
      <c r="Z563" s="147"/>
      <c r="AA563" s="147"/>
      <c r="AB563" s="147"/>
      <c r="AC563" s="147"/>
      <c r="AD563" s="147"/>
      <c r="AE563" s="147"/>
      <c r="AF563" s="147"/>
      <c r="AG563" s="147" t="s">
        <v>315</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89" t="s">
        <v>459</v>
      </c>
      <c r="D564" s="160"/>
      <c r="E564" s="161">
        <v>158</v>
      </c>
      <c r="F564" s="158"/>
      <c r="G564" s="158"/>
      <c r="H564" s="158"/>
      <c r="I564" s="158"/>
      <c r="J564" s="158"/>
      <c r="K564" s="158"/>
      <c r="L564" s="158"/>
      <c r="M564" s="158"/>
      <c r="N564" s="157"/>
      <c r="O564" s="157"/>
      <c r="P564" s="157"/>
      <c r="Q564" s="157"/>
      <c r="R564" s="158"/>
      <c r="S564" s="158"/>
      <c r="T564" s="158"/>
      <c r="U564" s="158"/>
      <c r="V564" s="158"/>
      <c r="W564" s="158"/>
      <c r="X564" s="158"/>
      <c r="Y564" s="147"/>
      <c r="Z564" s="147"/>
      <c r="AA564" s="147"/>
      <c r="AB564" s="147"/>
      <c r="AC564" s="147"/>
      <c r="AD564" s="147"/>
      <c r="AE564" s="147"/>
      <c r="AF564" s="147"/>
      <c r="AG564" s="147" t="s">
        <v>301</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190" t="s">
        <v>302</v>
      </c>
      <c r="D565" s="162"/>
      <c r="E565" s="163"/>
      <c r="F565" s="158"/>
      <c r="G565" s="158"/>
      <c r="H565" s="158"/>
      <c r="I565" s="158"/>
      <c r="J565" s="158"/>
      <c r="K565" s="158"/>
      <c r="L565" s="158"/>
      <c r="M565" s="158"/>
      <c r="N565" s="157"/>
      <c r="O565" s="157"/>
      <c r="P565" s="157"/>
      <c r="Q565" s="157"/>
      <c r="R565" s="158"/>
      <c r="S565" s="158"/>
      <c r="T565" s="158"/>
      <c r="U565" s="158"/>
      <c r="V565" s="158"/>
      <c r="W565" s="158"/>
      <c r="X565" s="158"/>
      <c r="Y565" s="147"/>
      <c r="Z565" s="147"/>
      <c r="AA565" s="147"/>
      <c r="AB565" s="147"/>
      <c r="AC565" s="147"/>
      <c r="AD565" s="147"/>
      <c r="AE565" s="147"/>
      <c r="AF565" s="147"/>
      <c r="AG565" s="147" t="s">
        <v>301</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91" t="s">
        <v>460</v>
      </c>
      <c r="D566" s="162"/>
      <c r="E566" s="163"/>
      <c r="F566" s="158"/>
      <c r="G566" s="158"/>
      <c r="H566" s="158"/>
      <c r="I566" s="158"/>
      <c r="J566" s="158"/>
      <c r="K566" s="158"/>
      <c r="L566" s="158"/>
      <c r="M566" s="158"/>
      <c r="N566" s="157"/>
      <c r="O566" s="157"/>
      <c r="P566" s="157"/>
      <c r="Q566" s="157"/>
      <c r="R566" s="158"/>
      <c r="S566" s="158"/>
      <c r="T566" s="158"/>
      <c r="U566" s="158"/>
      <c r="V566" s="158"/>
      <c r="W566" s="158"/>
      <c r="X566" s="158"/>
      <c r="Y566" s="147"/>
      <c r="Z566" s="147"/>
      <c r="AA566" s="147"/>
      <c r="AB566" s="147"/>
      <c r="AC566" s="147"/>
      <c r="AD566" s="147"/>
      <c r="AE566" s="147"/>
      <c r="AF566" s="147"/>
      <c r="AG566" s="147" t="s">
        <v>301</v>
      </c>
      <c r="AH566" s="147">
        <v>2</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91" t="s">
        <v>461</v>
      </c>
      <c r="D567" s="162"/>
      <c r="E567" s="163">
        <v>61.29</v>
      </c>
      <c r="F567" s="158"/>
      <c r="G567" s="158"/>
      <c r="H567" s="158"/>
      <c r="I567" s="158"/>
      <c r="J567" s="158"/>
      <c r="K567" s="158"/>
      <c r="L567" s="158"/>
      <c r="M567" s="158"/>
      <c r="N567" s="157"/>
      <c r="O567" s="157"/>
      <c r="P567" s="157"/>
      <c r="Q567" s="157"/>
      <c r="R567" s="158"/>
      <c r="S567" s="158"/>
      <c r="T567" s="158"/>
      <c r="U567" s="158"/>
      <c r="V567" s="158"/>
      <c r="W567" s="158"/>
      <c r="X567" s="158"/>
      <c r="Y567" s="147"/>
      <c r="Z567" s="147"/>
      <c r="AA567" s="147"/>
      <c r="AB567" s="147"/>
      <c r="AC567" s="147"/>
      <c r="AD567" s="147"/>
      <c r="AE567" s="147"/>
      <c r="AF567" s="147"/>
      <c r="AG567" s="147" t="s">
        <v>301</v>
      </c>
      <c r="AH567" s="147">
        <v>2</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91" t="s">
        <v>462</v>
      </c>
      <c r="D568" s="162"/>
      <c r="E568" s="163">
        <v>14.7</v>
      </c>
      <c r="F568" s="158"/>
      <c r="G568" s="158"/>
      <c r="H568" s="158"/>
      <c r="I568" s="158"/>
      <c r="J568" s="158"/>
      <c r="K568" s="158"/>
      <c r="L568" s="158"/>
      <c r="M568" s="158"/>
      <c r="N568" s="157"/>
      <c r="O568" s="157"/>
      <c r="P568" s="157"/>
      <c r="Q568" s="157"/>
      <c r="R568" s="158"/>
      <c r="S568" s="158"/>
      <c r="T568" s="158"/>
      <c r="U568" s="158"/>
      <c r="V568" s="158"/>
      <c r="W568" s="158"/>
      <c r="X568" s="158"/>
      <c r="Y568" s="147"/>
      <c r="Z568" s="147"/>
      <c r="AA568" s="147"/>
      <c r="AB568" s="147"/>
      <c r="AC568" s="147"/>
      <c r="AD568" s="147"/>
      <c r="AE568" s="147"/>
      <c r="AF568" s="147"/>
      <c r="AG568" s="147" t="s">
        <v>301</v>
      </c>
      <c r="AH568" s="147">
        <v>2</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191" t="s">
        <v>463</v>
      </c>
      <c r="D569" s="162"/>
      <c r="E569" s="163">
        <v>82.015000000000001</v>
      </c>
      <c r="F569" s="158"/>
      <c r="G569" s="158"/>
      <c r="H569" s="158"/>
      <c r="I569" s="158"/>
      <c r="J569" s="158"/>
      <c r="K569" s="158"/>
      <c r="L569" s="158"/>
      <c r="M569" s="158"/>
      <c r="N569" s="157"/>
      <c r="O569" s="157"/>
      <c r="P569" s="157"/>
      <c r="Q569" s="157"/>
      <c r="R569" s="158"/>
      <c r="S569" s="158"/>
      <c r="T569" s="158"/>
      <c r="U569" s="158"/>
      <c r="V569" s="158"/>
      <c r="W569" s="158"/>
      <c r="X569" s="158"/>
      <c r="Y569" s="147"/>
      <c r="Z569" s="147"/>
      <c r="AA569" s="147"/>
      <c r="AB569" s="147"/>
      <c r="AC569" s="147"/>
      <c r="AD569" s="147"/>
      <c r="AE569" s="147"/>
      <c r="AF569" s="147"/>
      <c r="AG569" s="147" t="s">
        <v>301</v>
      </c>
      <c r="AH569" s="147">
        <v>2</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4"/>
      <c r="B570" s="155"/>
      <c r="C570" s="190" t="s">
        <v>306</v>
      </c>
      <c r="D570" s="162"/>
      <c r="E570" s="163"/>
      <c r="F570" s="158"/>
      <c r="G570" s="158"/>
      <c r="H570" s="158"/>
      <c r="I570" s="158"/>
      <c r="J570" s="158"/>
      <c r="K570" s="158"/>
      <c r="L570" s="158"/>
      <c r="M570" s="158"/>
      <c r="N570" s="157"/>
      <c r="O570" s="157"/>
      <c r="P570" s="157"/>
      <c r="Q570" s="157"/>
      <c r="R570" s="158"/>
      <c r="S570" s="158"/>
      <c r="T570" s="158"/>
      <c r="U570" s="158"/>
      <c r="V570" s="158"/>
      <c r="W570" s="158"/>
      <c r="X570" s="158"/>
      <c r="Y570" s="147"/>
      <c r="Z570" s="147"/>
      <c r="AA570" s="147"/>
      <c r="AB570" s="147"/>
      <c r="AC570" s="147"/>
      <c r="AD570" s="147"/>
      <c r="AE570" s="147"/>
      <c r="AF570" s="147"/>
      <c r="AG570" s="147" t="s">
        <v>301</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72">
        <v>45</v>
      </c>
      <c r="B571" s="173" t="s">
        <v>658</v>
      </c>
      <c r="C571" s="188" t="s">
        <v>659</v>
      </c>
      <c r="D571" s="174" t="s">
        <v>312</v>
      </c>
      <c r="E571" s="175">
        <v>3.8</v>
      </c>
      <c r="F571" s="176"/>
      <c r="G571" s="177">
        <f>ROUND(E571*F571,2)</f>
        <v>0</v>
      </c>
      <c r="H571" s="176"/>
      <c r="I571" s="177">
        <f>ROUND(E571*H571,2)</f>
        <v>0</v>
      </c>
      <c r="J571" s="176"/>
      <c r="K571" s="177">
        <f>ROUND(E571*J571,2)</f>
        <v>0</v>
      </c>
      <c r="L571" s="177">
        <v>21</v>
      </c>
      <c r="M571" s="177">
        <f>G571*(1+L571/100)</f>
        <v>0</v>
      </c>
      <c r="N571" s="175">
        <v>0</v>
      </c>
      <c r="O571" s="175">
        <f>ROUND(E571*N571,2)</f>
        <v>0</v>
      </c>
      <c r="P571" s="175">
        <v>0</v>
      </c>
      <c r="Q571" s="175">
        <f>ROUND(E571*P571,2)</f>
        <v>0</v>
      </c>
      <c r="R571" s="177" t="s">
        <v>399</v>
      </c>
      <c r="S571" s="177" t="s">
        <v>267</v>
      </c>
      <c r="T571" s="178" t="s">
        <v>267</v>
      </c>
      <c r="U571" s="158">
        <v>0</v>
      </c>
      <c r="V571" s="158">
        <f>ROUND(E571*U571,2)</f>
        <v>0</v>
      </c>
      <c r="W571" s="158"/>
      <c r="X571" s="158" t="s">
        <v>314</v>
      </c>
      <c r="Y571" s="147"/>
      <c r="Z571" s="147"/>
      <c r="AA571" s="147"/>
      <c r="AB571" s="147"/>
      <c r="AC571" s="147"/>
      <c r="AD571" s="147"/>
      <c r="AE571" s="147"/>
      <c r="AF571" s="147"/>
      <c r="AG571" s="147" t="s">
        <v>315</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9" t="s">
        <v>660</v>
      </c>
      <c r="D572" s="160"/>
      <c r="E572" s="161">
        <v>3.8</v>
      </c>
      <c r="F572" s="158"/>
      <c r="G572" s="158"/>
      <c r="H572" s="158"/>
      <c r="I572" s="158"/>
      <c r="J572" s="158"/>
      <c r="K572" s="158"/>
      <c r="L572" s="158"/>
      <c r="M572" s="158"/>
      <c r="N572" s="157"/>
      <c r="O572" s="157"/>
      <c r="P572" s="157"/>
      <c r="Q572" s="157"/>
      <c r="R572" s="158"/>
      <c r="S572" s="158"/>
      <c r="T572" s="158"/>
      <c r="U572" s="158"/>
      <c r="V572" s="158"/>
      <c r="W572" s="158"/>
      <c r="X572" s="158"/>
      <c r="Y572" s="147"/>
      <c r="Z572" s="147"/>
      <c r="AA572" s="147"/>
      <c r="AB572" s="147"/>
      <c r="AC572" s="147"/>
      <c r="AD572" s="147"/>
      <c r="AE572" s="147"/>
      <c r="AF572" s="147"/>
      <c r="AG572" s="147" t="s">
        <v>301</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90" t="s">
        <v>302</v>
      </c>
      <c r="D573" s="162"/>
      <c r="E573" s="163"/>
      <c r="F573" s="158"/>
      <c r="G573" s="158"/>
      <c r="H573" s="158"/>
      <c r="I573" s="158"/>
      <c r="J573" s="158"/>
      <c r="K573" s="158"/>
      <c r="L573" s="158"/>
      <c r="M573" s="158"/>
      <c r="N573" s="157"/>
      <c r="O573" s="157"/>
      <c r="P573" s="157"/>
      <c r="Q573" s="157"/>
      <c r="R573" s="158"/>
      <c r="S573" s="158"/>
      <c r="T573" s="158"/>
      <c r="U573" s="158"/>
      <c r="V573" s="158"/>
      <c r="W573" s="158"/>
      <c r="X573" s="158"/>
      <c r="Y573" s="147"/>
      <c r="Z573" s="147"/>
      <c r="AA573" s="147"/>
      <c r="AB573" s="147"/>
      <c r="AC573" s="147"/>
      <c r="AD573" s="147"/>
      <c r="AE573" s="147"/>
      <c r="AF573" s="147"/>
      <c r="AG573" s="147" t="s">
        <v>301</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91" t="s">
        <v>493</v>
      </c>
      <c r="D574" s="162"/>
      <c r="E574" s="163">
        <v>3.8</v>
      </c>
      <c r="F574" s="158"/>
      <c r="G574" s="158"/>
      <c r="H574" s="158"/>
      <c r="I574" s="158"/>
      <c r="J574" s="158"/>
      <c r="K574" s="158"/>
      <c r="L574" s="158"/>
      <c r="M574" s="158"/>
      <c r="N574" s="157"/>
      <c r="O574" s="157"/>
      <c r="P574" s="157"/>
      <c r="Q574" s="157"/>
      <c r="R574" s="158"/>
      <c r="S574" s="158"/>
      <c r="T574" s="158"/>
      <c r="U574" s="158"/>
      <c r="V574" s="158"/>
      <c r="W574" s="158"/>
      <c r="X574" s="158"/>
      <c r="Y574" s="147"/>
      <c r="Z574" s="147"/>
      <c r="AA574" s="147"/>
      <c r="AB574" s="147"/>
      <c r="AC574" s="147"/>
      <c r="AD574" s="147"/>
      <c r="AE574" s="147"/>
      <c r="AF574" s="147"/>
      <c r="AG574" s="147" t="s">
        <v>301</v>
      </c>
      <c r="AH574" s="147">
        <v>2</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90" t="s">
        <v>306</v>
      </c>
      <c r="D575" s="162"/>
      <c r="E575" s="163"/>
      <c r="F575" s="158"/>
      <c r="G575" s="158"/>
      <c r="H575" s="158"/>
      <c r="I575" s="158"/>
      <c r="J575" s="158"/>
      <c r="K575" s="158"/>
      <c r="L575" s="158"/>
      <c r="M575" s="158"/>
      <c r="N575" s="157"/>
      <c r="O575" s="157"/>
      <c r="P575" s="157"/>
      <c r="Q575" s="157"/>
      <c r="R575" s="158"/>
      <c r="S575" s="158"/>
      <c r="T575" s="158"/>
      <c r="U575" s="158"/>
      <c r="V575" s="158"/>
      <c r="W575" s="158"/>
      <c r="X575" s="158"/>
      <c r="Y575" s="147"/>
      <c r="Z575" s="147"/>
      <c r="AA575" s="147"/>
      <c r="AB575" s="147"/>
      <c r="AC575" s="147"/>
      <c r="AD575" s="147"/>
      <c r="AE575" s="147"/>
      <c r="AF575" s="147"/>
      <c r="AG575" s="147" t="s">
        <v>301</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72">
        <v>46</v>
      </c>
      <c r="B576" s="173" t="s">
        <v>661</v>
      </c>
      <c r="C576" s="188" t="s">
        <v>662</v>
      </c>
      <c r="D576" s="174" t="s">
        <v>432</v>
      </c>
      <c r="E576" s="175">
        <v>14.7</v>
      </c>
      <c r="F576" s="176"/>
      <c r="G576" s="177">
        <f>ROUND(E576*F576,2)</f>
        <v>0</v>
      </c>
      <c r="H576" s="176"/>
      <c r="I576" s="177">
        <f>ROUND(E576*H576,2)</f>
        <v>0</v>
      </c>
      <c r="J576" s="176"/>
      <c r="K576" s="177">
        <f>ROUND(E576*J576,2)</f>
        <v>0</v>
      </c>
      <c r="L576" s="177">
        <v>21</v>
      </c>
      <c r="M576" s="177">
        <f>G576*(1+L576/100)</f>
        <v>0</v>
      </c>
      <c r="N576" s="175">
        <v>5.1000000000000004E-4</v>
      </c>
      <c r="O576" s="175">
        <f>ROUND(E576*N576,2)</f>
        <v>0.01</v>
      </c>
      <c r="P576" s="175">
        <v>0</v>
      </c>
      <c r="Q576" s="175">
        <f>ROUND(E576*P576,2)</f>
        <v>0</v>
      </c>
      <c r="R576" s="177" t="s">
        <v>399</v>
      </c>
      <c r="S576" s="177" t="s">
        <v>267</v>
      </c>
      <c r="T576" s="178" t="s">
        <v>267</v>
      </c>
      <c r="U576" s="158">
        <v>0.16</v>
      </c>
      <c r="V576" s="158">
        <f>ROUND(E576*U576,2)</f>
        <v>2.35</v>
      </c>
      <c r="W576" s="158"/>
      <c r="X576" s="158" t="s">
        <v>314</v>
      </c>
      <c r="Y576" s="147"/>
      <c r="Z576" s="147"/>
      <c r="AA576" s="147"/>
      <c r="AB576" s="147"/>
      <c r="AC576" s="147"/>
      <c r="AD576" s="147"/>
      <c r="AE576" s="147"/>
      <c r="AF576" s="147"/>
      <c r="AG576" s="147" t="s">
        <v>324</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9" t="s">
        <v>663</v>
      </c>
      <c r="D577" s="160"/>
      <c r="E577" s="161">
        <v>14.7</v>
      </c>
      <c r="F577" s="158"/>
      <c r="G577" s="158"/>
      <c r="H577" s="158"/>
      <c r="I577" s="158"/>
      <c r="J577" s="158"/>
      <c r="K577" s="158"/>
      <c r="L577" s="158"/>
      <c r="M577" s="158"/>
      <c r="N577" s="157"/>
      <c r="O577" s="157"/>
      <c r="P577" s="157"/>
      <c r="Q577" s="157"/>
      <c r="R577" s="158"/>
      <c r="S577" s="158"/>
      <c r="T577" s="158"/>
      <c r="U577" s="158"/>
      <c r="V577" s="158"/>
      <c r="W577" s="158"/>
      <c r="X577" s="158"/>
      <c r="Y577" s="147"/>
      <c r="Z577" s="147"/>
      <c r="AA577" s="147"/>
      <c r="AB577" s="147"/>
      <c r="AC577" s="147"/>
      <c r="AD577" s="147"/>
      <c r="AE577" s="147"/>
      <c r="AF577" s="147"/>
      <c r="AG577" s="147" t="s">
        <v>301</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72">
        <v>47</v>
      </c>
      <c r="B578" s="173" t="s">
        <v>664</v>
      </c>
      <c r="C578" s="188" t="s">
        <v>665</v>
      </c>
      <c r="D578" s="174" t="s">
        <v>432</v>
      </c>
      <c r="E578" s="175">
        <v>44.5</v>
      </c>
      <c r="F578" s="176"/>
      <c r="G578" s="177">
        <f>ROUND(E578*F578,2)</f>
        <v>0</v>
      </c>
      <c r="H578" s="176"/>
      <c r="I578" s="177">
        <f>ROUND(E578*H578,2)</f>
        <v>0</v>
      </c>
      <c r="J578" s="176"/>
      <c r="K578" s="177">
        <f>ROUND(E578*J578,2)</f>
        <v>0</v>
      </c>
      <c r="L578" s="177">
        <v>21</v>
      </c>
      <c r="M578" s="177">
        <f>G578*(1+L578/100)</f>
        <v>0</v>
      </c>
      <c r="N578" s="175">
        <v>5.1000000000000004E-4</v>
      </c>
      <c r="O578" s="175">
        <f>ROUND(E578*N578,2)</f>
        <v>0.02</v>
      </c>
      <c r="P578" s="175">
        <v>0</v>
      </c>
      <c r="Q578" s="175">
        <f>ROUND(E578*P578,2)</f>
        <v>0</v>
      </c>
      <c r="R578" s="177" t="s">
        <v>399</v>
      </c>
      <c r="S578" s="177" t="s">
        <v>267</v>
      </c>
      <c r="T578" s="178" t="s">
        <v>267</v>
      </c>
      <c r="U578" s="158">
        <v>0.16</v>
      </c>
      <c r="V578" s="158">
        <f>ROUND(E578*U578,2)</f>
        <v>7.12</v>
      </c>
      <c r="W578" s="158"/>
      <c r="X578" s="158" t="s">
        <v>314</v>
      </c>
      <c r="Y578" s="147"/>
      <c r="Z578" s="147"/>
      <c r="AA578" s="147"/>
      <c r="AB578" s="147"/>
      <c r="AC578" s="147"/>
      <c r="AD578" s="147"/>
      <c r="AE578" s="147"/>
      <c r="AF578" s="147"/>
      <c r="AG578" s="147" t="s">
        <v>324</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9" t="s">
        <v>663</v>
      </c>
      <c r="D579" s="160"/>
      <c r="E579" s="161">
        <v>14.7</v>
      </c>
      <c r="F579" s="158"/>
      <c r="G579" s="158"/>
      <c r="H579" s="158"/>
      <c r="I579" s="158"/>
      <c r="J579" s="158"/>
      <c r="K579" s="158"/>
      <c r="L579" s="158"/>
      <c r="M579" s="158"/>
      <c r="N579" s="157"/>
      <c r="O579" s="157"/>
      <c r="P579" s="157"/>
      <c r="Q579" s="157"/>
      <c r="R579" s="158"/>
      <c r="S579" s="158"/>
      <c r="T579" s="158"/>
      <c r="U579" s="158"/>
      <c r="V579" s="158"/>
      <c r="W579" s="158"/>
      <c r="X579" s="158"/>
      <c r="Y579" s="147"/>
      <c r="Z579" s="147"/>
      <c r="AA579" s="147"/>
      <c r="AB579" s="147"/>
      <c r="AC579" s="147"/>
      <c r="AD579" s="147"/>
      <c r="AE579" s="147"/>
      <c r="AF579" s="147"/>
      <c r="AG579" s="147" t="s">
        <v>301</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9" t="s">
        <v>666</v>
      </c>
      <c r="D580" s="160"/>
      <c r="E580" s="161">
        <v>29.8</v>
      </c>
      <c r="F580" s="158"/>
      <c r="G580" s="158"/>
      <c r="H580" s="158"/>
      <c r="I580" s="158"/>
      <c r="J580" s="158"/>
      <c r="K580" s="158"/>
      <c r="L580" s="158"/>
      <c r="M580" s="158"/>
      <c r="N580" s="157"/>
      <c r="O580" s="157"/>
      <c r="P580" s="157"/>
      <c r="Q580" s="157"/>
      <c r="R580" s="158"/>
      <c r="S580" s="158"/>
      <c r="T580" s="158"/>
      <c r="U580" s="158"/>
      <c r="V580" s="158"/>
      <c r="W580" s="158"/>
      <c r="X580" s="158"/>
      <c r="Y580" s="147"/>
      <c r="Z580" s="147"/>
      <c r="AA580" s="147"/>
      <c r="AB580" s="147"/>
      <c r="AC580" s="147"/>
      <c r="AD580" s="147"/>
      <c r="AE580" s="147"/>
      <c r="AF580" s="147"/>
      <c r="AG580" s="147" t="s">
        <v>301</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ht="22.5" outlineLevel="1" x14ac:dyDescent="0.2">
      <c r="A581" s="172">
        <v>48</v>
      </c>
      <c r="B581" s="173" t="s">
        <v>667</v>
      </c>
      <c r="C581" s="188" t="s">
        <v>668</v>
      </c>
      <c r="D581" s="174" t="s">
        <v>432</v>
      </c>
      <c r="E581" s="175">
        <v>376.2</v>
      </c>
      <c r="F581" s="176"/>
      <c r="G581" s="177">
        <f>ROUND(E581*F581,2)</f>
        <v>0</v>
      </c>
      <c r="H581" s="176"/>
      <c r="I581" s="177">
        <f>ROUND(E581*H581,2)</f>
        <v>0</v>
      </c>
      <c r="J581" s="176"/>
      <c r="K581" s="177">
        <f>ROUND(E581*J581,2)</f>
        <v>0</v>
      </c>
      <c r="L581" s="177">
        <v>21</v>
      </c>
      <c r="M581" s="177">
        <f>G581*(1+L581/100)</f>
        <v>0</v>
      </c>
      <c r="N581" s="175">
        <v>3.1E-4</v>
      </c>
      <c r="O581" s="175">
        <f>ROUND(E581*N581,2)</f>
        <v>0.12</v>
      </c>
      <c r="P581" s="175">
        <v>0</v>
      </c>
      <c r="Q581" s="175">
        <f>ROUND(E581*P581,2)</f>
        <v>0</v>
      </c>
      <c r="R581" s="177" t="s">
        <v>399</v>
      </c>
      <c r="S581" s="177" t="s">
        <v>267</v>
      </c>
      <c r="T581" s="178" t="s">
        <v>267</v>
      </c>
      <c r="U581" s="158">
        <v>0.05</v>
      </c>
      <c r="V581" s="158">
        <f>ROUND(E581*U581,2)</f>
        <v>18.809999999999999</v>
      </c>
      <c r="W581" s="158"/>
      <c r="X581" s="158" t="s">
        <v>314</v>
      </c>
      <c r="Y581" s="147"/>
      <c r="Z581" s="147"/>
      <c r="AA581" s="147"/>
      <c r="AB581" s="147"/>
      <c r="AC581" s="147"/>
      <c r="AD581" s="147"/>
      <c r="AE581" s="147"/>
      <c r="AF581" s="147"/>
      <c r="AG581" s="147" t="s">
        <v>315</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89" t="s">
        <v>669</v>
      </c>
      <c r="D582" s="160"/>
      <c r="E582" s="161"/>
      <c r="F582" s="158"/>
      <c r="G582" s="158"/>
      <c r="H582" s="158"/>
      <c r="I582" s="158"/>
      <c r="J582" s="158"/>
      <c r="K582" s="158"/>
      <c r="L582" s="158"/>
      <c r="M582" s="158"/>
      <c r="N582" s="157"/>
      <c r="O582" s="157"/>
      <c r="P582" s="157"/>
      <c r="Q582" s="157"/>
      <c r="R582" s="158"/>
      <c r="S582" s="158"/>
      <c r="T582" s="158"/>
      <c r="U582" s="158"/>
      <c r="V582" s="158"/>
      <c r="W582" s="158"/>
      <c r="X582" s="158"/>
      <c r="Y582" s="147"/>
      <c r="Z582" s="147"/>
      <c r="AA582" s="147"/>
      <c r="AB582" s="147"/>
      <c r="AC582" s="147"/>
      <c r="AD582" s="147"/>
      <c r="AE582" s="147"/>
      <c r="AF582" s="147"/>
      <c r="AG582" s="147" t="s">
        <v>301</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9" t="s">
        <v>670</v>
      </c>
      <c r="D583" s="160"/>
      <c r="E583" s="161">
        <v>148.69999999999999</v>
      </c>
      <c r="F583" s="158"/>
      <c r="G583" s="158"/>
      <c r="H583" s="158"/>
      <c r="I583" s="158"/>
      <c r="J583" s="158"/>
      <c r="K583" s="158"/>
      <c r="L583" s="158"/>
      <c r="M583" s="158"/>
      <c r="N583" s="157"/>
      <c r="O583" s="157"/>
      <c r="P583" s="157"/>
      <c r="Q583" s="157"/>
      <c r="R583" s="158"/>
      <c r="S583" s="158"/>
      <c r="T583" s="158"/>
      <c r="U583" s="158"/>
      <c r="V583" s="158"/>
      <c r="W583" s="158"/>
      <c r="X583" s="158"/>
      <c r="Y583" s="147"/>
      <c r="Z583" s="147"/>
      <c r="AA583" s="147"/>
      <c r="AB583" s="147"/>
      <c r="AC583" s="147"/>
      <c r="AD583" s="147"/>
      <c r="AE583" s="147"/>
      <c r="AF583" s="147"/>
      <c r="AG583" s="147" t="s">
        <v>301</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9" t="s">
        <v>671</v>
      </c>
      <c r="D584" s="160"/>
      <c r="E584" s="161"/>
      <c r="F584" s="158"/>
      <c r="G584" s="158"/>
      <c r="H584" s="158"/>
      <c r="I584" s="158"/>
      <c r="J584" s="158"/>
      <c r="K584" s="158"/>
      <c r="L584" s="158"/>
      <c r="M584" s="158"/>
      <c r="N584" s="157"/>
      <c r="O584" s="157"/>
      <c r="P584" s="157"/>
      <c r="Q584" s="157"/>
      <c r="R584" s="158"/>
      <c r="S584" s="158"/>
      <c r="T584" s="158"/>
      <c r="U584" s="158"/>
      <c r="V584" s="158"/>
      <c r="W584" s="158"/>
      <c r="X584" s="158"/>
      <c r="Y584" s="147"/>
      <c r="Z584" s="147"/>
      <c r="AA584" s="147"/>
      <c r="AB584" s="147"/>
      <c r="AC584" s="147"/>
      <c r="AD584" s="147"/>
      <c r="AE584" s="147"/>
      <c r="AF584" s="147"/>
      <c r="AG584" s="147" t="s">
        <v>301</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89" t="s">
        <v>672</v>
      </c>
      <c r="D585" s="160"/>
      <c r="E585" s="161"/>
      <c r="F585" s="158"/>
      <c r="G585" s="158"/>
      <c r="H585" s="158"/>
      <c r="I585" s="158"/>
      <c r="J585" s="158"/>
      <c r="K585" s="158"/>
      <c r="L585" s="158"/>
      <c r="M585" s="158"/>
      <c r="N585" s="157"/>
      <c r="O585" s="157"/>
      <c r="P585" s="157"/>
      <c r="Q585" s="157"/>
      <c r="R585" s="158"/>
      <c r="S585" s="158"/>
      <c r="T585" s="158"/>
      <c r="U585" s="158"/>
      <c r="V585" s="158"/>
      <c r="W585" s="158"/>
      <c r="X585" s="158"/>
      <c r="Y585" s="147"/>
      <c r="Z585" s="147"/>
      <c r="AA585" s="147"/>
      <c r="AB585" s="147"/>
      <c r="AC585" s="147"/>
      <c r="AD585" s="147"/>
      <c r="AE585" s="147"/>
      <c r="AF585" s="147"/>
      <c r="AG585" s="147" t="s">
        <v>301</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89" t="s">
        <v>673</v>
      </c>
      <c r="D586" s="160"/>
      <c r="E586" s="161">
        <v>29.6</v>
      </c>
      <c r="F586" s="158"/>
      <c r="G586" s="158"/>
      <c r="H586" s="158"/>
      <c r="I586" s="158"/>
      <c r="J586" s="158"/>
      <c r="K586" s="158"/>
      <c r="L586" s="158"/>
      <c r="M586" s="158"/>
      <c r="N586" s="157"/>
      <c r="O586" s="157"/>
      <c r="P586" s="157"/>
      <c r="Q586" s="157"/>
      <c r="R586" s="158"/>
      <c r="S586" s="158"/>
      <c r="T586" s="158"/>
      <c r="U586" s="158"/>
      <c r="V586" s="158"/>
      <c r="W586" s="158"/>
      <c r="X586" s="158"/>
      <c r="Y586" s="147"/>
      <c r="Z586" s="147"/>
      <c r="AA586" s="147"/>
      <c r="AB586" s="147"/>
      <c r="AC586" s="147"/>
      <c r="AD586" s="147"/>
      <c r="AE586" s="147"/>
      <c r="AF586" s="147"/>
      <c r="AG586" s="147" t="s">
        <v>301</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9" t="s">
        <v>674</v>
      </c>
      <c r="D587" s="160"/>
      <c r="E587" s="161">
        <v>10.6</v>
      </c>
      <c r="F587" s="158"/>
      <c r="G587" s="158"/>
      <c r="H587" s="158"/>
      <c r="I587" s="158"/>
      <c r="J587" s="158"/>
      <c r="K587" s="158"/>
      <c r="L587" s="158"/>
      <c r="M587" s="158"/>
      <c r="N587" s="157"/>
      <c r="O587" s="157"/>
      <c r="P587" s="157"/>
      <c r="Q587" s="157"/>
      <c r="R587" s="158"/>
      <c r="S587" s="158"/>
      <c r="T587" s="158"/>
      <c r="U587" s="158"/>
      <c r="V587" s="158"/>
      <c r="W587" s="158"/>
      <c r="X587" s="158"/>
      <c r="Y587" s="147"/>
      <c r="Z587" s="147"/>
      <c r="AA587" s="147"/>
      <c r="AB587" s="147"/>
      <c r="AC587" s="147"/>
      <c r="AD587" s="147"/>
      <c r="AE587" s="147"/>
      <c r="AF587" s="147"/>
      <c r="AG587" s="147" t="s">
        <v>301</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9" t="s">
        <v>675</v>
      </c>
      <c r="D588" s="160"/>
      <c r="E588" s="161">
        <v>43.7</v>
      </c>
      <c r="F588" s="158"/>
      <c r="G588" s="158"/>
      <c r="H588" s="158"/>
      <c r="I588" s="158"/>
      <c r="J588" s="158"/>
      <c r="K588" s="158"/>
      <c r="L588" s="158"/>
      <c r="M588" s="158"/>
      <c r="N588" s="157"/>
      <c r="O588" s="157"/>
      <c r="P588" s="157"/>
      <c r="Q588" s="157"/>
      <c r="R588" s="158"/>
      <c r="S588" s="158"/>
      <c r="T588" s="158"/>
      <c r="U588" s="158"/>
      <c r="V588" s="158"/>
      <c r="W588" s="158"/>
      <c r="X588" s="158"/>
      <c r="Y588" s="147"/>
      <c r="Z588" s="147"/>
      <c r="AA588" s="147"/>
      <c r="AB588" s="147"/>
      <c r="AC588" s="147"/>
      <c r="AD588" s="147"/>
      <c r="AE588" s="147"/>
      <c r="AF588" s="147"/>
      <c r="AG588" s="147" t="s">
        <v>301</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9" t="s">
        <v>676</v>
      </c>
      <c r="D589" s="160"/>
      <c r="E589" s="161">
        <v>20.5</v>
      </c>
      <c r="F589" s="158"/>
      <c r="G589" s="158"/>
      <c r="H589" s="158"/>
      <c r="I589" s="158"/>
      <c r="J589" s="158"/>
      <c r="K589" s="158"/>
      <c r="L589" s="158"/>
      <c r="M589" s="158"/>
      <c r="N589" s="157"/>
      <c r="O589" s="157"/>
      <c r="P589" s="157"/>
      <c r="Q589" s="157"/>
      <c r="R589" s="158"/>
      <c r="S589" s="158"/>
      <c r="T589" s="158"/>
      <c r="U589" s="158"/>
      <c r="V589" s="158"/>
      <c r="W589" s="158"/>
      <c r="X589" s="158"/>
      <c r="Y589" s="147"/>
      <c r="Z589" s="147"/>
      <c r="AA589" s="147"/>
      <c r="AB589" s="147"/>
      <c r="AC589" s="147"/>
      <c r="AD589" s="147"/>
      <c r="AE589" s="147"/>
      <c r="AF589" s="147"/>
      <c r="AG589" s="147" t="s">
        <v>301</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9" t="s">
        <v>677</v>
      </c>
      <c r="D590" s="160"/>
      <c r="E590" s="161"/>
      <c r="F590" s="158"/>
      <c r="G590" s="158"/>
      <c r="H590" s="158"/>
      <c r="I590" s="158"/>
      <c r="J590" s="158"/>
      <c r="K590" s="158"/>
      <c r="L590" s="158"/>
      <c r="M590" s="158"/>
      <c r="N590" s="157"/>
      <c r="O590" s="157"/>
      <c r="P590" s="157"/>
      <c r="Q590" s="157"/>
      <c r="R590" s="158"/>
      <c r="S590" s="158"/>
      <c r="T590" s="158"/>
      <c r="U590" s="158"/>
      <c r="V590" s="158"/>
      <c r="W590" s="158"/>
      <c r="X590" s="158"/>
      <c r="Y590" s="147"/>
      <c r="Z590" s="147"/>
      <c r="AA590" s="147"/>
      <c r="AB590" s="147"/>
      <c r="AC590" s="147"/>
      <c r="AD590" s="147"/>
      <c r="AE590" s="147"/>
      <c r="AF590" s="147"/>
      <c r="AG590" s="147" t="s">
        <v>301</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89" t="s">
        <v>678</v>
      </c>
      <c r="D591" s="160"/>
      <c r="E591" s="161">
        <v>68.3</v>
      </c>
      <c r="F591" s="158"/>
      <c r="G591" s="158"/>
      <c r="H591" s="158"/>
      <c r="I591" s="158"/>
      <c r="J591" s="158"/>
      <c r="K591" s="158"/>
      <c r="L591" s="158"/>
      <c r="M591" s="158"/>
      <c r="N591" s="157"/>
      <c r="O591" s="157"/>
      <c r="P591" s="157"/>
      <c r="Q591" s="157"/>
      <c r="R591" s="158"/>
      <c r="S591" s="158"/>
      <c r="T591" s="158"/>
      <c r="U591" s="158"/>
      <c r="V591" s="158"/>
      <c r="W591" s="158"/>
      <c r="X591" s="158"/>
      <c r="Y591" s="147"/>
      <c r="Z591" s="147"/>
      <c r="AA591" s="147"/>
      <c r="AB591" s="147"/>
      <c r="AC591" s="147"/>
      <c r="AD591" s="147"/>
      <c r="AE591" s="147"/>
      <c r="AF591" s="147"/>
      <c r="AG591" s="147" t="s">
        <v>301</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189" t="s">
        <v>679</v>
      </c>
      <c r="D592" s="160"/>
      <c r="E592" s="161">
        <v>11.1</v>
      </c>
      <c r="F592" s="158"/>
      <c r="G592" s="158"/>
      <c r="H592" s="158"/>
      <c r="I592" s="158"/>
      <c r="J592" s="158"/>
      <c r="K592" s="158"/>
      <c r="L592" s="158"/>
      <c r="M592" s="158"/>
      <c r="N592" s="157"/>
      <c r="O592" s="157"/>
      <c r="P592" s="157"/>
      <c r="Q592" s="157"/>
      <c r="R592" s="158"/>
      <c r="S592" s="158"/>
      <c r="T592" s="158"/>
      <c r="U592" s="158"/>
      <c r="V592" s="158"/>
      <c r="W592" s="158"/>
      <c r="X592" s="158"/>
      <c r="Y592" s="147"/>
      <c r="Z592" s="147"/>
      <c r="AA592" s="147"/>
      <c r="AB592" s="147"/>
      <c r="AC592" s="147"/>
      <c r="AD592" s="147"/>
      <c r="AE592" s="147"/>
      <c r="AF592" s="147"/>
      <c r="AG592" s="147" t="s">
        <v>301</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89" t="s">
        <v>680</v>
      </c>
      <c r="D593" s="160"/>
      <c r="E593" s="161">
        <v>43.7</v>
      </c>
      <c r="F593" s="158"/>
      <c r="G593" s="158"/>
      <c r="H593" s="158"/>
      <c r="I593" s="158"/>
      <c r="J593" s="158"/>
      <c r="K593" s="158"/>
      <c r="L593" s="158"/>
      <c r="M593" s="158"/>
      <c r="N593" s="157"/>
      <c r="O593" s="157"/>
      <c r="P593" s="157"/>
      <c r="Q593" s="157"/>
      <c r="R593" s="158"/>
      <c r="S593" s="158"/>
      <c r="T593" s="158"/>
      <c r="U593" s="158"/>
      <c r="V593" s="158"/>
      <c r="W593" s="158"/>
      <c r="X593" s="158"/>
      <c r="Y593" s="147"/>
      <c r="Z593" s="147"/>
      <c r="AA593" s="147"/>
      <c r="AB593" s="147"/>
      <c r="AC593" s="147"/>
      <c r="AD593" s="147"/>
      <c r="AE593" s="147"/>
      <c r="AF593" s="147"/>
      <c r="AG593" s="147" t="s">
        <v>301</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ht="22.5" outlineLevel="1" x14ac:dyDescent="0.2">
      <c r="A594" s="172">
        <v>49</v>
      </c>
      <c r="B594" s="173" t="s">
        <v>681</v>
      </c>
      <c r="C594" s="188" t="s">
        <v>682</v>
      </c>
      <c r="D594" s="174" t="s">
        <v>432</v>
      </c>
      <c r="E594" s="175">
        <v>17.600000000000001</v>
      </c>
      <c r="F594" s="176"/>
      <c r="G594" s="177">
        <f>ROUND(E594*F594,2)</f>
        <v>0</v>
      </c>
      <c r="H594" s="176"/>
      <c r="I594" s="177">
        <f>ROUND(E594*H594,2)</f>
        <v>0</v>
      </c>
      <c r="J594" s="176"/>
      <c r="K594" s="177">
        <f>ROUND(E594*J594,2)</f>
        <v>0</v>
      </c>
      <c r="L594" s="177">
        <v>21</v>
      </c>
      <c r="M594" s="177">
        <f>G594*(1+L594/100)</f>
        <v>0</v>
      </c>
      <c r="N594" s="175">
        <v>3.1E-4</v>
      </c>
      <c r="O594" s="175">
        <f>ROUND(E594*N594,2)</f>
        <v>0.01</v>
      </c>
      <c r="P594" s="175">
        <v>0</v>
      </c>
      <c r="Q594" s="175">
        <f>ROUND(E594*P594,2)</f>
        <v>0</v>
      </c>
      <c r="R594" s="177" t="s">
        <v>399</v>
      </c>
      <c r="S594" s="177" t="s">
        <v>267</v>
      </c>
      <c r="T594" s="178" t="s">
        <v>267</v>
      </c>
      <c r="U594" s="158">
        <v>0.06</v>
      </c>
      <c r="V594" s="158">
        <f>ROUND(E594*U594,2)</f>
        <v>1.06</v>
      </c>
      <c r="W594" s="158"/>
      <c r="X594" s="158" t="s">
        <v>314</v>
      </c>
      <c r="Y594" s="147"/>
      <c r="Z594" s="147"/>
      <c r="AA594" s="147"/>
      <c r="AB594" s="147"/>
      <c r="AC594" s="147"/>
      <c r="AD594" s="147"/>
      <c r="AE594" s="147"/>
      <c r="AF594" s="147"/>
      <c r="AG594" s="147" t="s">
        <v>315</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89" t="s">
        <v>683</v>
      </c>
      <c r="D595" s="160"/>
      <c r="E595" s="161"/>
      <c r="F595" s="158"/>
      <c r="G595" s="158"/>
      <c r="H595" s="158"/>
      <c r="I595" s="158"/>
      <c r="J595" s="158"/>
      <c r="K595" s="158"/>
      <c r="L595" s="158"/>
      <c r="M595" s="158"/>
      <c r="N595" s="157"/>
      <c r="O595" s="157"/>
      <c r="P595" s="157"/>
      <c r="Q595" s="157"/>
      <c r="R595" s="158"/>
      <c r="S595" s="158"/>
      <c r="T595" s="158"/>
      <c r="U595" s="158"/>
      <c r="V595" s="158"/>
      <c r="W595" s="158"/>
      <c r="X595" s="158"/>
      <c r="Y595" s="147"/>
      <c r="Z595" s="147"/>
      <c r="AA595" s="147"/>
      <c r="AB595" s="147"/>
      <c r="AC595" s="147"/>
      <c r="AD595" s="147"/>
      <c r="AE595" s="147"/>
      <c r="AF595" s="147"/>
      <c r="AG595" s="147" t="s">
        <v>301</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89" t="s">
        <v>684</v>
      </c>
      <c r="D596" s="160"/>
      <c r="E596" s="161">
        <v>17.600000000000001</v>
      </c>
      <c r="F596" s="158"/>
      <c r="G596" s="158"/>
      <c r="H596" s="158"/>
      <c r="I596" s="158"/>
      <c r="J596" s="158"/>
      <c r="K596" s="158"/>
      <c r="L596" s="158"/>
      <c r="M596" s="158"/>
      <c r="N596" s="157"/>
      <c r="O596" s="157"/>
      <c r="P596" s="157"/>
      <c r="Q596" s="157"/>
      <c r="R596" s="158"/>
      <c r="S596" s="158"/>
      <c r="T596" s="158"/>
      <c r="U596" s="158"/>
      <c r="V596" s="158"/>
      <c r="W596" s="158"/>
      <c r="X596" s="158"/>
      <c r="Y596" s="147"/>
      <c r="Z596" s="147"/>
      <c r="AA596" s="147"/>
      <c r="AB596" s="147"/>
      <c r="AC596" s="147"/>
      <c r="AD596" s="147"/>
      <c r="AE596" s="147"/>
      <c r="AF596" s="147"/>
      <c r="AG596" s="147" t="s">
        <v>301</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90" t="s">
        <v>302</v>
      </c>
      <c r="D597" s="162"/>
      <c r="E597" s="163"/>
      <c r="F597" s="158"/>
      <c r="G597" s="158"/>
      <c r="H597" s="158"/>
      <c r="I597" s="158"/>
      <c r="J597" s="158"/>
      <c r="K597" s="158"/>
      <c r="L597" s="158"/>
      <c r="M597" s="158"/>
      <c r="N597" s="157"/>
      <c r="O597" s="157"/>
      <c r="P597" s="157"/>
      <c r="Q597" s="157"/>
      <c r="R597" s="158"/>
      <c r="S597" s="158"/>
      <c r="T597" s="158"/>
      <c r="U597" s="158"/>
      <c r="V597" s="158"/>
      <c r="W597" s="158"/>
      <c r="X597" s="158"/>
      <c r="Y597" s="147"/>
      <c r="Z597" s="147"/>
      <c r="AA597" s="147"/>
      <c r="AB597" s="147"/>
      <c r="AC597" s="147"/>
      <c r="AD597" s="147"/>
      <c r="AE597" s="147"/>
      <c r="AF597" s="147"/>
      <c r="AG597" s="147" t="s">
        <v>301</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91" t="s">
        <v>685</v>
      </c>
      <c r="D598" s="162"/>
      <c r="E598" s="163">
        <v>2</v>
      </c>
      <c r="F598" s="158"/>
      <c r="G598" s="158"/>
      <c r="H598" s="158"/>
      <c r="I598" s="158"/>
      <c r="J598" s="158"/>
      <c r="K598" s="158"/>
      <c r="L598" s="158"/>
      <c r="M598" s="158"/>
      <c r="N598" s="157"/>
      <c r="O598" s="157"/>
      <c r="P598" s="157"/>
      <c r="Q598" s="157"/>
      <c r="R598" s="158"/>
      <c r="S598" s="158"/>
      <c r="T598" s="158"/>
      <c r="U598" s="158"/>
      <c r="V598" s="158"/>
      <c r="W598" s="158"/>
      <c r="X598" s="158"/>
      <c r="Y598" s="147"/>
      <c r="Z598" s="147"/>
      <c r="AA598" s="147"/>
      <c r="AB598" s="147"/>
      <c r="AC598" s="147"/>
      <c r="AD598" s="147"/>
      <c r="AE598" s="147"/>
      <c r="AF598" s="147"/>
      <c r="AG598" s="147" t="s">
        <v>301</v>
      </c>
      <c r="AH598" s="147">
        <v>2</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91" t="s">
        <v>686</v>
      </c>
      <c r="D599" s="162"/>
      <c r="E599" s="163">
        <v>2</v>
      </c>
      <c r="F599" s="158"/>
      <c r="G599" s="158"/>
      <c r="H599" s="158"/>
      <c r="I599" s="158"/>
      <c r="J599" s="158"/>
      <c r="K599" s="158"/>
      <c r="L599" s="158"/>
      <c r="M599" s="158"/>
      <c r="N599" s="157"/>
      <c r="O599" s="157"/>
      <c r="P599" s="157"/>
      <c r="Q599" s="157"/>
      <c r="R599" s="158"/>
      <c r="S599" s="158"/>
      <c r="T599" s="158"/>
      <c r="U599" s="158"/>
      <c r="V599" s="158"/>
      <c r="W599" s="158"/>
      <c r="X599" s="158"/>
      <c r="Y599" s="147"/>
      <c r="Z599" s="147"/>
      <c r="AA599" s="147"/>
      <c r="AB599" s="147"/>
      <c r="AC599" s="147"/>
      <c r="AD599" s="147"/>
      <c r="AE599" s="147"/>
      <c r="AF599" s="147"/>
      <c r="AG599" s="147" t="s">
        <v>301</v>
      </c>
      <c r="AH599" s="147">
        <v>2</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91" t="s">
        <v>687</v>
      </c>
      <c r="D600" s="162"/>
      <c r="E600" s="163">
        <v>2</v>
      </c>
      <c r="F600" s="158"/>
      <c r="G600" s="158"/>
      <c r="H600" s="158"/>
      <c r="I600" s="158"/>
      <c r="J600" s="158"/>
      <c r="K600" s="158"/>
      <c r="L600" s="158"/>
      <c r="M600" s="158"/>
      <c r="N600" s="157"/>
      <c r="O600" s="157"/>
      <c r="P600" s="157"/>
      <c r="Q600" s="157"/>
      <c r="R600" s="158"/>
      <c r="S600" s="158"/>
      <c r="T600" s="158"/>
      <c r="U600" s="158"/>
      <c r="V600" s="158"/>
      <c r="W600" s="158"/>
      <c r="X600" s="158"/>
      <c r="Y600" s="147"/>
      <c r="Z600" s="147"/>
      <c r="AA600" s="147"/>
      <c r="AB600" s="147"/>
      <c r="AC600" s="147"/>
      <c r="AD600" s="147"/>
      <c r="AE600" s="147"/>
      <c r="AF600" s="147"/>
      <c r="AG600" s="147" t="s">
        <v>301</v>
      </c>
      <c r="AH600" s="147">
        <v>2</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91" t="s">
        <v>688</v>
      </c>
      <c r="D601" s="162"/>
      <c r="E601" s="163">
        <v>2</v>
      </c>
      <c r="F601" s="158"/>
      <c r="G601" s="158"/>
      <c r="H601" s="158"/>
      <c r="I601" s="158"/>
      <c r="J601" s="158"/>
      <c r="K601" s="158"/>
      <c r="L601" s="158"/>
      <c r="M601" s="158"/>
      <c r="N601" s="157"/>
      <c r="O601" s="157"/>
      <c r="P601" s="157"/>
      <c r="Q601" s="157"/>
      <c r="R601" s="158"/>
      <c r="S601" s="158"/>
      <c r="T601" s="158"/>
      <c r="U601" s="158"/>
      <c r="V601" s="158"/>
      <c r="W601" s="158"/>
      <c r="X601" s="158"/>
      <c r="Y601" s="147"/>
      <c r="Z601" s="147"/>
      <c r="AA601" s="147"/>
      <c r="AB601" s="147"/>
      <c r="AC601" s="147"/>
      <c r="AD601" s="147"/>
      <c r="AE601" s="147"/>
      <c r="AF601" s="147"/>
      <c r="AG601" s="147" t="s">
        <v>301</v>
      </c>
      <c r="AH601" s="147">
        <v>2</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91" t="s">
        <v>689</v>
      </c>
      <c r="D602" s="162"/>
      <c r="E602" s="163">
        <v>4</v>
      </c>
      <c r="F602" s="158"/>
      <c r="G602" s="158"/>
      <c r="H602" s="158"/>
      <c r="I602" s="158"/>
      <c r="J602" s="158"/>
      <c r="K602" s="158"/>
      <c r="L602" s="158"/>
      <c r="M602" s="158"/>
      <c r="N602" s="157"/>
      <c r="O602" s="157"/>
      <c r="P602" s="157"/>
      <c r="Q602" s="157"/>
      <c r="R602" s="158"/>
      <c r="S602" s="158"/>
      <c r="T602" s="158"/>
      <c r="U602" s="158"/>
      <c r="V602" s="158"/>
      <c r="W602" s="158"/>
      <c r="X602" s="158"/>
      <c r="Y602" s="147"/>
      <c r="Z602" s="147"/>
      <c r="AA602" s="147"/>
      <c r="AB602" s="147"/>
      <c r="AC602" s="147"/>
      <c r="AD602" s="147"/>
      <c r="AE602" s="147"/>
      <c r="AF602" s="147"/>
      <c r="AG602" s="147" t="s">
        <v>301</v>
      </c>
      <c r="AH602" s="147">
        <v>2</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91" t="s">
        <v>690</v>
      </c>
      <c r="D603" s="162"/>
      <c r="E603" s="163">
        <v>2</v>
      </c>
      <c r="F603" s="158"/>
      <c r="G603" s="158"/>
      <c r="H603" s="158"/>
      <c r="I603" s="158"/>
      <c r="J603" s="158"/>
      <c r="K603" s="158"/>
      <c r="L603" s="158"/>
      <c r="M603" s="158"/>
      <c r="N603" s="157"/>
      <c r="O603" s="157"/>
      <c r="P603" s="157"/>
      <c r="Q603" s="157"/>
      <c r="R603" s="158"/>
      <c r="S603" s="158"/>
      <c r="T603" s="158"/>
      <c r="U603" s="158"/>
      <c r="V603" s="158"/>
      <c r="W603" s="158"/>
      <c r="X603" s="158"/>
      <c r="Y603" s="147"/>
      <c r="Z603" s="147"/>
      <c r="AA603" s="147"/>
      <c r="AB603" s="147"/>
      <c r="AC603" s="147"/>
      <c r="AD603" s="147"/>
      <c r="AE603" s="147"/>
      <c r="AF603" s="147"/>
      <c r="AG603" s="147" t="s">
        <v>301</v>
      </c>
      <c r="AH603" s="147">
        <v>2</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91" t="s">
        <v>691</v>
      </c>
      <c r="D604" s="162"/>
      <c r="E604" s="163">
        <v>2</v>
      </c>
      <c r="F604" s="158"/>
      <c r="G604" s="158"/>
      <c r="H604" s="158"/>
      <c r="I604" s="158"/>
      <c r="J604" s="158"/>
      <c r="K604" s="158"/>
      <c r="L604" s="158"/>
      <c r="M604" s="158"/>
      <c r="N604" s="157"/>
      <c r="O604" s="157"/>
      <c r="P604" s="157"/>
      <c r="Q604" s="157"/>
      <c r="R604" s="158"/>
      <c r="S604" s="158"/>
      <c r="T604" s="158"/>
      <c r="U604" s="158"/>
      <c r="V604" s="158"/>
      <c r="W604" s="158"/>
      <c r="X604" s="158"/>
      <c r="Y604" s="147"/>
      <c r="Z604" s="147"/>
      <c r="AA604" s="147"/>
      <c r="AB604" s="147"/>
      <c r="AC604" s="147"/>
      <c r="AD604" s="147"/>
      <c r="AE604" s="147"/>
      <c r="AF604" s="147"/>
      <c r="AG604" s="147" t="s">
        <v>301</v>
      </c>
      <c r="AH604" s="147">
        <v>2</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91" t="s">
        <v>692</v>
      </c>
      <c r="D605" s="162"/>
      <c r="E605" s="163">
        <v>2</v>
      </c>
      <c r="F605" s="158"/>
      <c r="G605" s="158"/>
      <c r="H605" s="158"/>
      <c r="I605" s="158"/>
      <c r="J605" s="158"/>
      <c r="K605" s="158"/>
      <c r="L605" s="158"/>
      <c r="M605" s="158"/>
      <c r="N605" s="157"/>
      <c r="O605" s="157"/>
      <c r="P605" s="157"/>
      <c r="Q605" s="157"/>
      <c r="R605" s="158"/>
      <c r="S605" s="158"/>
      <c r="T605" s="158"/>
      <c r="U605" s="158"/>
      <c r="V605" s="158"/>
      <c r="W605" s="158"/>
      <c r="X605" s="158"/>
      <c r="Y605" s="147"/>
      <c r="Z605" s="147"/>
      <c r="AA605" s="147"/>
      <c r="AB605" s="147"/>
      <c r="AC605" s="147"/>
      <c r="AD605" s="147"/>
      <c r="AE605" s="147"/>
      <c r="AF605" s="147"/>
      <c r="AG605" s="147" t="s">
        <v>301</v>
      </c>
      <c r="AH605" s="147">
        <v>2</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91" t="s">
        <v>693</v>
      </c>
      <c r="D606" s="162"/>
      <c r="E606" s="163">
        <v>2</v>
      </c>
      <c r="F606" s="158"/>
      <c r="G606" s="158"/>
      <c r="H606" s="158"/>
      <c r="I606" s="158"/>
      <c r="J606" s="158"/>
      <c r="K606" s="158"/>
      <c r="L606" s="158"/>
      <c r="M606" s="158"/>
      <c r="N606" s="157"/>
      <c r="O606" s="157"/>
      <c r="P606" s="157"/>
      <c r="Q606" s="157"/>
      <c r="R606" s="158"/>
      <c r="S606" s="158"/>
      <c r="T606" s="158"/>
      <c r="U606" s="158"/>
      <c r="V606" s="158"/>
      <c r="W606" s="158"/>
      <c r="X606" s="158"/>
      <c r="Y606" s="147"/>
      <c r="Z606" s="147"/>
      <c r="AA606" s="147"/>
      <c r="AB606" s="147"/>
      <c r="AC606" s="147"/>
      <c r="AD606" s="147"/>
      <c r="AE606" s="147"/>
      <c r="AF606" s="147"/>
      <c r="AG606" s="147" t="s">
        <v>301</v>
      </c>
      <c r="AH606" s="147">
        <v>2</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91" t="s">
        <v>694</v>
      </c>
      <c r="D607" s="162"/>
      <c r="E607" s="163">
        <v>2</v>
      </c>
      <c r="F607" s="158"/>
      <c r="G607" s="158"/>
      <c r="H607" s="158"/>
      <c r="I607" s="158"/>
      <c r="J607" s="158"/>
      <c r="K607" s="158"/>
      <c r="L607" s="158"/>
      <c r="M607" s="158"/>
      <c r="N607" s="157"/>
      <c r="O607" s="157"/>
      <c r="P607" s="157"/>
      <c r="Q607" s="157"/>
      <c r="R607" s="158"/>
      <c r="S607" s="158"/>
      <c r="T607" s="158"/>
      <c r="U607" s="158"/>
      <c r="V607" s="158"/>
      <c r="W607" s="158"/>
      <c r="X607" s="158"/>
      <c r="Y607" s="147"/>
      <c r="Z607" s="147"/>
      <c r="AA607" s="147"/>
      <c r="AB607" s="147"/>
      <c r="AC607" s="147"/>
      <c r="AD607" s="147"/>
      <c r="AE607" s="147"/>
      <c r="AF607" s="147"/>
      <c r="AG607" s="147" t="s">
        <v>301</v>
      </c>
      <c r="AH607" s="147">
        <v>2</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91" t="s">
        <v>695</v>
      </c>
      <c r="D608" s="162"/>
      <c r="E608" s="163">
        <v>4</v>
      </c>
      <c r="F608" s="158"/>
      <c r="G608" s="158"/>
      <c r="H608" s="158"/>
      <c r="I608" s="158"/>
      <c r="J608" s="158"/>
      <c r="K608" s="158"/>
      <c r="L608" s="158"/>
      <c r="M608" s="158"/>
      <c r="N608" s="157"/>
      <c r="O608" s="157"/>
      <c r="P608" s="157"/>
      <c r="Q608" s="157"/>
      <c r="R608" s="158"/>
      <c r="S608" s="158"/>
      <c r="T608" s="158"/>
      <c r="U608" s="158"/>
      <c r="V608" s="158"/>
      <c r="W608" s="158"/>
      <c r="X608" s="158"/>
      <c r="Y608" s="147"/>
      <c r="Z608" s="147"/>
      <c r="AA608" s="147"/>
      <c r="AB608" s="147"/>
      <c r="AC608" s="147"/>
      <c r="AD608" s="147"/>
      <c r="AE608" s="147"/>
      <c r="AF608" s="147"/>
      <c r="AG608" s="147" t="s">
        <v>301</v>
      </c>
      <c r="AH608" s="147">
        <v>2</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191" t="s">
        <v>696</v>
      </c>
      <c r="D609" s="162"/>
      <c r="E609" s="163">
        <v>2</v>
      </c>
      <c r="F609" s="158"/>
      <c r="G609" s="158"/>
      <c r="H609" s="158"/>
      <c r="I609" s="158"/>
      <c r="J609" s="158"/>
      <c r="K609" s="158"/>
      <c r="L609" s="158"/>
      <c r="M609" s="158"/>
      <c r="N609" s="157"/>
      <c r="O609" s="157"/>
      <c r="P609" s="157"/>
      <c r="Q609" s="157"/>
      <c r="R609" s="158"/>
      <c r="S609" s="158"/>
      <c r="T609" s="158"/>
      <c r="U609" s="158"/>
      <c r="V609" s="158"/>
      <c r="W609" s="158"/>
      <c r="X609" s="158"/>
      <c r="Y609" s="147"/>
      <c r="Z609" s="147"/>
      <c r="AA609" s="147"/>
      <c r="AB609" s="147"/>
      <c r="AC609" s="147"/>
      <c r="AD609" s="147"/>
      <c r="AE609" s="147"/>
      <c r="AF609" s="147"/>
      <c r="AG609" s="147" t="s">
        <v>301</v>
      </c>
      <c r="AH609" s="147">
        <v>2</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91" t="s">
        <v>697</v>
      </c>
      <c r="D610" s="162"/>
      <c r="E610" s="163">
        <v>4</v>
      </c>
      <c r="F610" s="158"/>
      <c r="G610" s="158"/>
      <c r="H610" s="158"/>
      <c r="I610" s="158"/>
      <c r="J610" s="158"/>
      <c r="K610" s="158"/>
      <c r="L610" s="158"/>
      <c r="M610" s="158"/>
      <c r="N610" s="157"/>
      <c r="O610" s="157"/>
      <c r="P610" s="157"/>
      <c r="Q610" s="157"/>
      <c r="R610" s="158"/>
      <c r="S610" s="158"/>
      <c r="T610" s="158"/>
      <c r="U610" s="158"/>
      <c r="V610" s="158"/>
      <c r="W610" s="158"/>
      <c r="X610" s="158"/>
      <c r="Y610" s="147"/>
      <c r="Z610" s="147"/>
      <c r="AA610" s="147"/>
      <c r="AB610" s="147"/>
      <c r="AC610" s="147"/>
      <c r="AD610" s="147"/>
      <c r="AE610" s="147"/>
      <c r="AF610" s="147"/>
      <c r="AG610" s="147" t="s">
        <v>301</v>
      </c>
      <c r="AH610" s="147">
        <v>2</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91" t="s">
        <v>698</v>
      </c>
      <c r="D611" s="162"/>
      <c r="E611" s="163">
        <v>8</v>
      </c>
      <c r="F611" s="158"/>
      <c r="G611" s="158"/>
      <c r="H611" s="158"/>
      <c r="I611" s="158"/>
      <c r="J611" s="158"/>
      <c r="K611" s="158"/>
      <c r="L611" s="158"/>
      <c r="M611" s="158"/>
      <c r="N611" s="157"/>
      <c r="O611" s="157"/>
      <c r="P611" s="157"/>
      <c r="Q611" s="157"/>
      <c r="R611" s="158"/>
      <c r="S611" s="158"/>
      <c r="T611" s="158"/>
      <c r="U611" s="158"/>
      <c r="V611" s="158"/>
      <c r="W611" s="158"/>
      <c r="X611" s="158"/>
      <c r="Y611" s="147"/>
      <c r="Z611" s="147"/>
      <c r="AA611" s="147"/>
      <c r="AB611" s="147"/>
      <c r="AC611" s="147"/>
      <c r="AD611" s="147"/>
      <c r="AE611" s="147"/>
      <c r="AF611" s="147"/>
      <c r="AG611" s="147" t="s">
        <v>301</v>
      </c>
      <c r="AH611" s="147">
        <v>2</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91" t="s">
        <v>699</v>
      </c>
      <c r="D612" s="162"/>
      <c r="E612" s="163">
        <v>10</v>
      </c>
      <c r="F612" s="158"/>
      <c r="G612" s="158"/>
      <c r="H612" s="158"/>
      <c r="I612" s="158"/>
      <c r="J612" s="158"/>
      <c r="K612" s="158"/>
      <c r="L612" s="158"/>
      <c r="M612" s="158"/>
      <c r="N612" s="157"/>
      <c r="O612" s="157"/>
      <c r="P612" s="157"/>
      <c r="Q612" s="157"/>
      <c r="R612" s="158"/>
      <c r="S612" s="158"/>
      <c r="T612" s="158"/>
      <c r="U612" s="158"/>
      <c r="V612" s="158"/>
      <c r="W612" s="158"/>
      <c r="X612" s="158"/>
      <c r="Y612" s="147"/>
      <c r="Z612" s="147"/>
      <c r="AA612" s="147"/>
      <c r="AB612" s="147"/>
      <c r="AC612" s="147"/>
      <c r="AD612" s="147"/>
      <c r="AE612" s="147"/>
      <c r="AF612" s="147"/>
      <c r="AG612" s="147" t="s">
        <v>301</v>
      </c>
      <c r="AH612" s="147">
        <v>2</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91" t="s">
        <v>700</v>
      </c>
      <c r="D613" s="162"/>
      <c r="E613" s="163">
        <v>2</v>
      </c>
      <c r="F613" s="158"/>
      <c r="G613" s="158"/>
      <c r="H613" s="158"/>
      <c r="I613" s="158"/>
      <c r="J613" s="158"/>
      <c r="K613" s="158"/>
      <c r="L613" s="158"/>
      <c r="M613" s="158"/>
      <c r="N613" s="157"/>
      <c r="O613" s="157"/>
      <c r="P613" s="157"/>
      <c r="Q613" s="157"/>
      <c r="R613" s="158"/>
      <c r="S613" s="158"/>
      <c r="T613" s="158"/>
      <c r="U613" s="158"/>
      <c r="V613" s="158"/>
      <c r="W613" s="158"/>
      <c r="X613" s="158"/>
      <c r="Y613" s="147"/>
      <c r="Z613" s="147"/>
      <c r="AA613" s="147"/>
      <c r="AB613" s="147"/>
      <c r="AC613" s="147"/>
      <c r="AD613" s="147"/>
      <c r="AE613" s="147"/>
      <c r="AF613" s="147"/>
      <c r="AG613" s="147" t="s">
        <v>301</v>
      </c>
      <c r="AH613" s="147">
        <v>2</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91" t="s">
        <v>701</v>
      </c>
      <c r="D614" s="162"/>
      <c r="E614" s="163">
        <v>24</v>
      </c>
      <c r="F614" s="158"/>
      <c r="G614" s="158"/>
      <c r="H614" s="158"/>
      <c r="I614" s="158"/>
      <c r="J614" s="158"/>
      <c r="K614" s="158"/>
      <c r="L614" s="158"/>
      <c r="M614" s="158"/>
      <c r="N614" s="157"/>
      <c r="O614" s="157"/>
      <c r="P614" s="157"/>
      <c r="Q614" s="157"/>
      <c r="R614" s="158"/>
      <c r="S614" s="158"/>
      <c r="T614" s="158"/>
      <c r="U614" s="158"/>
      <c r="V614" s="158"/>
      <c r="W614" s="158"/>
      <c r="X614" s="158"/>
      <c r="Y614" s="147"/>
      <c r="Z614" s="147"/>
      <c r="AA614" s="147"/>
      <c r="AB614" s="147"/>
      <c r="AC614" s="147"/>
      <c r="AD614" s="147"/>
      <c r="AE614" s="147"/>
      <c r="AF614" s="147"/>
      <c r="AG614" s="147" t="s">
        <v>301</v>
      </c>
      <c r="AH614" s="147">
        <v>2</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91" t="s">
        <v>702</v>
      </c>
      <c r="D615" s="162"/>
      <c r="E615" s="163"/>
      <c r="F615" s="158"/>
      <c r="G615" s="158"/>
      <c r="H615" s="158"/>
      <c r="I615" s="158"/>
      <c r="J615" s="158"/>
      <c r="K615" s="158"/>
      <c r="L615" s="158"/>
      <c r="M615" s="158"/>
      <c r="N615" s="157"/>
      <c r="O615" s="157"/>
      <c r="P615" s="157"/>
      <c r="Q615" s="157"/>
      <c r="R615" s="158"/>
      <c r="S615" s="158"/>
      <c r="T615" s="158"/>
      <c r="U615" s="158"/>
      <c r="V615" s="158"/>
      <c r="W615" s="158"/>
      <c r="X615" s="158"/>
      <c r="Y615" s="147"/>
      <c r="Z615" s="147"/>
      <c r="AA615" s="147"/>
      <c r="AB615" s="147"/>
      <c r="AC615" s="147"/>
      <c r="AD615" s="147"/>
      <c r="AE615" s="147"/>
      <c r="AF615" s="147"/>
      <c r="AG615" s="147" t="s">
        <v>301</v>
      </c>
      <c r="AH615" s="147">
        <v>2</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91" t="s">
        <v>703</v>
      </c>
      <c r="D616" s="162"/>
      <c r="E616" s="163"/>
      <c r="F616" s="158"/>
      <c r="G616" s="158"/>
      <c r="H616" s="158"/>
      <c r="I616" s="158"/>
      <c r="J616" s="158"/>
      <c r="K616" s="158"/>
      <c r="L616" s="158"/>
      <c r="M616" s="158"/>
      <c r="N616" s="157"/>
      <c r="O616" s="157"/>
      <c r="P616" s="157"/>
      <c r="Q616" s="157"/>
      <c r="R616" s="158"/>
      <c r="S616" s="158"/>
      <c r="T616" s="158"/>
      <c r="U616" s="158"/>
      <c r="V616" s="158"/>
      <c r="W616" s="158"/>
      <c r="X616" s="158"/>
      <c r="Y616" s="147"/>
      <c r="Z616" s="147"/>
      <c r="AA616" s="147"/>
      <c r="AB616" s="147"/>
      <c r="AC616" s="147"/>
      <c r="AD616" s="147"/>
      <c r="AE616" s="147"/>
      <c r="AF616" s="147"/>
      <c r="AG616" s="147" t="s">
        <v>301</v>
      </c>
      <c r="AH616" s="147">
        <v>2</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91" t="s">
        <v>704</v>
      </c>
      <c r="D617" s="162"/>
      <c r="E617" s="163"/>
      <c r="F617" s="158"/>
      <c r="G617" s="158"/>
      <c r="H617" s="158"/>
      <c r="I617" s="158"/>
      <c r="J617" s="158"/>
      <c r="K617" s="158"/>
      <c r="L617" s="158"/>
      <c r="M617" s="158"/>
      <c r="N617" s="157"/>
      <c r="O617" s="157"/>
      <c r="P617" s="157"/>
      <c r="Q617" s="157"/>
      <c r="R617" s="158"/>
      <c r="S617" s="158"/>
      <c r="T617" s="158"/>
      <c r="U617" s="158"/>
      <c r="V617" s="158"/>
      <c r="W617" s="158"/>
      <c r="X617" s="158"/>
      <c r="Y617" s="147"/>
      <c r="Z617" s="147"/>
      <c r="AA617" s="147"/>
      <c r="AB617" s="147"/>
      <c r="AC617" s="147"/>
      <c r="AD617" s="147"/>
      <c r="AE617" s="147"/>
      <c r="AF617" s="147"/>
      <c r="AG617" s="147" t="s">
        <v>301</v>
      </c>
      <c r="AH617" s="147">
        <v>2</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91" t="s">
        <v>705</v>
      </c>
      <c r="D618" s="162"/>
      <c r="E618" s="163">
        <v>8</v>
      </c>
      <c r="F618" s="158"/>
      <c r="G618" s="158"/>
      <c r="H618" s="158"/>
      <c r="I618" s="158"/>
      <c r="J618" s="158"/>
      <c r="K618" s="158"/>
      <c r="L618" s="158"/>
      <c r="M618" s="158"/>
      <c r="N618" s="157"/>
      <c r="O618" s="157"/>
      <c r="P618" s="157"/>
      <c r="Q618" s="157"/>
      <c r="R618" s="158"/>
      <c r="S618" s="158"/>
      <c r="T618" s="158"/>
      <c r="U618" s="158"/>
      <c r="V618" s="158"/>
      <c r="W618" s="158"/>
      <c r="X618" s="158"/>
      <c r="Y618" s="147"/>
      <c r="Z618" s="147"/>
      <c r="AA618" s="147"/>
      <c r="AB618" s="147"/>
      <c r="AC618" s="147"/>
      <c r="AD618" s="147"/>
      <c r="AE618" s="147"/>
      <c r="AF618" s="147"/>
      <c r="AG618" s="147" t="s">
        <v>301</v>
      </c>
      <c r="AH618" s="147">
        <v>2</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91" t="s">
        <v>706</v>
      </c>
      <c r="D619" s="162"/>
      <c r="E619" s="163">
        <v>4</v>
      </c>
      <c r="F619" s="158"/>
      <c r="G619" s="158"/>
      <c r="H619" s="158"/>
      <c r="I619" s="158"/>
      <c r="J619" s="158"/>
      <c r="K619" s="158"/>
      <c r="L619" s="158"/>
      <c r="M619" s="158"/>
      <c r="N619" s="157"/>
      <c r="O619" s="157"/>
      <c r="P619" s="157"/>
      <c r="Q619" s="157"/>
      <c r="R619" s="158"/>
      <c r="S619" s="158"/>
      <c r="T619" s="158"/>
      <c r="U619" s="158"/>
      <c r="V619" s="158"/>
      <c r="W619" s="158"/>
      <c r="X619" s="158"/>
      <c r="Y619" s="147"/>
      <c r="Z619" s="147"/>
      <c r="AA619" s="147"/>
      <c r="AB619" s="147"/>
      <c r="AC619" s="147"/>
      <c r="AD619" s="147"/>
      <c r="AE619" s="147"/>
      <c r="AF619" s="147"/>
      <c r="AG619" s="147" t="s">
        <v>301</v>
      </c>
      <c r="AH619" s="147">
        <v>2</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90" t="s">
        <v>306</v>
      </c>
      <c r="D620" s="162"/>
      <c r="E620" s="163"/>
      <c r="F620" s="158"/>
      <c r="G620" s="158"/>
      <c r="H620" s="158"/>
      <c r="I620" s="158"/>
      <c r="J620" s="158"/>
      <c r="K620" s="158"/>
      <c r="L620" s="158"/>
      <c r="M620" s="158"/>
      <c r="N620" s="157"/>
      <c r="O620" s="157"/>
      <c r="P620" s="157"/>
      <c r="Q620" s="157"/>
      <c r="R620" s="158"/>
      <c r="S620" s="158"/>
      <c r="T620" s="158"/>
      <c r="U620" s="158"/>
      <c r="V620" s="158"/>
      <c r="W620" s="158"/>
      <c r="X620" s="158"/>
      <c r="Y620" s="147"/>
      <c r="Z620" s="147"/>
      <c r="AA620" s="147"/>
      <c r="AB620" s="147"/>
      <c r="AC620" s="147"/>
      <c r="AD620" s="147"/>
      <c r="AE620" s="147"/>
      <c r="AF620" s="147"/>
      <c r="AG620" s="147" t="s">
        <v>301</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ht="22.5" outlineLevel="1" x14ac:dyDescent="0.2">
      <c r="A621" s="172">
        <v>50</v>
      </c>
      <c r="B621" s="173" t="s">
        <v>707</v>
      </c>
      <c r="C621" s="188" t="s">
        <v>708</v>
      </c>
      <c r="D621" s="174" t="s">
        <v>312</v>
      </c>
      <c r="E621" s="175">
        <v>1815</v>
      </c>
      <c r="F621" s="176"/>
      <c r="G621" s="177">
        <f>ROUND(E621*F621,2)</f>
        <v>0</v>
      </c>
      <c r="H621" s="176"/>
      <c r="I621" s="177">
        <f>ROUND(E621*H621,2)</f>
        <v>0</v>
      </c>
      <c r="J621" s="176"/>
      <c r="K621" s="177">
        <f>ROUND(E621*J621,2)</f>
        <v>0</v>
      </c>
      <c r="L621" s="177">
        <v>21</v>
      </c>
      <c r="M621" s="177">
        <f>G621*(1+L621/100)</f>
        <v>0</v>
      </c>
      <c r="N621" s="175">
        <v>1.865E-2</v>
      </c>
      <c r="O621" s="175">
        <f>ROUND(E621*N621,2)</f>
        <v>33.85</v>
      </c>
      <c r="P621" s="175">
        <v>0</v>
      </c>
      <c r="Q621" s="175">
        <f>ROUND(E621*P621,2)</f>
        <v>0</v>
      </c>
      <c r="R621" s="177" t="s">
        <v>384</v>
      </c>
      <c r="S621" s="177" t="s">
        <v>267</v>
      </c>
      <c r="T621" s="178" t="s">
        <v>267</v>
      </c>
      <c r="U621" s="158">
        <v>0.23</v>
      </c>
      <c r="V621" s="158">
        <f>ROUND(E621*U621,2)</f>
        <v>417.45</v>
      </c>
      <c r="W621" s="158"/>
      <c r="X621" s="158" t="s">
        <v>314</v>
      </c>
      <c r="Y621" s="147"/>
      <c r="Z621" s="147"/>
      <c r="AA621" s="147"/>
      <c r="AB621" s="147"/>
      <c r="AC621" s="147"/>
      <c r="AD621" s="147"/>
      <c r="AE621" s="147"/>
      <c r="AF621" s="147"/>
      <c r="AG621" s="147" t="s">
        <v>315</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266" t="s">
        <v>709</v>
      </c>
      <c r="D622" s="267"/>
      <c r="E622" s="267"/>
      <c r="F622" s="267"/>
      <c r="G622" s="267"/>
      <c r="H622" s="158"/>
      <c r="I622" s="158"/>
      <c r="J622" s="158"/>
      <c r="K622" s="158"/>
      <c r="L622" s="158"/>
      <c r="M622" s="158"/>
      <c r="N622" s="157"/>
      <c r="O622" s="157"/>
      <c r="P622" s="157"/>
      <c r="Q622" s="157"/>
      <c r="R622" s="158"/>
      <c r="S622" s="158"/>
      <c r="T622" s="158"/>
      <c r="U622" s="158"/>
      <c r="V622" s="158"/>
      <c r="W622" s="158"/>
      <c r="X622" s="158"/>
      <c r="Y622" s="147"/>
      <c r="Z622" s="147"/>
      <c r="AA622" s="147"/>
      <c r="AB622" s="147"/>
      <c r="AC622" s="147"/>
      <c r="AD622" s="147"/>
      <c r="AE622" s="147"/>
      <c r="AF622" s="147"/>
      <c r="AG622" s="147" t="s">
        <v>317</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9" t="s">
        <v>553</v>
      </c>
      <c r="D623" s="160"/>
      <c r="E623" s="161">
        <v>1496.8</v>
      </c>
      <c r="F623" s="158"/>
      <c r="G623" s="158"/>
      <c r="H623" s="158"/>
      <c r="I623" s="158"/>
      <c r="J623" s="158"/>
      <c r="K623" s="158"/>
      <c r="L623" s="158"/>
      <c r="M623" s="158"/>
      <c r="N623" s="157"/>
      <c r="O623" s="157"/>
      <c r="P623" s="157"/>
      <c r="Q623" s="157"/>
      <c r="R623" s="158"/>
      <c r="S623" s="158"/>
      <c r="T623" s="158"/>
      <c r="U623" s="158"/>
      <c r="V623" s="158"/>
      <c r="W623" s="158"/>
      <c r="X623" s="158"/>
      <c r="Y623" s="147"/>
      <c r="Z623" s="147"/>
      <c r="AA623" s="147"/>
      <c r="AB623" s="147"/>
      <c r="AC623" s="147"/>
      <c r="AD623" s="147"/>
      <c r="AE623" s="147"/>
      <c r="AF623" s="147"/>
      <c r="AG623" s="147" t="s">
        <v>301</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90" t="s">
        <v>302</v>
      </c>
      <c r="D624" s="162"/>
      <c r="E624" s="163"/>
      <c r="F624" s="158"/>
      <c r="G624" s="158"/>
      <c r="H624" s="158"/>
      <c r="I624" s="158"/>
      <c r="J624" s="158"/>
      <c r="K624" s="158"/>
      <c r="L624" s="158"/>
      <c r="M624" s="158"/>
      <c r="N624" s="157"/>
      <c r="O624" s="157"/>
      <c r="P624" s="157"/>
      <c r="Q624" s="157"/>
      <c r="R624" s="158"/>
      <c r="S624" s="158"/>
      <c r="T624" s="158"/>
      <c r="U624" s="158"/>
      <c r="V624" s="158"/>
      <c r="W624" s="158"/>
      <c r="X624" s="158"/>
      <c r="Y624" s="147"/>
      <c r="Z624" s="147"/>
      <c r="AA624" s="147"/>
      <c r="AB624" s="147"/>
      <c r="AC624" s="147"/>
      <c r="AD624" s="147"/>
      <c r="AE624" s="147"/>
      <c r="AF624" s="147"/>
      <c r="AG624" s="147" t="s">
        <v>301</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91" t="s">
        <v>470</v>
      </c>
      <c r="D625" s="162"/>
      <c r="E625" s="163"/>
      <c r="F625" s="158"/>
      <c r="G625" s="158"/>
      <c r="H625" s="158"/>
      <c r="I625" s="158"/>
      <c r="J625" s="158"/>
      <c r="K625" s="158"/>
      <c r="L625" s="158"/>
      <c r="M625" s="158"/>
      <c r="N625" s="157"/>
      <c r="O625" s="157"/>
      <c r="P625" s="157"/>
      <c r="Q625" s="157"/>
      <c r="R625" s="158"/>
      <c r="S625" s="158"/>
      <c r="T625" s="158"/>
      <c r="U625" s="158"/>
      <c r="V625" s="158"/>
      <c r="W625" s="158"/>
      <c r="X625" s="158"/>
      <c r="Y625" s="147"/>
      <c r="Z625" s="147"/>
      <c r="AA625" s="147"/>
      <c r="AB625" s="147"/>
      <c r="AC625" s="147"/>
      <c r="AD625" s="147"/>
      <c r="AE625" s="147"/>
      <c r="AF625" s="147"/>
      <c r="AG625" s="147" t="s">
        <v>301</v>
      </c>
      <c r="AH625" s="147">
        <v>2</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91" t="s">
        <v>554</v>
      </c>
      <c r="D626" s="162"/>
      <c r="E626" s="163">
        <v>341.90499999999997</v>
      </c>
      <c r="F626" s="158"/>
      <c r="G626" s="158"/>
      <c r="H626" s="158"/>
      <c r="I626" s="158"/>
      <c r="J626" s="158"/>
      <c r="K626" s="158"/>
      <c r="L626" s="158"/>
      <c r="M626" s="158"/>
      <c r="N626" s="157"/>
      <c r="O626" s="157"/>
      <c r="P626" s="157"/>
      <c r="Q626" s="157"/>
      <c r="R626" s="158"/>
      <c r="S626" s="158"/>
      <c r="T626" s="158"/>
      <c r="U626" s="158"/>
      <c r="V626" s="158"/>
      <c r="W626" s="158"/>
      <c r="X626" s="158"/>
      <c r="Y626" s="147"/>
      <c r="Z626" s="147"/>
      <c r="AA626" s="147"/>
      <c r="AB626" s="147"/>
      <c r="AC626" s="147"/>
      <c r="AD626" s="147"/>
      <c r="AE626" s="147"/>
      <c r="AF626" s="147"/>
      <c r="AG626" s="147" t="s">
        <v>301</v>
      </c>
      <c r="AH626" s="147">
        <v>2</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91" t="s">
        <v>472</v>
      </c>
      <c r="D627" s="162"/>
      <c r="E627" s="163">
        <v>6</v>
      </c>
      <c r="F627" s="158"/>
      <c r="G627" s="158"/>
      <c r="H627" s="158"/>
      <c r="I627" s="158"/>
      <c r="J627" s="158"/>
      <c r="K627" s="158"/>
      <c r="L627" s="158"/>
      <c r="M627" s="158"/>
      <c r="N627" s="157"/>
      <c r="O627" s="157"/>
      <c r="P627" s="157"/>
      <c r="Q627" s="157"/>
      <c r="R627" s="158"/>
      <c r="S627" s="158"/>
      <c r="T627" s="158"/>
      <c r="U627" s="158"/>
      <c r="V627" s="158"/>
      <c r="W627" s="158"/>
      <c r="X627" s="158"/>
      <c r="Y627" s="147"/>
      <c r="Z627" s="147"/>
      <c r="AA627" s="147"/>
      <c r="AB627" s="147"/>
      <c r="AC627" s="147"/>
      <c r="AD627" s="147"/>
      <c r="AE627" s="147"/>
      <c r="AF627" s="147"/>
      <c r="AG627" s="147" t="s">
        <v>301</v>
      </c>
      <c r="AH627" s="147">
        <v>2</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91" t="s">
        <v>473</v>
      </c>
      <c r="D628" s="162"/>
      <c r="E628" s="163"/>
      <c r="F628" s="158"/>
      <c r="G628" s="158"/>
      <c r="H628" s="158"/>
      <c r="I628" s="158"/>
      <c r="J628" s="158"/>
      <c r="K628" s="158"/>
      <c r="L628" s="158"/>
      <c r="M628" s="158"/>
      <c r="N628" s="157"/>
      <c r="O628" s="157"/>
      <c r="P628" s="157"/>
      <c r="Q628" s="157"/>
      <c r="R628" s="158"/>
      <c r="S628" s="158"/>
      <c r="T628" s="158"/>
      <c r="U628" s="158"/>
      <c r="V628" s="158"/>
      <c r="W628" s="158"/>
      <c r="X628" s="158"/>
      <c r="Y628" s="147"/>
      <c r="Z628" s="147"/>
      <c r="AA628" s="147"/>
      <c r="AB628" s="147"/>
      <c r="AC628" s="147"/>
      <c r="AD628" s="147"/>
      <c r="AE628" s="147"/>
      <c r="AF628" s="147"/>
      <c r="AG628" s="147" t="s">
        <v>301</v>
      </c>
      <c r="AH628" s="147">
        <v>2</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91" t="s">
        <v>555</v>
      </c>
      <c r="D629" s="162"/>
      <c r="E629" s="163">
        <v>364</v>
      </c>
      <c r="F629" s="158"/>
      <c r="G629" s="158"/>
      <c r="H629" s="158"/>
      <c r="I629" s="158"/>
      <c r="J629" s="158"/>
      <c r="K629" s="158"/>
      <c r="L629" s="158"/>
      <c r="M629" s="158"/>
      <c r="N629" s="157"/>
      <c r="O629" s="157"/>
      <c r="P629" s="157"/>
      <c r="Q629" s="157"/>
      <c r="R629" s="158"/>
      <c r="S629" s="158"/>
      <c r="T629" s="158"/>
      <c r="U629" s="158"/>
      <c r="V629" s="158"/>
      <c r="W629" s="158"/>
      <c r="X629" s="158"/>
      <c r="Y629" s="147"/>
      <c r="Z629" s="147"/>
      <c r="AA629" s="147"/>
      <c r="AB629" s="147"/>
      <c r="AC629" s="147"/>
      <c r="AD629" s="147"/>
      <c r="AE629" s="147"/>
      <c r="AF629" s="147"/>
      <c r="AG629" s="147" t="s">
        <v>301</v>
      </c>
      <c r="AH629" s="147">
        <v>2</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91" t="s">
        <v>475</v>
      </c>
      <c r="D630" s="162"/>
      <c r="E630" s="163">
        <v>15.21</v>
      </c>
      <c r="F630" s="158"/>
      <c r="G630" s="158"/>
      <c r="H630" s="158"/>
      <c r="I630" s="158"/>
      <c r="J630" s="158"/>
      <c r="K630" s="158"/>
      <c r="L630" s="158"/>
      <c r="M630" s="158"/>
      <c r="N630" s="157"/>
      <c r="O630" s="157"/>
      <c r="P630" s="157"/>
      <c r="Q630" s="157"/>
      <c r="R630" s="158"/>
      <c r="S630" s="158"/>
      <c r="T630" s="158"/>
      <c r="U630" s="158"/>
      <c r="V630" s="158"/>
      <c r="W630" s="158"/>
      <c r="X630" s="158"/>
      <c r="Y630" s="147"/>
      <c r="Z630" s="147"/>
      <c r="AA630" s="147"/>
      <c r="AB630" s="147"/>
      <c r="AC630" s="147"/>
      <c r="AD630" s="147"/>
      <c r="AE630" s="147"/>
      <c r="AF630" s="147"/>
      <c r="AG630" s="147" t="s">
        <v>301</v>
      </c>
      <c r="AH630" s="147">
        <v>2</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91" t="s">
        <v>476</v>
      </c>
      <c r="D631" s="162"/>
      <c r="E631" s="163"/>
      <c r="F631" s="158"/>
      <c r="G631" s="158"/>
      <c r="H631" s="158"/>
      <c r="I631" s="158"/>
      <c r="J631" s="158"/>
      <c r="K631" s="158"/>
      <c r="L631" s="158"/>
      <c r="M631" s="158"/>
      <c r="N631" s="157"/>
      <c r="O631" s="157"/>
      <c r="P631" s="157"/>
      <c r="Q631" s="157"/>
      <c r="R631" s="158"/>
      <c r="S631" s="158"/>
      <c r="T631" s="158"/>
      <c r="U631" s="158"/>
      <c r="V631" s="158"/>
      <c r="W631" s="158"/>
      <c r="X631" s="158"/>
      <c r="Y631" s="147"/>
      <c r="Z631" s="147"/>
      <c r="AA631" s="147"/>
      <c r="AB631" s="147"/>
      <c r="AC631" s="147"/>
      <c r="AD631" s="147"/>
      <c r="AE631" s="147"/>
      <c r="AF631" s="147"/>
      <c r="AG631" s="147" t="s">
        <v>301</v>
      </c>
      <c r="AH631" s="147">
        <v>2</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91" t="s">
        <v>477</v>
      </c>
      <c r="D632" s="162"/>
      <c r="E632" s="163">
        <v>301.60000000000002</v>
      </c>
      <c r="F632" s="158"/>
      <c r="G632" s="158"/>
      <c r="H632" s="158"/>
      <c r="I632" s="158"/>
      <c r="J632" s="158"/>
      <c r="K632" s="158"/>
      <c r="L632" s="158"/>
      <c r="M632" s="158"/>
      <c r="N632" s="157"/>
      <c r="O632" s="157"/>
      <c r="P632" s="157"/>
      <c r="Q632" s="157"/>
      <c r="R632" s="158"/>
      <c r="S632" s="158"/>
      <c r="T632" s="158"/>
      <c r="U632" s="158"/>
      <c r="V632" s="158"/>
      <c r="W632" s="158"/>
      <c r="X632" s="158"/>
      <c r="Y632" s="147"/>
      <c r="Z632" s="147"/>
      <c r="AA632" s="147"/>
      <c r="AB632" s="147"/>
      <c r="AC632" s="147"/>
      <c r="AD632" s="147"/>
      <c r="AE632" s="147"/>
      <c r="AF632" s="147"/>
      <c r="AG632" s="147" t="s">
        <v>301</v>
      </c>
      <c r="AH632" s="147">
        <v>2</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91" t="s">
        <v>478</v>
      </c>
      <c r="D633" s="162"/>
      <c r="E633" s="163"/>
      <c r="F633" s="158"/>
      <c r="G633" s="158"/>
      <c r="H633" s="158"/>
      <c r="I633" s="158"/>
      <c r="J633" s="158"/>
      <c r="K633" s="158"/>
      <c r="L633" s="158"/>
      <c r="M633" s="158"/>
      <c r="N633" s="157"/>
      <c r="O633" s="157"/>
      <c r="P633" s="157"/>
      <c r="Q633" s="157"/>
      <c r="R633" s="158"/>
      <c r="S633" s="158"/>
      <c r="T633" s="158"/>
      <c r="U633" s="158"/>
      <c r="V633" s="158"/>
      <c r="W633" s="158"/>
      <c r="X633" s="158"/>
      <c r="Y633" s="147"/>
      <c r="Z633" s="147"/>
      <c r="AA633" s="147"/>
      <c r="AB633" s="147"/>
      <c r="AC633" s="147"/>
      <c r="AD633" s="147"/>
      <c r="AE633" s="147"/>
      <c r="AF633" s="147"/>
      <c r="AG633" s="147" t="s">
        <v>301</v>
      </c>
      <c r="AH633" s="147">
        <v>2</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91" t="s">
        <v>556</v>
      </c>
      <c r="D634" s="162"/>
      <c r="E634" s="163">
        <v>117.45</v>
      </c>
      <c r="F634" s="158"/>
      <c r="G634" s="158"/>
      <c r="H634" s="158"/>
      <c r="I634" s="158"/>
      <c r="J634" s="158"/>
      <c r="K634" s="158"/>
      <c r="L634" s="158"/>
      <c r="M634" s="158"/>
      <c r="N634" s="157"/>
      <c r="O634" s="157"/>
      <c r="P634" s="157"/>
      <c r="Q634" s="157"/>
      <c r="R634" s="158"/>
      <c r="S634" s="158"/>
      <c r="T634" s="158"/>
      <c r="U634" s="158"/>
      <c r="V634" s="158"/>
      <c r="W634" s="158"/>
      <c r="X634" s="158"/>
      <c r="Y634" s="147"/>
      <c r="Z634" s="147"/>
      <c r="AA634" s="147"/>
      <c r="AB634" s="147"/>
      <c r="AC634" s="147"/>
      <c r="AD634" s="147"/>
      <c r="AE634" s="147"/>
      <c r="AF634" s="147"/>
      <c r="AG634" s="147" t="s">
        <v>301</v>
      </c>
      <c r="AH634" s="147">
        <v>2</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91" t="s">
        <v>557</v>
      </c>
      <c r="D635" s="162"/>
      <c r="E635" s="163"/>
      <c r="F635" s="158"/>
      <c r="G635" s="158"/>
      <c r="H635" s="158"/>
      <c r="I635" s="158"/>
      <c r="J635" s="158"/>
      <c r="K635" s="158"/>
      <c r="L635" s="158"/>
      <c r="M635" s="158"/>
      <c r="N635" s="157"/>
      <c r="O635" s="157"/>
      <c r="P635" s="157"/>
      <c r="Q635" s="157"/>
      <c r="R635" s="158"/>
      <c r="S635" s="158"/>
      <c r="T635" s="158"/>
      <c r="U635" s="158"/>
      <c r="V635" s="158"/>
      <c r="W635" s="158"/>
      <c r="X635" s="158"/>
      <c r="Y635" s="147"/>
      <c r="Z635" s="147"/>
      <c r="AA635" s="147"/>
      <c r="AB635" s="147"/>
      <c r="AC635" s="147"/>
      <c r="AD635" s="147"/>
      <c r="AE635" s="147"/>
      <c r="AF635" s="147"/>
      <c r="AG635" s="147" t="s">
        <v>301</v>
      </c>
      <c r="AH635" s="147">
        <v>2</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91" t="s">
        <v>481</v>
      </c>
      <c r="D636" s="162"/>
      <c r="E636" s="163">
        <v>9.0399999999999991</v>
      </c>
      <c r="F636" s="158"/>
      <c r="G636" s="158"/>
      <c r="H636" s="158"/>
      <c r="I636" s="158"/>
      <c r="J636" s="158"/>
      <c r="K636" s="158"/>
      <c r="L636" s="158"/>
      <c r="M636" s="158"/>
      <c r="N636" s="157"/>
      <c r="O636" s="157"/>
      <c r="P636" s="157"/>
      <c r="Q636" s="157"/>
      <c r="R636" s="158"/>
      <c r="S636" s="158"/>
      <c r="T636" s="158"/>
      <c r="U636" s="158"/>
      <c r="V636" s="158"/>
      <c r="W636" s="158"/>
      <c r="X636" s="158"/>
      <c r="Y636" s="147"/>
      <c r="Z636" s="147"/>
      <c r="AA636" s="147"/>
      <c r="AB636" s="147"/>
      <c r="AC636" s="147"/>
      <c r="AD636" s="147"/>
      <c r="AE636" s="147"/>
      <c r="AF636" s="147"/>
      <c r="AG636" s="147" t="s">
        <v>301</v>
      </c>
      <c r="AH636" s="147">
        <v>2</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91" t="s">
        <v>482</v>
      </c>
      <c r="D637" s="162"/>
      <c r="E637" s="163">
        <v>17.760000000000002</v>
      </c>
      <c r="F637" s="158"/>
      <c r="G637" s="158"/>
      <c r="H637" s="158"/>
      <c r="I637" s="158"/>
      <c r="J637" s="158"/>
      <c r="K637" s="158"/>
      <c r="L637" s="158"/>
      <c r="M637" s="158"/>
      <c r="N637" s="157"/>
      <c r="O637" s="157"/>
      <c r="P637" s="157"/>
      <c r="Q637" s="157"/>
      <c r="R637" s="158"/>
      <c r="S637" s="158"/>
      <c r="T637" s="158"/>
      <c r="U637" s="158"/>
      <c r="V637" s="158"/>
      <c r="W637" s="158"/>
      <c r="X637" s="158"/>
      <c r="Y637" s="147"/>
      <c r="Z637" s="147"/>
      <c r="AA637" s="147"/>
      <c r="AB637" s="147"/>
      <c r="AC637" s="147"/>
      <c r="AD637" s="147"/>
      <c r="AE637" s="147"/>
      <c r="AF637" s="147"/>
      <c r="AG637" s="147" t="s">
        <v>301</v>
      </c>
      <c r="AH637" s="147">
        <v>2</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91" t="s">
        <v>483</v>
      </c>
      <c r="D638" s="162"/>
      <c r="E638" s="163"/>
      <c r="F638" s="158"/>
      <c r="G638" s="158"/>
      <c r="H638" s="158"/>
      <c r="I638" s="158"/>
      <c r="J638" s="158"/>
      <c r="K638" s="158"/>
      <c r="L638" s="158"/>
      <c r="M638" s="158"/>
      <c r="N638" s="157"/>
      <c r="O638" s="157"/>
      <c r="P638" s="157"/>
      <c r="Q638" s="157"/>
      <c r="R638" s="158"/>
      <c r="S638" s="158"/>
      <c r="T638" s="158"/>
      <c r="U638" s="158"/>
      <c r="V638" s="158"/>
      <c r="W638" s="158"/>
      <c r="X638" s="158"/>
      <c r="Y638" s="147"/>
      <c r="Z638" s="147"/>
      <c r="AA638" s="147"/>
      <c r="AB638" s="147"/>
      <c r="AC638" s="147"/>
      <c r="AD638" s="147"/>
      <c r="AE638" s="147"/>
      <c r="AF638" s="147"/>
      <c r="AG638" s="147" t="s">
        <v>301</v>
      </c>
      <c r="AH638" s="147">
        <v>2</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91" t="s">
        <v>558</v>
      </c>
      <c r="D639" s="162"/>
      <c r="E639" s="163">
        <v>459.01499999999999</v>
      </c>
      <c r="F639" s="158"/>
      <c r="G639" s="158"/>
      <c r="H639" s="158"/>
      <c r="I639" s="158"/>
      <c r="J639" s="158"/>
      <c r="K639" s="158"/>
      <c r="L639" s="158"/>
      <c r="M639" s="158"/>
      <c r="N639" s="157"/>
      <c r="O639" s="157"/>
      <c r="P639" s="157"/>
      <c r="Q639" s="157"/>
      <c r="R639" s="158"/>
      <c r="S639" s="158"/>
      <c r="T639" s="158"/>
      <c r="U639" s="158"/>
      <c r="V639" s="158"/>
      <c r="W639" s="158"/>
      <c r="X639" s="158"/>
      <c r="Y639" s="147"/>
      <c r="Z639" s="147"/>
      <c r="AA639" s="147"/>
      <c r="AB639" s="147"/>
      <c r="AC639" s="147"/>
      <c r="AD639" s="147"/>
      <c r="AE639" s="147"/>
      <c r="AF639" s="147"/>
      <c r="AG639" s="147" t="s">
        <v>301</v>
      </c>
      <c r="AH639" s="147">
        <v>2</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91" t="s">
        <v>559</v>
      </c>
      <c r="D640" s="162"/>
      <c r="E640" s="163">
        <v>170.7475</v>
      </c>
      <c r="F640" s="158"/>
      <c r="G640" s="158"/>
      <c r="H640" s="158"/>
      <c r="I640" s="158"/>
      <c r="J640" s="158"/>
      <c r="K640" s="158"/>
      <c r="L640" s="158"/>
      <c r="M640" s="158"/>
      <c r="N640" s="157"/>
      <c r="O640" s="157"/>
      <c r="P640" s="157"/>
      <c r="Q640" s="157"/>
      <c r="R640" s="158"/>
      <c r="S640" s="158"/>
      <c r="T640" s="158"/>
      <c r="U640" s="158"/>
      <c r="V640" s="158"/>
      <c r="W640" s="158"/>
      <c r="X640" s="158"/>
      <c r="Y640" s="147"/>
      <c r="Z640" s="147"/>
      <c r="AA640" s="147"/>
      <c r="AB640" s="147"/>
      <c r="AC640" s="147"/>
      <c r="AD640" s="147"/>
      <c r="AE640" s="147"/>
      <c r="AF640" s="147"/>
      <c r="AG640" s="147" t="s">
        <v>301</v>
      </c>
      <c r="AH640" s="147">
        <v>2</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91" t="s">
        <v>486</v>
      </c>
      <c r="D641" s="162"/>
      <c r="E641" s="163">
        <v>-3.69</v>
      </c>
      <c r="F641" s="158"/>
      <c r="G641" s="158"/>
      <c r="H641" s="158"/>
      <c r="I641" s="158"/>
      <c r="J641" s="158"/>
      <c r="K641" s="158"/>
      <c r="L641" s="158"/>
      <c r="M641" s="158"/>
      <c r="N641" s="157"/>
      <c r="O641" s="157"/>
      <c r="P641" s="157"/>
      <c r="Q641" s="157"/>
      <c r="R641" s="158"/>
      <c r="S641" s="158"/>
      <c r="T641" s="158"/>
      <c r="U641" s="158"/>
      <c r="V641" s="158"/>
      <c r="W641" s="158"/>
      <c r="X641" s="158"/>
      <c r="Y641" s="147"/>
      <c r="Z641" s="147"/>
      <c r="AA641" s="147"/>
      <c r="AB641" s="147"/>
      <c r="AC641" s="147"/>
      <c r="AD641" s="147"/>
      <c r="AE641" s="147"/>
      <c r="AF641" s="147"/>
      <c r="AG641" s="147" t="s">
        <v>301</v>
      </c>
      <c r="AH641" s="147">
        <v>2</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91" t="s">
        <v>560</v>
      </c>
      <c r="D642" s="162"/>
      <c r="E642" s="163">
        <v>-302.2</v>
      </c>
      <c r="F642" s="158"/>
      <c r="G642" s="158"/>
      <c r="H642" s="158"/>
      <c r="I642" s="158"/>
      <c r="J642" s="158"/>
      <c r="K642" s="158"/>
      <c r="L642" s="158"/>
      <c r="M642" s="158"/>
      <c r="N642" s="157"/>
      <c r="O642" s="157"/>
      <c r="P642" s="157"/>
      <c r="Q642" s="157"/>
      <c r="R642" s="158"/>
      <c r="S642" s="158"/>
      <c r="T642" s="158"/>
      <c r="U642" s="158"/>
      <c r="V642" s="158"/>
      <c r="W642" s="158"/>
      <c r="X642" s="158"/>
      <c r="Y642" s="147"/>
      <c r="Z642" s="147"/>
      <c r="AA642" s="147"/>
      <c r="AB642" s="147"/>
      <c r="AC642" s="147"/>
      <c r="AD642" s="147"/>
      <c r="AE642" s="147"/>
      <c r="AF642" s="147"/>
      <c r="AG642" s="147" t="s">
        <v>301</v>
      </c>
      <c r="AH642" s="147">
        <v>2</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90" t="s">
        <v>306</v>
      </c>
      <c r="D643" s="162"/>
      <c r="E643" s="163"/>
      <c r="F643" s="158"/>
      <c r="G643" s="158"/>
      <c r="H643" s="158"/>
      <c r="I643" s="158"/>
      <c r="J643" s="158"/>
      <c r="K643" s="158"/>
      <c r="L643" s="158"/>
      <c r="M643" s="158"/>
      <c r="N643" s="157"/>
      <c r="O643" s="157"/>
      <c r="P643" s="157"/>
      <c r="Q643" s="157"/>
      <c r="R643" s="158"/>
      <c r="S643" s="158"/>
      <c r="T643" s="158"/>
      <c r="U643" s="158"/>
      <c r="V643" s="158"/>
      <c r="W643" s="158"/>
      <c r="X643" s="158"/>
      <c r="Y643" s="147"/>
      <c r="Z643" s="147"/>
      <c r="AA643" s="147"/>
      <c r="AB643" s="147"/>
      <c r="AC643" s="147"/>
      <c r="AD643" s="147"/>
      <c r="AE643" s="147"/>
      <c r="AF643" s="147"/>
      <c r="AG643" s="147" t="s">
        <v>301</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89" t="s">
        <v>561</v>
      </c>
      <c r="D644" s="160"/>
      <c r="E644" s="161">
        <v>26.1</v>
      </c>
      <c r="F644" s="158"/>
      <c r="G644" s="158"/>
      <c r="H644" s="158"/>
      <c r="I644" s="158"/>
      <c r="J644" s="158"/>
      <c r="K644" s="158"/>
      <c r="L644" s="158"/>
      <c r="M644" s="158"/>
      <c r="N644" s="157"/>
      <c r="O644" s="157"/>
      <c r="P644" s="157"/>
      <c r="Q644" s="157"/>
      <c r="R644" s="158"/>
      <c r="S644" s="158"/>
      <c r="T644" s="158"/>
      <c r="U644" s="158"/>
      <c r="V644" s="158"/>
      <c r="W644" s="158"/>
      <c r="X644" s="158"/>
      <c r="Y644" s="147"/>
      <c r="Z644" s="147"/>
      <c r="AA644" s="147"/>
      <c r="AB644" s="147"/>
      <c r="AC644" s="147"/>
      <c r="AD644" s="147"/>
      <c r="AE644" s="147"/>
      <c r="AF644" s="147"/>
      <c r="AG644" s="147" t="s">
        <v>301</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90" t="s">
        <v>302</v>
      </c>
      <c r="D645" s="162"/>
      <c r="E645" s="163"/>
      <c r="F645" s="158"/>
      <c r="G645" s="158"/>
      <c r="H645" s="158"/>
      <c r="I645" s="158"/>
      <c r="J645" s="158"/>
      <c r="K645" s="158"/>
      <c r="L645" s="158"/>
      <c r="M645" s="158"/>
      <c r="N645" s="157"/>
      <c r="O645" s="157"/>
      <c r="P645" s="157"/>
      <c r="Q645" s="157"/>
      <c r="R645" s="158"/>
      <c r="S645" s="158"/>
      <c r="T645" s="158"/>
      <c r="U645" s="158"/>
      <c r="V645" s="158"/>
      <c r="W645" s="158"/>
      <c r="X645" s="158"/>
      <c r="Y645" s="147"/>
      <c r="Z645" s="147"/>
      <c r="AA645" s="147"/>
      <c r="AB645" s="147"/>
      <c r="AC645" s="147"/>
      <c r="AD645" s="147"/>
      <c r="AE645" s="147"/>
      <c r="AF645" s="147"/>
      <c r="AG645" s="147" t="s">
        <v>301</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91" t="s">
        <v>562</v>
      </c>
      <c r="D646" s="162"/>
      <c r="E646" s="163">
        <v>26.1</v>
      </c>
      <c r="F646" s="158"/>
      <c r="G646" s="158"/>
      <c r="H646" s="158"/>
      <c r="I646" s="158"/>
      <c r="J646" s="158"/>
      <c r="K646" s="158"/>
      <c r="L646" s="158"/>
      <c r="M646" s="158"/>
      <c r="N646" s="157"/>
      <c r="O646" s="157"/>
      <c r="P646" s="157"/>
      <c r="Q646" s="157"/>
      <c r="R646" s="158"/>
      <c r="S646" s="158"/>
      <c r="T646" s="158"/>
      <c r="U646" s="158"/>
      <c r="V646" s="158"/>
      <c r="W646" s="158"/>
      <c r="X646" s="158"/>
      <c r="Y646" s="147"/>
      <c r="Z646" s="147"/>
      <c r="AA646" s="147"/>
      <c r="AB646" s="147"/>
      <c r="AC646" s="147"/>
      <c r="AD646" s="147"/>
      <c r="AE646" s="147"/>
      <c r="AF646" s="147"/>
      <c r="AG646" s="147" t="s">
        <v>301</v>
      </c>
      <c r="AH646" s="147">
        <v>2</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90" t="s">
        <v>306</v>
      </c>
      <c r="D647" s="162"/>
      <c r="E647" s="163"/>
      <c r="F647" s="158"/>
      <c r="G647" s="158"/>
      <c r="H647" s="158"/>
      <c r="I647" s="158"/>
      <c r="J647" s="158"/>
      <c r="K647" s="158"/>
      <c r="L647" s="158"/>
      <c r="M647" s="158"/>
      <c r="N647" s="157"/>
      <c r="O647" s="157"/>
      <c r="P647" s="157"/>
      <c r="Q647" s="157"/>
      <c r="R647" s="158"/>
      <c r="S647" s="158"/>
      <c r="T647" s="158"/>
      <c r="U647" s="158"/>
      <c r="V647" s="158"/>
      <c r="W647" s="158"/>
      <c r="X647" s="158"/>
      <c r="Y647" s="147"/>
      <c r="Z647" s="147"/>
      <c r="AA647" s="147"/>
      <c r="AB647" s="147"/>
      <c r="AC647" s="147"/>
      <c r="AD647" s="147"/>
      <c r="AE647" s="147"/>
      <c r="AF647" s="147"/>
      <c r="AG647" s="147" t="s">
        <v>301</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9" t="s">
        <v>563</v>
      </c>
      <c r="D648" s="160"/>
      <c r="E648" s="161">
        <v>211</v>
      </c>
      <c r="F648" s="158"/>
      <c r="G648" s="158"/>
      <c r="H648" s="158"/>
      <c r="I648" s="158"/>
      <c r="J648" s="158"/>
      <c r="K648" s="158"/>
      <c r="L648" s="158"/>
      <c r="M648" s="158"/>
      <c r="N648" s="157"/>
      <c r="O648" s="157"/>
      <c r="P648" s="157"/>
      <c r="Q648" s="157"/>
      <c r="R648" s="158"/>
      <c r="S648" s="158"/>
      <c r="T648" s="158"/>
      <c r="U648" s="158"/>
      <c r="V648" s="158"/>
      <c r="W648" s="158"/>
      <c r="X648" s="158"/>
      <c r="Y648" s="147"/>
      <c r="Z648" s="147"/>
      <c r="AA648" s="147"/>
      <c r="AB648" s="147"/>
      <c r="AC648" s="147"/>
      <c r="AD648" s="147"/>
      <c r="AE648" s="147"/>
      <c r="AF648" s="147"/>
      <c r="AG648" s="147" t="s">
        <v>301</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190" t="s">
        <v>302</v>
      </c>
      <c r="D649" s="162"/>
      <c r="E649" s="163"/>
      <c r="F649" s="158"/>
      <c r="G649" s="158"/>
      <c r="H649" s="158"/>
      <c r="I649" s="158"/>
      <c r="J649" s="158"/>
      <c r="K649" s="158"/>
      <c r="L649" s="158"/>
      <c r="M649" s="158"/>
      <c r="N649" s="157"/>
      <c r="O649" s="157"/>
      <c r="P649" s="157"/>
      <c r="Q649" s="157"/>
      <c r="R649" s="158"/>
      <c r="S649" s="158"/>
      <c r="T649" s="158"/>
      <c r="U649" s="158"/>
      <c r="V649" s="158"/>
      <c r="W649" s="158"/>
      <c r="X649" s="158"/>
      <c r="Y649" s="147"/>
      <c r="Z649" s="147"/>
      <c r="AA649" s="147"/>
      <c r="AB649" s="147"/>
      <c r="AC649" s="147"/>
      <c r="AD649" s="147"/>
      <c r="AE649" s="147"/>
      <c r="AF649" s="147"/>
      <c r="AG649" s="147" t="s">
        <v>301</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191" t="s">
        <v>446</v>
      </c>
      <c r="D650" s="162"/>
      <c r="E650" s="163">
        <v>102.675</v>
      </c>
      <c r="F650" s="158"/>
      <c r="G650" s="158"/>
      <c r="H650" s="158"/>
      <c r="I650" s="158"/>
      <c r="J650" s="158"/>
      <c r="K650" s="158"/>
      <c r="L650" s="158"/>
      <c r="M650" s="158"/>
      <c r="N650" s="157"/>
      <c r="O650" s="157"/>
      <c r="P650" s="157"/>
      <c r="Q650" s="157"/>
      <c r="R650" s="158"/>
      <c r="S650" s="158"/>
      <c r="T650" s="158"/>
      <c r="U650" s="158"/>
      <c r="V650" s="158"/>
      <c r="W650" s="158"/>
      <c r="X650" s="158"/>
      <c r="Y650" s="147"/>
      <c r="Z650" s="147"/>
      <c r="AA650" s="147"/>
      <c r="AB650" s="147"/>
      <c r="AC650" s="147"/>
      <c r="AD650" s="147"/>
      <c r="AE650" s="147"/>
      <c r="AF650" s="147"/>
      <c r="AG650" s="147" t="s">
        <v>301</v>
      </c>
      <c r="AH650" s="147">
        <v>2</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91" t="s">
        <v>447</v>
      </c>
      <c r="D651" s="162"/>
      <c r="E651" s="163">
        <v>108.265</v>
      </c>
      <c r="F651" s="158"/>
      <c r="G651" s="158"/>
      <c r="H651" s="158"/>
      <c r="I651" s="158"/>
      <c r="J651" s="158"/>
      <c r="K651" s="158"/>
      <c r="L651" s="158"/>
      <c r="M651" s="158"/>
      <c r="N651" s="157"/>
      <c r="O651" s="157"/>
      <c r="P651" s="157"/>
      <c r="Q651" s="157"/>
      <c r="R651" s="158"/>
      <c r="S651" s="158"/>
      <c r="T651" s="158"/>
      <c r="U651" s="158"/>
      <c r="V651" s="158"/>
      <c r="W651" s="158"/>
      <c r="X651" s="158"/>
      <c r="Y651" s="147"/>
      <c r="Z651" s="147"/>
      <c r="AA651" s="147"/>
      <c r="AB651" s="147"/>
      <c r="AC651" s="147"/>
      <c r="AD651" s="147"/>
      <c r="AE651" s="147"/>
      <c r="AF651" s="147"/>
      <c r="AG651" s="147" t="s">
        <v>301</v>
      </c>
      <c r="AH651" s="147">
        <v>2</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90" t="s">
        <v>306</v>
      </c>
      <c r="D652" s="162"/>
      <c r="E652" s="163"/>
      <c r="F652" s="158"/>
      <c r="G652" s="158"/>
      <c r="H652" s="158"/>
      <c r="I652" s="158"/>
      <c r="J652" s="158"/>
      <c r="K652" s="158"/>
      <c r="L652" s="158"/>
      <c r="M652" s="158"/>
      <c r="N652" s="157"/>
      <c r="O652" s="157"/>
      <c r="P652" s="157"/>
      <c r="Q652" s="157"/>
      <c r="R652" s="158"/>
      <c r="S652" s="158"/>
      <c r="T652" s="158"/>
      <c r="U652" s="158"/>
      <c r="V652" s="158"/>
      <c r="W652" s="158"/>
      <c r="X652" s="158"/>
      <c r="Y652" s="147"/>
      <c r="Z652" s="147"/>
      <c r="AA652" s="147"/>
      <c r="AB652" s="147"/>
      <c r="AC652" s="147"/>
      <c r="AD652" s="147"/>
      <c r="AE652" s="147"/>
      <c r="AF652" s="147"/>
      <c r="AG652" s="147" t="s">
        <v>301</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189" t="s">
        <v>564</v>
      </c>
      <c r="D653" s="160"/>
      <c r="E653" s="161"/>
      <c r="F653" s="158"/>
      <c r="G653" s="158"/>
      <c r="H653" s="158"/>
      <c r="I653" s="158"/>
      <c r="J653" s="158"/>
      <c r="K653" s="158"/>
      <c r="L653" s="158"/>
      <c r="M653" s="158"/>
      <c r="N653" s="157"/>
      <c r="O653" s="157"/>
      <c r="P653" s="157"/>
      <c r="Q653" s="157"/>
      <c r="R653" s="158"/>
      <c r="S653" s="158"/>
      <c r="T653" s="158"/>
      <c r="U653" s="158"/>
      <c r="V653" s="158"/>
      <c r="W653" s="158"/>
      <c r="X653" s="158"/>
      <c r="Y653" s="147"/>
      <c r="Z653" s="147"/>
      <c r="AA653" s="147"/>
      <c r="AB653" s="147"/>
      <c r="AC653" s="147"/>
      <c r="AD653" s="147"/>
      <c r="AE653" s="147"/>
      <c r="AF653" s="147"/>
      <c r="AG653" s="147" t="s">
        <v>301</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9" t="s">
        <v>450</v>
      </c>
      <c r="D654" s="160"/>
      <c r="E654" s="161">
        <v>43.8</v>
      </c>
      <c r="F654" s="158"/>
      <c r="G654" s="158"/>
      <c r="H654" s="158"/>
      <c r="I654" s="158"/>
      <c r="J654" s="158"/>
      <c r="K654" s="158"/>
      <c r="L654" s="158"/>
      <c r="M654" s="158"/>
      <c r="N654" s="157"/>
      <c r="O654" s="157"/>
      <c r="P654" s="157"/>
      <c r="Q654" s="157"/>
      <c r="R654" s="158"/>
      <c r="S654" s="158"/>
      <c r="T654" s="158"/>
      <c r="U654" s="158"/>
      <c r="V654" s="158"/>
      <c r="W654" s="158"/>
      <c r="X654" s="158"/>
      <c r="Y654" s="147"/>
      <c r="Z654" s="147"/>
      <c r="AA654" s="147"/>
      <c r="AB654" s="147"/>
      <c r="AC654" s="147"/>
      <c r="AD654" s="147"/>
      <c r="AE654" s="147"/>
      <c r="AF654" s="147"/>
      <c r="AG654" s="147" t="s">
        <v>301</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90" t="s">
        <v>302</v>
      </c>
      <c r="D655" s="162"/>
      <c r="E655" s="163"/>
      <c r="F655" s="158"/>
      <c r="G655" s="158"/>
      <c r="H655" s="158"/>
      <c r="I655" s="158"/>
      <c r="J655" s="158"/>
      <c r="K655" s="158"/>
      <c r="L655" s="158"/>
      <c r="M655" s="158"/>
      <c r="N655" s="157"/>
      <c r="O655" s="157"/>
      <c r="P655" s="157"/>
      <c r="Q655" s="157"/>
      <c r="R655" s="158"/>
      <c r="S655" s="158"/>
      <c r="T655" s="158"/>
      <c r="U655" s="158"/>
      <c r="V655" s="158"/>
      <c r="W655" s="158"/>
      <c r="X655" s="158"/>
      <c r="Y655" s="147"/>
      <c r="Z655" s="147"/>
      <c r="AA655" s="147"/>
      <c r="AB655" s="147"/>
      <c r="AC655" s="147"/>
      <c r="AD655" s="147"/>
      <c r="AE655" s="147"/>
      <c r="AF655" s="147"/>
      <c r="AG655" s="147" t="s">
        <v>301</v>
      </c>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91" t="s">
        <v>451</v>
      </c>
      <c r="D656" s="162"/>
      <c r="E656" s="163">
        <v>10.48</v>
      </c>
      <c r="F656" s="158"/>
      <c r="G656" s="158"/>
      <c r="H656" s="158"/>
      <c r="I656" s="158"/>
      <c r="J656" s="158"/>
      <c r="K656" s="158"/>
      <c r="L656" s="158"/>
      <c r="M656" s="158"/>
      <c r="N656" s="157"/>
      <c r="O656" s="157"/>
      <c r="P656" s="157"/>
      <c r="Q656" s="157"/>
      <c r="R656" s="158"/>
      <c r="S656" s="158"/>
      <c r="T656" s="158"/>
      <c r="U656" s="158"/>
      <c r="V656" s="158"/>
      <c r="W656" s="158"/>
      <c r="X656" s="158"/>
      <c r="Y656" s="147"/>
      <c r="Z656" s="147"/>
      <c r="AA656" s="147"/>
      <c r="AB656" s="147"/>
      <c r="AC656" s="147"/>
      <c r="AD656" s="147"/>
      <c r="AE656" s="147"/>
      <c r="AF656" s="147"/>
      <c r="AG656" s="147" t="s">
        <v>301</v>
      </c>
      <c r="AH656" s="147">
        <v>2</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191" t="s">
        <v>452</v>
      </c>
      <c r="D657" s="162"/>
      <c r="E657" s="163">
        <v>20.64</v>
      </c>
      <c r="F657" s="158"/>
      <c r="G657" s="158"/>
      <c r="H657" s="158"/>
      <c r="I657" s="158"/>
      <c r="J657" s="158"/>
      <c r="K657" s="158"/>
      <c r="L657" s="158"/>
      <c r="M657" s="158"/>
      <c r="N657" s="157"/>
      <c r="O657" s="157"/>
      <c r="P657" s="157"/>
      <c r="Q657" s="157"/>
      <c r="R657" s="158"/>
      <c r="S657" s="158"/>
      <c r="T657" s="158"/>
      <c r="U657" s="158"/>
      <c r="V657" s="158"/>
      <c r="W657" s="158"/>
      <c r="X657" s="158"/>
      <c r="Y657" s="147"/>
      <c r="Z657" s="147"/>
      <c r="AA657" s="147"/>
      <c r="AB657" s="147"/>
      <c r="AC657" s="147"/>
      <c r="AD657" s="147"/>
      <c r="AE657" s="147"/>
      <c r="AF657" s="147"/>
      <c r="AG657" s="147" t="s">
        <v>301</v>
      </c>
      <c r="AH657" s="147">
        <v>2</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91" t="s">
        <v>453</v>
      </c>
      <c r="D658" s="162"/>
      <c r="E658" s="163">
        <v>3.24</v>
      </c>
      <c r="F658" s="158"/>
      <c r="G658" s="158"/>
      <c r="H658" s="158"/>
      <c r="I658" s="158"/>
      <c r="J658" s="158"/>
      <c r="K658" s="158"/>
      <c r="L658" s="158"/>
      <c r="M658" s="158"/>
      <c r="N658" s="157"/>
      <c r="O658" s="157"/>
      <c r="P658" s="157"/>
      <c r="Q658" s="157"/>
      <c r="R658" s="158"/>
      <c r="S658" s="158"/>
      <c r="T658" s="158"/>
      <c r="U658" s="158"/>
      <c r="V658" s="158"/>
      <c r="W658" s="158"/>
      <c r="X658" s="158"/>
      <c r="Y658" s="147"/>
      <c r="Z658" s="147"/>
      <c r="AA658" s="147"/>
      <c r="AB658" s="147"/>
      <c r="AC658" s="147"/>
      <c r="AD658" s="147"/>
      <c r="AE658" s="147"/>
      <c r="AF658" s="147"/>
      <c r="AG658" s="147" t="s">
        <v>301</v>
      </c>
      <c r="AH658" s="147">
        <v>2</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91" t="s">
        <v>454</v>
      </c>
      <c r="D659" s="162"/>
      <c r="E659" s="163">
        <v>9.44</v>
      </c>
      <c r="F659" s="158"/>
      <c r="G659" s="158"/>
      <c r="H659" s="158"/>
      <c r="I659" s="158"/>
      <c r="J659" s="158"/>
      <c r="K659" s="158"/>
      <c r="L659" s="158"/>
      <c r="M659" s="158"/>
      <c r="N659" s="157"/>
      <c r="O659" s="157"/>
      <c r="P659" s="157"/>
      <c r="Q659" s="157"/>
      <c r="R659" s="158"/>
      <c r="S659" s="158"/>
      <c r="T659" s="158"/>
      <c r="U659" s="158"/>
      <c r="V659" s="158"/>
      <c r="W659" s="158"/>
      <c r="X659" s="158"/>
      <c r="Y659" s="147"/>
      <c r="Z659" s="147"/>
      <c r="AA659" s="147"/>
      <c r="AB659" s="147"/>
      <c r="AC659" s="147"/>
      <c r="AD659" s="147"/>
      <c r="AE659" s="147"/>
      <c r="AF659" s="147"/>
      <c r="AG659" s="147" t="s">
        <v>301</v>
      </c>
      <c r="AH659" s="147">
        <v>2</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90" t="s">
        <v>306</v>
      </c>
      <c r="D660" s="162"/>
      <c r="E660" s="163"/>
      <c r="F660" s="158"/>
      <c r="G660" s="158"/>
      <c r="H660" s="158"/>
      <c r="I660" s="158"/>
      <c r="J660" s="158"/>
      <c r="K660" s="158"/>
      <c r="L660" s="158"/>
      <c r="M660" s="158"/>
      <c r="N660" s="157"/>
      <c r="O660" s="157"/>
      <c r="P660" s="157"/>
      <c r="Q660" s="157"/>
      <c r="R660" s="158"/>
      <c r="S660" s="158"/>
      <c r="T660" s="158"/>
      <c r="U660" s="158"/>
      <c r="V660" s="158"/>
      <c r="W660" s="158"/>
      <c r="X660" s="158"/>
      <c r="Y660" s="147"/>
      <c r="Z660" s="147"/>
      <c r="AA660" s="147"/>
      <c r="AB660" s="147"/>
      <c r="AC660" s="147"/>
      <c r="AD660" s="147"/>
      <c r="AE660" s="147"/>
      <c r="AF660" s="147"/>
      <c r="AG660" s="147" t="s">
        <v>301</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189" t="s">
        <v>455</v>
      </c>
      <c r="D661" s="160"/>
      <c r="E661" s="161">
        <v>37.299999999999997</v>
      </c>
      <c r="F661" s="158"/>
      <c r="G661" s="158"/>
      <c r="H661" s="158"/>
      <c r="I661" s="158"/>
      <c r="J661" s="158"/>
      <c r="K661" s="158"/>
      <c r="L661" s="158"/>
      <c r="M661" s="158"/>
      <c r="N661" s="157"/>
      <c r="O661" s="157"/>
      <c r="P661" s="157"/>
      <c r="Q661" s="157"/>
      <c r="R661" s="158"/>
      <c r="S661" s="158"/>
      <c r="T661" s="158"/>
      <c r="U661" s="158"/>
      <c r="V661" s="158"/>
      <c r="W661" s="158"/>
      <c r="X661" s="158"/>
      <c r="Y661" s="147"/>
      <c r="Z661" s="147"/>
      <c r="AA661" s="147"/>
      <c r="AB661" s="147"/>
      <c r="AC661" s="147"/>
      <c r="AD661" s="147"/>
      <c r="AE661" s="147"/>
      <c r="AF661" s="147"/>
      <c r="AG661" s="147" t="s">
        <v>301</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54"/>
      <c r="B662" s="155"/>
      <c r="C662" s="190" t="s">
        <v>302</v>
      </c>
      <c r="D662" s="162"/>
      <c r="E662" s="163"/>
      <c r="F662" s="158"/>
      <c r="G662" s="158"/>
      <c r="H662" s="158"/>
      <c r="I662" s="158"/>
      <c r="J662" s="158"/>
      <c r="K662" s="158"/>
      <c r="L662" s="158"/>
      <c r="M662" s="158"/>
      <c r="N662" s="157"/>
      <c r="O662" s="157"/>
      <c r="P662" s="157"/>
      <c r="Q662" s="157"/>
      <c r="R662" s="158"/>
      <c r="S662" s="158"/>
      <c r="T662" s="158"/>
      <c r="U662" s="158"/>
      <c r="V662" s="158"/>
      <c r="W662" s="158"/>
      <c r="X662" s="158"/>
      <c r="Y662" s="147"/>
      <c r="Z662" s="147"/>
      <c r="AA662" s="147"/>
      <c r="AB662" s="147"/>
      <c r="AC662" s="147"/>
      <c r="AD662" s="147"/>
      <c r="AE662" s="147"/>
      <c r="AF662" s="147"/>
      <c r="AG662" s="147" t="s">
        <v>301</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91" t="s">
        <v>456</v>
      </c>
      <c r="D663" s="162"/>
      <c r="E663" s="163">
        <v>29.92</v>
      </c>
      <c r="F663" s="158"/>
      <c r="G663" s="158"/>
      <c r="H663" s="158"/>
      <c r="I663" s="158"/>
      <c r="J663" s="158"/>
      <c r="K663" s="158"/>
      <c r="L663" s="158"/>
      <c r="M663" s="158"/>
      <c r="N663" s="157"/>
      <c r="O663" s="157"/>
      <c r="P663" s="157"/>
      <c r="Q663" s="157"/>
      <c r="R663" s="158"/>
      <c r="S663" s="158"/>
      <c r="T663" s="158"/>
      <c r="U663" s="158"/>
      <c r="V663" s="158"/>
      <c r="W663" s="158"/>
      <c r="X663" s="158"/>
      <c r="Y663" s="147"/>
      <c r="Z663" s="147"/>
      <c r="AA663" s="147"/>
      <c r="AB663" s="147"/>
      <c r="AC663" s="147"/>
      <c r="AD663" s="147"/>
      <c r="AE663" s="147"/>
      <c r="AF663" s="147"/>
      <c r="AG663" s="147" t="s">
        <v>301</v>
      </c>
      <c r="AH663" s="147">
        <v>2</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91" t="s">
        <v>457</v>
      </c>
      <c r="D664" s="162"/>
      <c r="E664" s="163">
        <v>7.4</v>
      </c>
      <c r="F664" s="158"/>
      <c r="G664" s="158"/>
      <c r="H664" s="158"/>
      <c r="I664" s="158"/>
      <c r="J664" s="158"/>
      <c r="K664" s="158"/>
      <c r="L664" s="158"/>
      <c r="M664" s="158"/>
      <c r="N664" s="157"/>
      <c r="O664" s="157"/>
      <c r="P664" s="157"/>
      <c r="Q664" s="157"/>
      <c r="R664" s="158"/>
      <c r="S664" s="158"/>
      <c r="T664" s="158"/>
      <c r="U664" s="158"/>
      <c r="V664" s="158"/>
      <c r="W664" s="158"/>
      <c r="X664" s="158"/>
      <c r="Y664" s="147"/>
      <c r="Z664" s="147"/>
      <c r="AA664" s="147"/>
      <c r="AB664" s="147"/>
      <c r="AC664" s="147"/>
      <c r="AD664" s="147"/>
      <c r="AE664" s="147"/>
      <c r="AF664" s="147"/>
      <c r="AG664" s="147" t="s">
        <v>301</v>
      </c>
      <c r="AH664" s="147">
        <v>2</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90" t="s">
        <v>306</v>
      </c>
      <c r="D665" s="162"/>
      <c r="E665" s="163"/>
      <c r="F665" s="158"/>
      <c r="G665" s="158"/>
      <c r="H665" s="158"/>
      <c r="I665" s="158"/>
      <c r="J665" s="158"/>
      <c r="K665" s="158"/>
      <c r="L665" s="158"/>
      <c r="M665" s="158"/>
      <c r="N665" s="157"/>
      <c r="O665" s="157"/>
      <c r="P665" s="157"/>
      <c r="Q665" s="157"/>
      <c r="R665" s="158"/>
      <c r="S665" s="158"/>
      <c r="T665" s="158"/>
      <c r="U665" s="158"/>
      <c r="V665" s="158"/>
      <c r="W665" s="158"/>
      <c r="X665" s="158"/>
      <c r="Y665" s="147"/>
      <c r="Z665" s="147"/>
      <c r="AA665" s="147"/>
      <c r="AB665" s="147"/>
      <c r="AC665" s="147"/>
      <c r="AD665" s="147"/>
      <c r="AE665" s="147"/>
      <c r="AF665" s="147"/>
      <c r="AG665" s="147" t="s">
        <v>301</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72">
        <v>51</v>
      </c>
      <c r="B666" s="173" t="s">
        <v>710</v>
      </c>
      <c r="C666" s="188" t="s">
        <v>711</v>
      </c>
      <c r="D666" s="174" t="s">
        <v>432</v>
      </c>
      <c r="E666" s="175">
        <v>360.65</v>
      </c>
      <c r="F666" s="176"/>
      <c r="G666" s="177">
        <f>ROUND(E666*F666,2)</f>
        <v>0</v>
      </c>
      <c r="H666" s="176"/>
      <c r="I666" s="177">
        <f>ROUND(E666*H666,2)</f>
        <v>0</v>
      </c>
      <c r="J666" s="176"/>
      <c r="K666" s="177">
        <f>ROUND(E666*J666,2)</f>
        <v>0</v>
      </c>
      <c r="L666" s="177">
        <v>21</v>
      </c>
      <c r="M666" s="177">
        <f>G666*(1+L666/100)</f>
        <v>0</v>
      </c>
      <c r="N666" s="175">
        <v>2.0000000000000002E-5</v>
      </c>
      <c r="O666" s="175">
        <f>ROUND(E666*N666,2)</f>
        <v>0.01</v>
      </c>
      <c r="P666" s="175">
        <v>0</v>
      </c>
      <c r="Q666" s="175">
        <f>ROUND(E666*P666,2)</f>
        <v>0</v>
      </c>
      <c r="R666" s="177" t="s">
        <v>399</v>
      </c>
      <c r="S666" s="177" t="s">
        <v>267</v>
      </c>
      <c r="T666" s="178" t="s">
        <v>267</v>
      </c>
      <c r="U666" s="158">
        <v>0.16</v>
      </c>
      <c r="V666" s="158">
        <f>ROUND(E666*U666,2)</f>
        <v>57.7</v>
      </c>
      <c r="W666" s="158"/>
      <c r="X666" s="158" t="s">
        <v>314</v>
      </c>
      <c r="Y666" s="147"/>
      <c r="Z666" s="147"/>
      <c r="AA666" s="147"/>
      <c r="AB666" s="147"/>
      <c r="AC666" s="147"/>
      <c r="AD666" s="147"/>
      <c r="AE666" s="147"/>
      <c r="AF666" s="147"/>
      <c r="AG666" s="147" t="s">
        <v>315</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4"/>
      <c r="B667" s="155"/>
      <c r="C667" s="266" t="s">
        <v>712</v>
      </c>
      <c r="D667" s="267"/>
      <c r="E667" s="267"/>
      <c r="F667" s="267"/>
      <c r="G667" s="267"/>
      <c r="H667" s="158"/>
      <c r="I667" s="158"/>
      <c r="J667" s="158"/>
      <c r="K667" s="158"/>
      <c r="L667" s="158"/>
      <c r="M667" s="158"/>
      <c r="N667" s="157"/>
      <c r="O667" s="157"/>
      <c r="P667" s="157"/>
      <c r="Q667" s="157"/>
      <c r="R667" s="158"/>
      <c r="S667" s="158"/>
      <c r="T667" s="158"/>
      <c r="U667" s="158"/>
      <c r="V667" s="158"/>
      <c r="W667" s="158"/>
      <c r="X667" s="158"/>
      <c r="Y667" s="147"/>
      <c r="Z667" s="147"/>
      <c r="AA667" s="147"/>
      <c r="AB667" s="147"/>
      <c r="AC667" s="147"/>
      <c r="AD667" s="147"/>
      <c r="AE667" s="147"/>
      <c r="AF667" s="147"/>
      <c r="AG667" s="147" t="s">
        <v>317</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189" t="s">
        <v>713</v>
      </c>
      <c r="D668" s="160"/>
      <c r="E668" s="161">
        <v>29</v>
      </c>
      <c r="F668" s="158"/>
      <c r="G668" s="158"/>
      <c r="H668" s="158"/>
      <c r="I668" s="158"/>
      <c r="J668" s="158"/>
      <c r="K668" s="158"/>
      <c r="L668" s="158"/>
      <c r="M668" s="158"/>
      <c r="N668" s="157"/>
      <c r="O668" s="157"/>
      <c r="P668" s="157"/>
      <c r="Q668" s="157"/>
      <c r="R668" s="158"/>
      <c r="S668" s="158"/>
      <c r="T668" s="158"/>
      <c r="U668" s="158"/>
      <c r="V668" s="158"/>
      <c r="W668" s="158"/>
      <c r="X668" s="158"/>
      <c r="Y668" s="147"/>
      <c r="Z668" s="147"/>
      <c r="AA668" s="147"/>
      <c r="AB668" s="147"/>
      <c r="AC668" s="147"/>
      <c r="AD668" s="147"/>
      <c r="AE668" s="147"/>
      <c r="AF668" s="147"/>
      <c r="AG668" s="147" t="s">
        <v>301</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4"/>
      <c r="B669" s="155"/>
      <c r="C669" s="189" t="s">
        <v>714</v>
      </c>
      <c r="D669" s="160"/>
      <c r="E669" s="161">
        <v>24.2</v>
      </c>
      <c r="F669" s="158"/>
      <c r="G669" s="158"/>
      <c r="H669" s="158"/>
      <c r="I669" s="158"/>
      <c r="J669" s="158"/>
      <c r="K669" s="158"/>
      <c r="L669" s="158"/>
      <c r="M669" s="158"/>
      <c r="N669" s="157"/>
      <c r="O669" s="157"/>
      <c r="P669" s="157"/>
      <c r="Q669" s="157"/>
      <c r="R669" s="158"/>
      <c r="S669" s="158"/>
      <c r="T669" s="158"/>
      <c r="U669" s="158"/>
      <c r="V669" s="158"/>
      <c r="W669" s="158"/>
      <c r="X669" s="158"/>
      <c r="Y669" s="147"/>
      <c r="Z669" s="147"/>
      <c r="AA669" s="147"/>
      <c r="AB669" s="147"/>
      <c r="AC669" s="147"/>
      <c r="AD669" s="147"/>
      <c r="AE669" s="147"/>
      <c r="AF669" s="147"/>
      <c r="AG669" s="147" t="s">
        <v>301</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189" t="s">
        <v>715</v>
      </c>
      <c r="D670" s="160"/>
      <c r="E670" s="161"/>
      <c r="F670" s="158"/>
      <c r="G670" s="158"/>
      <c r="H670" s="158"/>
      <c r="I670" s="158"/>
      <c r="J670" s="158"/>
      <c r="K670" s="158"/>
      <c r="L670" s="158"/>
      <c r="M670" s="158"/>
      <c r="N670" s="157"/>
      <c r="O670" s="157"/>
      <c r="P670" s="157"/>
      <c r="Q670" s="157"/>
      <c r="R670" s="158"/>
      <c r="S670" s="158"/>
      <c r="T670" s="158"/>
      <c r="U670" s="158"/>
      <c r="V670" s="158"/>
      <c r="W670" s="158"/>
      <c r="X670" s="158"/>
      <c r="Y670" s="147"/>
      <c r="Z670" s="147"/>
      <c r="AA670" s="147"/>
      <c r="AB670" s="147"/>
      <c r="AC670" s="147"/>
      <c r="AD670" s="147"/>
      <c r="AE670" s="147"/>
      <c r="AF670" s="147"/>
      <c r="AG670" s="147" t="s">
        <v>301</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189" t="s">
        <v>716</v>
      </c>
      <c r="D671" s="160"/>
      <c r="E671" s="161">
        <v>26.2</v>
      </c>
      <c r="F671" s="158"/>
      <c r="G671" s="158"/>
      <c r="H671" s="158"/>
      <c r="I671" s="158"/>
      <c r="J671" s="158"/>
      <c r="K671" s="158"/>
      <c r="L671" s="158"/>
      <c r="M671" s="158"/>
      <c r="N671" s="157"/>
      <c r="O671" s="157"/>
      <c r="P671" s="157"/>
      <c r="Q671" s="157"/>
      <c r="R671" s="158"/>
      <c r="S671" s="158"/>
      <c r="T671" s="158"/>
      <c r="U671" s="158"/>
      <c r="V671" s="158"/>
      <c r="W671" s="158"/>
      <c r="X671" s="158"/>
      <c r="Y671" s="147"/>
      <c r="Z671" s="147"/>
      <c r="AA671" s="147"/>
      <c r="AB671" s="147"/>
      <c r="AC671" s="147"/>
      <c r="AD671" s="147"/>
      <c r="AE671" s="147"/>
      <c r="AF671" s="147"/>
      <c r="AG671" s="147" t="s">
        <v>301</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89" t="s">
        <v>717</v>
      </c>
      <c r="D672" s="160"/>
      <c r="E672" s="161">
        <v>51.6</v>
      </c>
      <c r="F672" s="158"/>
      <c r="G672" s="158"/>
      <c r="H672" s="158"/>
      <c r="I672" s="158"/>
      <c r="J672" s="158"/>
      <c r="K672" s="158"/>
      <c r="L672" s="158"/>
      <c r="M672" s="158"/>
      <c r="N672" s="157"/>
      <c r="O672" s="157"/>
      <c r="P672" s="157"/>
      <c r="Q672" s="157"/>
      <c r="R672" s="158"/>
      <c r="S672" s="158"/>
      <c r="T672" s="158"/>
      <c r="U672" s="158"/>
      <c r="V672" s="158"/>
      <c r="W672" s="158"/>
      <c r="X672" s="158"/>
      <c r="Y672" s="147"/>
      <c r="Z672" s="147"/>
      <c r="AA672" s="147"/>
      <c r="AB672" s="147"/>
      <c r="AC672" s="147"/>
      <c r="AD672" s="147"/>
      <c r="AE672" s="147"/>
      <c r="AF672" s="147"/>
      <c r="AG672" s="147" t="s">
        <v>301</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89" t="s">
        <v>718</v>
      </c>
      <c r="D673" s="160"/>
      <c r="E673" s="161">
        <v>8.1</v>
      </c>
      <c r="F673" s="158"/>
      <c r="G673" s="158"/>
      <c r="H673" s="158"/>
      <c r="I673" s="158"/>
      <c r="J673" s="158"/>
      <c r="K673" s="158"/>
      <c r="L673" s="158"/>
      <c r="M673" s="158"/>
      <c r="N673" s="157"/>
      <c r="O673" s="157"/>
      <c r="P673" s="157"/>
      <c r="Q673" s="157"/>
      <c r="R673" s="158"/>
      <c r="S673" s="158"/>
      <c r="T673" s="158"/>
      <c r="U673" s="158"/>
      <c r="V673" s="158"/>
      <c r="W673" s="158"/>
      <c r="X673" s="158"/>
      <c r="Y673" s="147"/>
      <c r="Z673" s="147"/>
      <c r="AA673" s="147"/>
      <c r="AB673" s="147"/>
      <c r="AC673" s="147"/>
      <c r="AD673" s="147"/>
      <c r="AE673" s="147"/>
      <c r="AF673" s="147"/>
      <c r="AG673" s="147" t="s">
        <v>301</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89" t="s">
        <v>719</v>
      </c>
      <c r="D674" s="160"/>
      <c r="E674" s="161">
        <v>13</v>
      </c>
      <c r="F674" s="158"/>
      <c r="G674" s="158"/>
      <c r="H674" s="158"/>
      <c r="I674" s="158"/>
      <c r="J674" s="158"/>
      <c r="K674" s="158"/>
      <c r="L674" s="158"/>
      <c r="M674" s="158"/>
      <c r="N674" s="157"/>
      <c r="O674" s="157"/>
      <c r="P674" s="157"/>
      <c r="Q674" s="157"/>
      <c r="R674" s="158"/>
      <c r="S674" s="158"/>
      <c r="T674" s="158"/>
      <c r="U674" s="158"/>
      <c r="V674" s="158"/>
      <c r="W674" s="158"/>
      <c r="X674" s="158"/>
      <c r="Y674" s="147"/>
      <c r="Z674" s="147"/>
      <c r="AA674" s="147"/>
      <c r="AB674" s="147"/>
      <c r="AC674" s="147"/>
      <c r="AD674" s="147"/>
      <c r="AE674" s="147"/>
      <c r="AF674" s="147"/>
      <c r="AG674" s="147" t="s">
        <v>301</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89" t="s">
        <v>720</v>
      </c>
      <c r="D675" s="160"/>
      <c r="E675" s="161">
        <v>45.45</v>
      </c>
      <c r="F675" s="158"/>
      <c r="G675" s="158"/>
      <c r="H675" s="158"/>
      <c r="I675" s="158"/>
      <c r="J675" s="158"/>
      <c r="K675" s="158"/>
      <c r="L675" s="158"/>
      <c r="M675" s="158"/>
      <c r="N675" s="157"/>
      <c r="O675" s="157"/>
      <c r="P675" s="157"/>
      <c r="Q675" s="157"/>
      <c r="R675" s="158"/>
      <c r="S675" s="158"/>
      <c r="T675" s="158"/>
      <c r="U675" s="158"/>
      <c r="V675" s="158"/>
      <c r="W675" s="158"/>
      <c r="X675" s="158"/>
      <c r="Y675" s="147"/>
      <c r="Z675" s="147"/>
      <c r="AA675" s="147"/>
      <c r="AB675" s="147"/>
      <c r="AC675" s="147"/>
      <c r="AD675" s="147"/>
      <c r="AE675" s="147"/>
      <c r="AF675" s="147"/>
      <c r="AG675" s="147" t="s">
        <v>301</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89" t="s">
        <v>721</v>
      </c>
      <c r="D676" s="160"/>
      <c r="E676" s="161"/>
      <c r="F676" s="158"/>
      <c r="G676" s="158"/>
      <c r="H676" s="158"/>
      <c r="I676" s="158"/>
      <c r="J676" s="158"/>
      <c r="K676" s="158"/>
      <c r="L676" s="158"/>
      <c r="M676" s="158"/>
      <c r="N676" s="157"/>
      <c r="O676" s="157"/>
      <c r="P676" s="157"/>
      <c r="Q676" s="157"/>
      <c r="R676" s="158"/>
      <c r="S676" s="158"/>
      <c r="T676" s="158"/>
      <c r="U676" s="158"/>
      <c r="V676" s="158"/>
      <c r="W676" s="158"/>
      <c r="X676" s="158"/>
      <c r="Y676" s="147"/>
      <c r="Z676" s="147"/>
      <c r="AA676" s="147"/>
      <c r="AB676" s="147"/>
      <c r="AC676" s="147"/>
      <c r="AD676" s="147"/>
      <c r="AE676" s="147"/>
      <c r="AF676" s="147"/>
      <c r="AG676" s="147" t="s">
        <v>301</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89" t="s">
        <v>722</v>
      </c>
      <c r="D677" s="160"/>
      <c r="E677" s="161">
        <v>93.3</v>
      </c>
      <c r="F677" s="158"/>
      <c r="G677" s="158"/>
      <c r="H677" s="158"/>
      <c r="I677" s="158"/>
      <c r="J677" s="158"/>
      <c r="K677" s="158"/>
      <c r="L677" s="158"/>
      <c r="M677" s="158"/>
      <c r="N677" s="157"/>
      <c r="O677" s="157"/>
      <c r="P677" s="157"/>
      <c r="Q677" s="157"/>
      <c r="R677" s="158"/>
      <c r="S677" s="158"/>
      <c r="T677" s="158"/>
      <c r="U677" s="158"/>
      <c r="V677" s="158"/>
      <c r="W677" s="158"/>
      <c r="X677" s="158"/>
      <c r="Y677" s="147"/>
      <c r="Z677" s="147"/>
      <c r="AA677" s="147"/>
      <c r="AB677" s="147"/>
      <c r="AC677" s="147"/>
      <c r="AD677" s="147"/>
      <c r="AE677" s="147"/>
      <c r="AF677" s="147"/>
      <c r="AG677" s="147" t="s">
        <v>301</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89" t="s">
        <v>723</v>
      </c>
      <c r="D678" s="160"/>
      <c r="E678" s="161">
        <v>69.8</v>
      </c>
      <c r="F678" s="158"/>
      <c r="G678" s="158"/>
      <c r="H678" s="158"/>
      <c r="I678" s="158"/>
      <c r="J678" s="158"/>
      <c r="K678" s="158"/>
      <c r="L678" s="158"/>
      <c r="M678" s="158"/>
      <c r="N678" s="157"/>
      <c r="O678" s="157"/>
      <c r="P678" s="157"/>
      <c r="Q678" s="157"/>
      <c r="R678" s="158"/>
      <c r="S678" s="158"/>
      <c r="T678" s="158"/>
      <c r="U678" s="158"/>
      <c r="V678" s="158"/>
      <c r="W678" s="158"/>
      <c r="X678" s="158"/>
      <c r="Y678" s="147"/>
      <c r="Z678" s="147"/>
      <c r="AA678" s="147"/>
      <c r="AB678" s="147"/>
      <c r="AC678" s="147"/>
      <c r="AD678" s="147"/>
      <c r="AE678" s="147"/>
      <c r="AF678" s="147"/>
      <c r="AG678" s="147" t="s">
        <v>301</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72">
        <v>52</v>
      </c>
      <c r="B679" s="173" t="s">
        <v>724</v>
      </c>
      <c r="C679" s="188" t="s">
        <v>725</v>
      </c>
      <c r="D679" s="174" t="s">
        <v>432</v>
      </c>
      <c r="E679" s="175">
        <v>332.75</v>
      </c>
      <c r="F679" s="176"/>
      <c r="G679" s="177">
        <f>ROUND(E679*F679,2)</f>
        <v>0</v>
      </c>
      <c r="H679" s="176"/>
      <c r="I679" s="177">
        <f>ROUND(E679*H679,2)</f>
        <v>0</v>
      </c>
      <c r="J679" s="176"/>
      <c r="K679" s="177">
        <f>ROUND(E679*J679,2)</f>
        <v>0</v>
      </c>
      <c r="L679" s="177">
        <v>21</v>
      </c>
      <c r="M679" s="177">
        <f>G679*(1+L679/100)</f>
        <v>0</v>
      </c>
      <c r="N679" s="175">
        <v>1.4999999999999999E-4</v>
      </c>
      <c r="O679" s="175">
        <f>ROUND(E679*N679,2)</f>
        <v>0.05</v>
      </c>
      <c r="P679" s="175">
        <v>0</v>
      </c>
      <c r="Q679" s="175">
        <f>ROUND(E679*P679,2)</f>
        <v>0</v>
      </c>
      <c r="R679" s="177" t="s">
        <v>399</v>
      </c>
      <c r="S679" s="177" t="s">
        <v>267</v>
      </c>
      <c r="T679" s="178" t="s">
        <v>267</v>
      </c>
      <c r="U679" s="158">
        <v>0.06</v>
      </c>
      <c r="V679" s="158">
        <f>ROUND(E679*U679,2)</f>
        <v>19.97</v>
      </c>
      <c r="W679" s="158"/>
      <c r="X679" s="158" t="s">
        <v>314</v>
      </c>
      <c r="Y679" s="147"/>
      <c r="Z679" s="147"/>
      <c r="AA679" s="147"/>
      <c r="AB679" s="147"/>
      <c r="AC679" s="147"/>
      <c r="AD679" s="147"/>
      <c r="AE679" s="147"/>
      <c r="AF679" s="147"/>
      <c r="AG679" s="147" t="s">
        <v>324</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89" t="s">
        <v>726</v>
      </c>
      <c r="D680" s="160"/>
      <c r="E680" s="161">
        <v>332.75</v>
      </c>
      <c r="F680" s="158"/>
      <c r="G680" s="158"/>
      <c r="H680" s="158"/>
      <c r="I680" s="158"/>
      <c r="J680" s="158"/>
      <c r="K680" s="158"/>
      <c r="L680" s="158"/>
      <c r="M680" s="158"/>
      <c r="N680" s="157"/>
      <c r="O680" s="157"/>
      <c r="P680" s="157"/>
      <c r="Q680" s="157"/>
      <c r="R680" s="158"/>
      <c r="S680" s="158"/>
      <c r="T680" s="158"/>
      <c r="U680" s="158"/>
      <c r="V680" s="158"/>
      <c r="W680" s="158"/>
      <c r="X680" s="158"/>
      <c r="Y680" s="147"/>
      <c r="Z680" s="147"/>
      <c r="AA680" s="147"/>
      <c r="AB680" s="147"/>
      <c r="AC680" s="147"/>
      <c r="AD680" s="147"/>
      <c r="AE680" s="147"/>
      <c r="AF680" s="147"/>
      <c r="AG680" s="147" t="s">
        <v>301</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190" t="s">
        <v>302</v>
      </c>
      <c r="D681" s="162"/>
      <c r="E681" s="163"/>
      <c r="F681" s="158"/>
      <c r="G681" s="158"/>
      <c r="H681" s="158"/>
      <c r="I681" s="158"/>
      <c r="J681" s="158"/>
      <c r="K681" s="158"/>
      <c r="L681" s="158"/>
      <c r="M681" s="158"/>
      <c r="N681" s="157"/>
      <c r="O681" s="157"/>
      <c r="P681" s="157"/>
      <c r="Q681" s="157"/>
      <c r="R681" s="158"/>
      <c r="S681" s="158"/>
      <c r="T681" s="158"/>
      <c r="U681" s="158"/>
      <c r="V681" s="158"/>
      <c r="W681" s="158"/>
      <c r="X681" s="158"/>
      <c r="Y681" s="147"/>
      <c r="Z681" s="147"/>
      <c r="AA681" s="147"/>
      <c r="AB681" s="147"/>
      <c r="AC681" s="147"/>
      <c r="AD681" s="147"/>
      <c r="AE681" s="147"/>
      <c r="AF681" s="147"/>
      <c r="AG681" s="147" t="s">
        <v>301</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91" t="s">
        <v>626</v>
      </c>
      <c r="D682" s="162"/>
      <c r="E682" s="163">
        <v>4.4000000000000004</v>
      </c>
      <c r="F682" s="158"/>
      <c r="G682" s="158"/>
      <c r="H682" s="158"/>
      <c r="I682" s="158"/>
      <c r="J682" s="158"/>
      <c r="K682" s="158"/>
      <c r="L682" s="158"/>
      <c r="M682" s="158"/>
      <c r="N682" s="157"/>
      <c r="O682" s="157"/>
      <c r="P682" s="157"/>
      <c r="Q682" s="157"/>
      <c r="R682" s="158"/>
      <c r="S682" s="158"/>
      <c r="T682" s="158"/>
      <c r="U682" s="158"/>
      <c r="V682" s="158"/>
      <c r="W682" s="158"/>
      <c r="X682" s="158"/>
      <c r="Y682" s="147"/>
      <c r="Z682" s="147"/>
      <c r="AA682" s="147"/>
      <c r="AB682" s="147"/>
      <c r="AC682" s="147"/>
      <c r="AD682" s="147"/>
      <c r="AE682" s="147"/>
      <c r="AF682" s="147"/>
      <c r="AG682" s="147" t="s">
        <v>301</v>
      </c>
      <c r="AH682" s="147">
        <v>2</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91" t="s">
        <v>529</v>
      </c>
      <c r="D683" s="162"/>
      <c r="E683" s="163">
        <v>4.9000000000000004</v>
      </c>
      <c r="F683" s="158"/>
      <c r="G683" s="158"/>
      <c r="H683" s="158"/>
      <c r="I683" s="158"/>
      <c r="J683" s="158"/>
      <c r="K683" s="158"/>
      <c r="L683" s="158"/>
      <c r="M683" s="158"/>
      <c r="N683" s="157"/>
      <c r="O683" s="157"/>
      <c r="P683" s="157"/>
      <c r="Q683" s="157"/>
      <c r="R683" s="158"/>
      <c r="S683" s="158"/>
      <c r="T683" s="158"/>
      <c r="U683" s="158"/>
      <c r="V683" s="158"/>
      <c r="W683" s="158"/>
      <c r="X683" s="158"/>
      <c r="Y683" s="147"/>
      <c r="Z683" s="147"/>
      <c r="AA683" s="147"/>
      <c r="AB683" s="147"/>
      <c r="AC683" s="147"/>
      <c r="AD683" s="147"/>
      <c r="AE683" s="147"/>
      <c r="AF683" s="147"/>
      <c r="AG683" s="147" t="s">
        <v>301</v>
      </c>
      <c r="AH683" s="147">
        <v>2</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191" t="s">
        <v>530</v>
      </c>
      <c r="D684" s="162"/>
      <c r="E684" s="163">
        <v>5.0999999999999996</v>
      </c>
      <c r="F684" s="158"/>
      <c r="G684" s="158"/>
      <c r="H684" s="158"/>
      <c r="I684" s="158"/>
      <c r="J684" s="158"/>
      <c r="K684" s="158"/>
      <c r="L684" s="158"/>
      <c r="M684" s="158"/>
      <c r="N684" s="157"/>
      <c r="O684" s="157"/>
      <c r="P684" s="157"/>
      <c r="Q684" s="157"/>
      <c r="R684" s="158"/>
      <c r="S684" s="158"/>
      <c r="T684" s="158"/>
      <c r="U684" s="158"/>
      <c r="V684" s="158"/>
      <c r="W684" s="158"/>
      <c r="X684" s="158"/>
      <c r="Y684" s="147"/>
      <c r="Z684" s="147"/>
      <c r="AA684" s="147"/>
      <c r="AB684" s="147"/>
      <c r="AC684" s="147"/>
      <c r="AD684" s="147"/>
      <c r="AE684" s="147"/>
      <c r="AF684" s="147"/>
      <c r="AG684" s="147" t="s">
        <v>301</v>
      </c>
      <c r="AH684" s="147">
        <v>2</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91" t="s">
        <v>531</v>
      </c>
      <c r="D685" s="162"/>
      <c r="E685" s="163">
        <v>5.5</v>
      </c>
      <c r="F685" s="158"/>
      <c r="G685" s="158"/>
      <c r="H685" s="158"/>
      <c r="I685" s="158"/>
      <c r="J685" s="158"/>
      <c r="K685" s="158"/>
      <c r="L685" s="158"/>
      <c r="M685" s="158"/>
      <c r="N685" s="157"/>
      <c r="O685" s="157"/>
      <c r="P685" s="157"/>
      <c r="Q685" s="157"/>
      <c r="R685" s="158"/>
      <c r="S685" s="158"/>
      <c r="T685" s="158"/>
      <c r="U685" s="158"/>
      <c r="V685" s="158"/>
      <c r="W685" s="158"/>
      <c r="X685" s="158"/>
      <c r="Y685" s="147"/>
      <c r="Z685" s="147"/>
      <c r="AA685" s="147"/>
      <c r="AB685" s="147"/>
      <c r="AC685" s="147"/>
      <c r="AD685" s="147"/>
      <c r="AE685" s="147"/>
      <c r="AF685" s="147"/>
      <c r="AG685" s="147" t="s">
        <v>301</v>
      </c>
      <c r="AH685" s="147">
        <v>2</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191" t="s">
        <v>532</v>
      </c>
      <c r="D686" s="162"/>
      <c r="E686" s="163">
        <v>14.6</v>
      </c>
      <c r="F686" s="158"/>
      <c r="G686" s="158"/>
      <c r="H686" s="158"/>
      <c r="I686" s="158"/>
      <c r="J686" s="158"/>
      <c r="K686" s="158"/>
      <c r="L686" s="158"/>
      <c r="M686" s="158"/>
      <c r="N686" s="157"/>
      <c r="O686" s="157"/>
      <c r="P686" s="157"/>
      <c r="Q686" s="157"/>
      <c r="R686" s="158"/>
      <c r="S686" s="158"/>
      <c r="T686" s="158"/>
      <c r="U686" s="158"/>
      <c r="V686" s="158"/>
      <c r="W686" s="158"/>
      <c r="X686" s="158"/>
      <c r="Y686" s="147"/>
      <c r="Z686" s="147"/>
      <c r="AA686" s="147"/>
      <c r="AB686" s="147"/>
      <c r="AC686" s="147"/>
      <c r="AD686" s="147"/>
      <c r="AE686" s="147"/>
      <c r="AF686" s="147"/>
      <c r="AG686" s="147" t="s">
        <v>301</v>
      </c>
      <c r="AH686" s="147">
        <v>2</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191" t="s">
        <v>533</v>
      </c>
      <c r="D687" s="162"/>
      <c r="E687" s="163">
        <v>8.5500000000000007</v>
      </c>
      <c r="F687" s="158"/>
      <c r="G687" s="158"/>
      <c r="H687" s="158"/>
      <c r="I687" s="158"/>
      <c r="J687" s="158"/>
      <c r="K687" s="158"/>
      <c r="L687" s="158"/>
      <c r="M687" s="158"/>
      <c r="N687" s="157"/>
      <c r="O687" s="157"/>
      <c r="P687" s="157"/>
      <c r="Q687" s="157"/>
      <c r="R687" s="158"/>
      <c r="S687" s="158"/>
      <c r="T687" s="158"/>
      <c r="U687" s="158"/>
      <c r="V687" s="158"/>
      <c r="W687" s="158"/>
      <c r="X687" s="158"/>
      <c r="Y687" s="147"/>
      <c r="Z687" s="147"/>
      <c r="AA687" s="147"/>
      <c r="AB687" s="147"/>
      <c r="AC687" s="147"/>
      <c r="AD687" s="147"/>
      <c r="AE687" s="147"/>
      <c r="AF687" s="147"/>
      <c r="AG687" s="147" t="s">
        <v>301</v>
      </c>
      <c r="AH687" s="147">
        <v>2</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91" t="s">
        <v>534</v>
      </c>
      <c r="D688" s="162"/>
      <c r="E688" s="163">
        <v>8.6</v>
      </c>
      <c r="F688" s="158"/>
      <c r="G688" s="158"/>
      <c r="H688" s="158"/>
      <c r="I688" s="158"/>
      <c r="J688" s="158"/>
      <c r="K688" s="158"/>
      <c r="L688" s="158"/>
      <c r="M688" s="158"/>
      <c r="N688" s="157"/>
      <c r="O688" s="157"/>
      <c r="P688" s="157"/>
      <c r="Q688" s="157"/>
      <c r="R688" s="158"/>
      <c r="S688" s="158"/>
      <c r="T688" s="158"/>
      <c r="U688" s="158"/>
      <c r="V688" s="158"/>
      <c r="W688" s="158"/>
      <c r="X688" s="158"/>
      <c r="Y688" s="147"/>
      <c r="Z688" s="147"/>
      <c r="AA688" s="147"/>
      <c r="AB688" s="147"/>
      <c r="AC688" s="147"/>
      <c r="AD688" s="147"/>
      <c r="AE688" s="147"/>
      <c r="AF688" s="147"/>
      <c r="AG688" s="147" t="s">
        <v>301</v>
      </c>
      <c r="AH688" s="147">
        <v>2</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91" t="s">
        <v>535</v>
      </c>
      <c r="D689" s="162"/>
      <c r="E689" s="163">
        <v>8.8000000000000007</v>
      </c>
      <c r="F689" s="158"/>
      <c r="G689" s="158"/>
      <c r="H689" s="158"/>
      <c r="I689" s="158"/>
      <c r="J689" s="158"/>
      <c r="K689" s="158"/>
      <c r="L689" s="158"/>
      <c r="M689" s="158"/>
      <c r="N689" s="157"/>
      <c r="O689" s="157"/>
      <c r="P689" s="157"/>
      <c r="Q689" s="157"/>
      <c r="R689" s="158"/>
      <c r="S689" s="158"/>
      <c r="T689" s="158"/>
      <c r="U689" s="158"/>
      <c r="V689" s="158"/>
      <c r="W689" s="158"/>
      <c r="X689" s="158"/>
      <c r="Y689" s="147"/>
      <c r="Z689" s="147"/>
      <c r="AA689" s="147"/>
      <c r="AB689" s="147"/>
      <c r="AC689" s="147"/>
      <c r="AD689" s="147"/>
      <c r="AE689" s="147"/>
      <c r="AF689" s="147"/>
      <c r="AG689" s="147" t="s">
        <v>301</v>
      </c>
      <c r="AH689" s="147">
        <v>2</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91" t="s">
        <v>536</v>
      </c>
      <c r="D690" s="162"/>
      <c r="E690" s="163">
        <v>6.6</v>
      </c>
      <c r="F690" s="158"/>
      <c r="G690" s="158"/>
      <c r="H690" s="158"/>
      <c r="I690" s="158"/>
      <c r="J690" s="158"/>
      <c r="K690" s="158"/>
      <c r="L690" s="158"/>
      <c r="M690" s="158"/>
      <c r="N690" s="157"/>
      <c r="O690" s="157"/>
      <c r="P690" s="157"/>
      <c r="Q690" s="157"/>
      <c r="R690" s="158"/>
      <c r="S690" s="158"/>
      <c r="T690" s="158"/>
      <c r="U690" s="158"/>
      <c r="V690" s="158"/>
      <c r="W690" s="158"/>
      <c r="X690" s="158"/>
      <c r="Y690" s="147"/>
      <c r="Z690" s="147"/>
      <c r="AA690" s="147"/>
      <c r="AB690" s="147"/>
      <c r="AC690" s="147"/>
      <c r="AD690" s="147"/>
      <c r="AE690" s="147"/>
      <c r="AF690" s="147"/>
      <c r="AG690" s="147" t="s">
        <v>301</v>
      </c>
      <c r="AH690" s="147">
        <v>2</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91" t="s">
        <v>537</v>
      </c>
      <c r="D691" s="162"/>
      <c r="E691" s="163">
        <v>7.2</v>
      </c>
      <c r="F691" s="158"/>
      <c r="G691" s="158"/>
      <c r="H691" s="158"/>
      <c r="I691" s="158"/>
      <c r="J691" s="158"/>
      <c r="K691" s="158"/>
      <c r="L691" s="158"/>
      <c r="M691" s="158"/>
      <c r="N691" s="157"/>
      <c r="O691" s="157"/>
      <c r="P691" s="157"/>
      <c r="Q691" s="157"/>
      <c r="R691" s="158"/>
      <c r="S691" s="158"/>
      <c r="T691" s="158"/>
      <c r="U691" s="158"/>
      <c r="V691" s="158"/>
      <c r="W691" s="158"/>
      <c r="X691" s="158"/>
      <c r="Y691" s="147"/>
      <c r="Z691" s="147"/>
      <c r="AA691" s="147"/>
      <c r="AB691" s="147"/>
      <c r="AC691" s="147"/>
      <c r="AD691" s="147"/>
      <c r="AE691" s="147"/>
      <c r="AF691" s="147"/>
      <c r="AG691" s="147" t="s">
        <v>301</v>
      </c>
      <c r="AH691" s="147">
        <v>2</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191" t="s">
        <v>538</v>
      </c>
      <c r="D692" s="162"/>
      <c r="E692" s="163">
        <v>22</v>
      </c>
      <c r="F692" s="158"/>
      <c r="G692" s="158"/>
      <c r="H692" s="158"/>
      <c r="I692" s="158"/>
      <c r="J692" s="158"/>
      <c r="K692" s="158"/>
      <c r="L692" s="158"/>
      <c r="M692" s="158"/>
      <c r="N692" s="157"/>
      <c r="O692" s="157"/>
      <c r="P692" s="157"/>
      <c r="Q692" s="157"/>
      <c r="R692" s="158"/>
      <c r="S692" s="158"/>
      <c r="T692" s="158"/>
      <c r="U692" s="158"/>
      <c r="V692" s="158"/>
      <c r="W692" s="158"/>
      <c r="X692" s="158"/>
      <c r="Y692" s="147"/>
      <c r="Z692" s="147"/>
      <c r="AA692" s="147"/>
      <c r="AB692" s="147"/>
      <c r="AC692" s="147"/>
      <c r="AD692" s="147"/>
      <c r="AE692" s="147"/>
      <c r="AF692" s="147"/>
      <c r="AG692" s="147" t="s">
        <v>301</v>
      </c>
      <c r="AH692" s="147">
        <v>2</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191" t="s">
        <v>539</v>
      </c>
      <c r="D693" s="162"/>
      <c r="E693" s="163">
        <v>11.15</v>
      </c>
      <c r="F693" s="158"/>
      <c r="G693" s="158"/>
      <c r="H693" s="158"/>
      <c r="I693" s="158"/>
      <c r="J693" s="158"/>
      <c r="K693" s="158"/>
      <c r="L693" s="158"/>
      <c r="M693" s="158"/>
      <c r="N693" s="157"/>
      <c r="O693" s="157"/>
      <c r="P693" s="157"/>
      <c r="Q693" s="157"/>
      <c r="R693" s="158"/>
      <c r="S693" s="158"/>
      <c r="T693" s="158"/>
      <c r="U693" s="158"/>
      <c r="V693" s="158"/>
      <c r="W693" s="158"/>
      <c r="X693" s="158"/>
      <c r="Y693" s="147"/>
      <c r="Z693" s="147"/>
      <c r="AA693" s="147"/>
      <c r="AB693" s="147"/>
      <c r="AC693" s="147"/>
      <c r="AD693" s="147"/>
      <c r="AE693" s="147"/>
      <c r="AF693" s="147"/>
      <c r="AG693" s="147" t="s">
        <v>301</v>
      </c>
      <c r="AH693" s="147">
        <v>2</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191" t="s">
        <v>490</v>
      </c>
      <c r="D694" s="162"/>
      <c r="E694" s="163">
        <v>4.8</v>
      </c>
      <c r="F694" s="158"/>
      <c r="G694" s="158"/>
      <c r="H694" s="158"/>
      <c r="I694" s="158"/>
      <c r="J694" s="158"/>
      <c r="K694" s="158"/>
      <c r="L694" s="158"/>
      <c r="M694" s="158"/>
      <c r="N694" s="157"/>
      <c r="O694" s="157"/>
      <c r="P694" s="157"/>
      <c r="Q694" s="157"/>
      <c r="R694" s="158"/>
      <c r="S694" s="158"/>
      <c r="T694" s="158"/>
      <c r="U694" s="158"/>
      <c r="V694" s="158"/>
      <c r="W694" s="158"/>
      <c r="X694" s="158"/>
      <c r="Y694" s="147"/>
      <c r="Z694" s="147"/>
      <c r="AA694" s="147"/>
      <c r="AB694" s="147"/>
      <c r="AC694" s="147"/>
      <c r="AD694" s="147"/>
      <c r="AE694" s="147"/>
      <c r="AF694" s="147"/>
      <c r="AG694" s="147" t="s">
        <v>301</v>
      </c>
      <c r="AH694" s="147">
        <v>2</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91" t="s">
        <v>491</v>
      </c>
      <c r="D695" s="162"/>
      <c r="E695" s="163">
        <v>13.2</v>
      </c>
      <c r="F695" s="158"/>
      <c r="G695" s="158"/>
      <c r="H695" s="158"/>
      <c r="I695" s="158"/>
      <c r="J695" s="158"/>
      <c r="K695" s="158"/>
      <c r="L695" s="158"/>
      <c r="M695" s="158"/>
      <c r="N695" s="157"/>
      <c r="O695" s="157"/>
      <c r="P695" s="157"/>
      <c r="Q695" s="157"/>
      <c r="R695" s="158"/>
      <c r="S695" s="158"/>
      <c r="T695" s="158"/>
      <c r="U695" s="158"/>
      <c r="V695" s="158"/>
      <c r="W695" s="158"/>
      <c r="X695" s="158"/>
      <c r="Y695" s="147"/>
      <c r="Z695" s="147"/>
      <c r="AA695" s="147"/>
      <c r="AB695" s="147"/>
      <c r="AC695" s="147"/>
      <c r="AD695" s="147"/>
      <c r="AE695" s="147"/>
      <c r="AF695" s="147"/>
      <c r="AG695" s="147" t="s">
        <v>301</v>
      </c>
      <c r="AH695" s="147">
        <v>2</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91" t="s">
        <v>492</v>
      </c>
      <c r="D696" s="162"/>
      <c r="E696" s="163">
        <v>19</v>
      </c>
      <c r="F696" s="158"/>
      <c r="G696" s="158"/>
      <c r="H696" s="158"/>
      <c r="I696" s="158"/>
      <c r="J696" s="158"/>
      <c r="K696" s="158"/>
      <c r="L696" s="158"/>
      <c r="M696" s="158"/>
      <c r="N696" s="157"/>
      <c r="O696" s="157"/>
      <c r="P696" s="157"/>
      <c r="Q696" s="157"/>
      <c r="R696" s="158"/>
      <c r="S696" s="158"/>
      <c r="T696" s="158"/>
      <c r="U696" s="158"/>
      <c r="V696" s="158"/>
      <c r="W696" s="158"/>
      <c r="X696" s="158"/>
      <c r="Y696" s="147"/>
      <c r="Z696" s="147"/>
      <c r="AA696" s="147"/>
      <c r="AB696" s="147"/>
      <c r="AC696" s="147"/>
      <c r="AD696" s="147"/>
      <c r="AE696" s="147"/>
      <c r="AF696" s="147"/>
      <c r="AG696" s="147" t="s">
        <v>301</v>
      </c>
      <c r="AH696" s="147">
        <v>2</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91" t="s">
        <v>493</v>
      </c>
      <c r="D697" s="162"/>
      <c r="E697" s="163">
        <v>3.8</v>
      </c>
      <c r="F697" s="158"/>
      <c r="G697" s="158"/>
      <c r="H697" s="158"/>
      <c r="I697" s="158"/>
      <c r="J697" s="158"/>
      <c r="K697" s="158"/>
      <c r="L697" s="158"/>
      <c r="M697" s="158"/>
      <c r="N697" s="157"/>
      <c r="O697" s="157"/>
      <c r="P697" s="157"/>
      <c r="Q697" s="157"/>
      <c r="R697" s="158"/>
      <c r="S697" s="158"/>
      <c r="T697" s="158"/>
      <c r="U697" s="158"/>
      <c r="V697" s="158"/>
      <c r="W697" s="158"/>
      <c r="X697" s="158"/>
      <c r="Y697" s="147"/>
      <c r="Z697" s="147"/>
      <c r="AA697" s="147"/>
      <c r="AB697" s="147"/>
      <c r="AC697" s="147"/>
      <c r="AD697" s="147"/>
      <c r="AE697" s="147"/>
      <c r="AF697" s="147"/>
      <c r="AG697" s="147" t="s">
        <v>301</v>
      </c>
      <c r="AH697" s="147">
        <v>2</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91" t="s">
        <v>494</v>
      </c>
      <c r="D698" s="162"/>
      <c r="E698" s="163">
        <v>106.8</v>
      </c>
      <c r="F698" s="158"/>
      <c r="G698" s="158"/>
      <c r="H698" s="158"/>
      <c r="I698" s="158"/>
      <c r="J698" s="158"/>
      <c r="K698" s="158"/>
      <c r="L698" s="158"/>
      <c r="M698" s="158"/>
      <c r="N698" s="157"/>
      <c r="O698" s="157"/>
      <c r="P698" s="157"/>
      <c r="Q698" s="157"/>
      <c r="R698" s="158"/>
      <c r="S698" s="158"/>
      <c r="T698" s="158"/>
      <c r="U698" s="158"/>
      <c r="V698" s="158"/>
      <c r="W698" s="158"/>
      <c r="X698" s="158"/>
      <c r="Y698" s="147"/>
      <c r="Z698" s="147"/>
      <c r="AA698" s="147"/>
      <c r="AB698" s="147"/>
      <c r="AC698" s="147"/>
      <c r="AD698" s="147"/>
      <c r="AE698" s="147"/>
      <c r="AF698" s="147"/>
      <c r="AG698" s="147" t="s">
        <v>301</v>
      </c>
      <c r="AH698" s="147">
        <v>2</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91" t="s">
        <v>540</v>
      </c>
      <c r="D699" s="162"/>
      <c r="E699" s="163">
        <v>5.0999999999999996</v>
      </c>
      <c r="F699" s="158"/>
      <c r="G699" s="158"/>
      <c r="H699" s="158"/>
      <c r="I699" s="158"/>
      <c r="J699" s="158"/>
      <c r="K699" s="158"/>
      <c r="L699" s="158"/>
      <c r="M699" s="158"/>
      <c r="N699" s="157"/>
      <c r="O699" s="157"/>
      <c r="P699" s="157"/>
      <c r="Q699" s="157"/>
      <c r="R699" s="158"/>
      <c r="S699" s="158"/>
      <c r="T699" s="158"/>
      <c r="U699" s="158"/>
      <c r="V699" s="158"/>
      <c r="W699" s="158"/>
      <c r="X699" s="158"/>
      <c r="Y699" s="147"/>
      <c r="Z699" s="147"/>
      <c r="AA699" s="147"/>
      <c r="AB699" s="147"/>
      <c r="AC699" s="147"/>
      <c r="AD699" s="147"/>
      <c r="AE699" s="147"/>
      <c r="AF699" s="147"/>
      <c r="AG699" s="147" t="s">
        <v>301</v>
      </c>
      <c r="AH699" s="147">
        <v>2</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91" t="s">
        <v>541</v>
      </c>
      <c r="D700" s="162"/>
      <c r="E700" s="163">
        <v>8.5500000000000007</v>
      </c>
      <c r="F700" s="158"/>
      <c r="G700" s="158"/>
      <c r="H700" s="158"/>
      <c r="I700" s="158"/>
      <c r="J700" s="158"/>
      <c r="K700" s="158"/>
      <c r="L700" s="158"/>
      <c r="M700" s="158"/>
      <c r="N700" s="157"/>
      <c r="O700" s="157"/>
      <c r="P700" s="157"/>
      <c r="Q700" s="157"/>
      <c r="R700" s="158"/>
      <c r="S700" s="158"/>
      <c r="T700" s="158"/>
      <c r="U700" s="158"/>
      <c r="V700" s="158"/>
      <c r="W700" s="158"/>
      <c r="X700" s="158"/>
      <c r="Y700" s="147"/>
      <c r="Z700" s="147"/>
      <c r="AA700" s="147"/>
      <c r="AB700" s="147"/>
      <c r="AC700" s="147"/>
      <c r="AD700" s="147"/>
      <c r="AE700" s="147"/>
      <c r="AF700" s="147"/>
      <c r="AG700" s="147" t="s">
        <v>301</v>
      </c>
      <c r="AH700" s="147">
        <v>2</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191" t="s">
        <v>542</v>
      </c>
      <c r="D701" s="162"/>
      <c r="E701" s="163">
        <v>11.4</v>
      </c>
      <c r="F701" s="158"/>
      <c r="G701" s="158"/>
      <c r="H701" s="158"/>
      <c r="I701" s="158"/>
      <c r="J701" s="158"/>
      <c r="K701" s="158"/>
      <c r="L701" s="158"/>
      <c r="M701" s="158"/>
      <c r="N701" s="157"/>
      <c r="O701" s="157"/>
      <c r="P701" s="157"/>
      <c r="Q701" s="157"/>
      <c r="R701" s="158"/>
      <c r="S701" s="158"/>
      <c r="T701" s="158"/>
      <c r="U701" s="158"/>
      <c r="V701" s="158"/>
      <c r="W701" s="158"/>
      <c r="X701" s="158"/>
      <c r="Y701" s="147"/>
      <c r="Z701" s="147"/>
      <c r="AA701" s="147"/>
      <c r="AB701" s="147"/>
      <c r="AC701" s="147"/>
      <c r="AD701" s="147"/>
      <c r="AE701" s="147"/>
      <c r="AF701" s="147"/>
      <c r="AG701" s="147" t="s">
        <v>301</v>
      </c>
      <c r="AH701" s="147">
        <v>2</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91" t="s">
        <v>727</v>
      </c>
      <c r="D702" s="162"/>
      <c r="E702" s="163">
        <v>35</v>
      </c>
      <c r="F702" s="158"/>
      <c r="G702" s="158"/>
      <c r="H702" s="158"/>
      <c r="I702" s="158"/>
      <c r="J702" s="158"/>
      <c r="K702" s="158"/>
      <c r="L702" s="158"/>
      <c r="M702" s="158"/>
      <c r="N702" s="157"/>
      <c r="O702" s="157"/>
      <c r="P702" s="157"/>
      <c r="Q702" s="157"/>
      <c r="R702" s="158"/>
      <c r="S702" s="158"/>
      <c r="T702" s="158"/>
      <c r="U702" s="158"/>
      <c r="V702" s="158"/>
      <c r="W702" s="158"/>
      <c r="X702" s="158"/>
      <c r="Y702" s="147"/>
      <c r="Z702" s="147"/>
      <c r="AA702" s="147"/>
      <c r="AB702" s="147"/>
      <c r="AC702" s="147"/>
      <c r="AD702" s="147"/>
      <c r="AE702" s="147"/>
      <c r="AF702" s="147"/>
      <c r="AG702" s="147" t="s">
        <v>301</v>
      </c>
      <c r="AH702" s="147">
        <v>2</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91" t="s">
        <v>728</v>
      </c>
      <c r="D703" s="162"/>
      <c r="E703" s="163">
        <v>17.7</v>
      </c>
      <c r="F703" s="158"/>
      <c r="G703" s="158"/>
      <c r="H703" s="158"/>
      <c r="I703" s="158"/>
      <c r="J703" s="158"/>
      <c r="K703" s="158"/>
      <c r="L703" s="158"/>
      <c r="M703" s="158"/>
      <c r="N703" s="157"/>
      <c r="O703" s="157"/>
      <c r="P703" s="157"/>
      <c r="Q703" s="157"/>
      <c r="R703" s="158"/>
      <c r="S703" s="158"/>
      <c r="T703" s="158"/>
      <c r="U703" s="158"/>
      <c r="V703" s="158"/>
      <c r="W703" s="158"/>
      <c r="X703" s="158"/>
      <c r="Y703" s="147"/>
      <c r="Z703" s="147"/>
      <c r="AA703" s="147"/>
      <c r="AB703" s="147"/>
      <c r="AC703" s="147"/>
      <c r="AD703" s="147"/>
      <c r="AE703" s="147"/>
      <c r="AF703" s="147"/>
      <c r="AG703" s="147" t="s">
        <v>301</v>
      </c>
      <c r="AH703" s="147">
        <v>2</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190" t="s">
        <v>306</v>
      </c>
      <c r="D704" s="162"/>
      <c r="E704" s="163"/>
      <c r="F704" s="158"/>
      <c r="G704" s="158"/>
      <c r="H704" s="158"/>
      <c r="I704" s="158"/>
      <c r="J704" s="158"/>
      <c r="K704" s="158"/>
      <c r="L704" s="158"/>
      <c r="M704" s="158"/>
      <c r="N704" s="157"/>
      <c r="O704" s="157"/>
      <c r="P704" s="157"/>
      <c r="Q704" s="157"/>
      <c r="R704" s="158"/>
      <c r="S704" s="158"/>
      <c r="T704" s="158"/>
      <c r="U704" s="158"/>
      <c r="V704" s="158"/>
      <c r="W704" s="158"/>
      <c r="X704" s="158"/>
      <c r="Y704" s="147"/>
      <c r="Z704" s="147"/>
      <c r="AA704" s="147"/>
      <c r="AB704" s="147"/>
      <c r="AC704" s="147"/>
      <c r="AD704" s="147"/>
      <c r="AE704" s="147"/>
      <c r="AF704" s="147"/>
      <c r="AG704" s="147" t="s">
        <v>301</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72">
        <v>53</v>
      </c>
      <c r="B705" s="173" t="s">
        <v>729</v>
      </c>
      <c r="C705" s="188" t="s">
        <v>730</v>
      </c>
      <c r="D705" s="174" t="s">
        <v>312</v>
      </c>
      <c r="E705" s="175">
        <v>243.6</v>
      </c>
      <c r="F705" s="176"/>
      <c r="G705" s="177">
        <f>ROUND(E705*F705,2)</f>
        <v>0</v>
      </c>
      <c r="H705" s="176"/>
      <c r="I705" s="177">
        <f>ROUND(E705*H705,2)</f>
        <v>0</v>
      </c>
      <c r="J705" s="176"/>
      <c r="K705" s="177">
        <f>ROUND(E705*J705,2)</f>
        <v>0</v>
      </c>
      <c r="L705" s="177">
        <v>21</v>
      </c>
      <c r="M705" s="177">
        <f>G705*(1+L705/100)</f>
        <v>0</v>
      </c>
      <c r="N705" s="175">
        <v>2.1700000000000001E-3</v>
      </c>
      <c r="O705" s="175">
        <f>ROUND(E705*N705,2)</f>
        <v>0.53</v>
      </c>
      <c r="P705" s="175">
        <v>0</v>
      </c>
      <c r="Q705" s="175">
        <f>ROUND(E705*P705,2)</f>
        <v>0</v>
      </c>
      <c r="R705" s="177" t="s">
        <v>399</v>
      </c>
      <c r="S705" s="177" t="s">
        <v>267</v>
      </c>
      <c r="T705" s="178" t="s">
        <v>267</v>
      </c>
      <c r="U705" s="158">
        <v>0.18</v>
      </c>
      <c r="V705" s="158">
        <f>ROUND(E705*U705,2)</f>
        <v>43.85</v>
      </c>
      <c r="W705" s="158"/>
      <c r="X705" s="158" t="s">
        <v>314</v>
      </c>
      <c r="Y705" s="147"/>
      <c r="Z705" s="147"/>
      <c r="AA705" s="147"/>
      <c r="AB705" s="147"/>
      <c r="AC705" s="147"/>
      <c r="AD705" s="147"/>
      <c r="AE705" s="147"/>
      <c r="AF705" s="147"/>
      <c r="AG705" s="147" t="s">
        <v>315</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266" t="s">
        <v>731</v>
      </c>
      <c r="D706" s="267"/>
      <c r="E706" s="267"/>
      <c r="F706" s="267"/>
      <c r="G706" s="267"/>
      <c r="H706" s="158"/>
      <c r="I706" s="158"/>
      <c r="J706" s="158"/>
      <c r="K706" s="158"/>
      <c r="L706" s="158"/>
      <c r="M706" s="158"/>
      <c r="N706" s="157"/>
      <c r="O706" s="157"/>
      <c r="P706" s="157"/>
      <c r="Q706" s="157"/>
      <c r="R706" s="158"/>
      <c r="S706" s="158"/>
      <c r="T706" s="158"/>
      <c r="U706" s="158"/>
      <c r="V706" s="158"/>
      <c r="W706" s="158"/>
      <c r="X706" s="158"/>
      <c r="Y706" s="147"/>
      <c r="Z706" s="147"/>
      <c r="AA706" s="147"/>
      <c r="AB706" s="147"/>
      <c r="AC706" s="147"/>
      <c r="AD706" s="147"/>
      <c r="AE706" s="147"/>
      <c r="AF706" s="147"/>
      <c r="AG706" s="147" t="s">
        <v>317</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89" t="s">
        <v>522</v>
      </c>
      <c r="D707" s="160"/>
      <c r="E707" s="161"/>
      <c r="F707" s="158"/>
      <c r="G707" s="158"/>
      <c r="H707" s="158"/>
      <c r="I707" s="158"/>
      <c r="J707" s="158"/>
      <c r="K707" s="158"/>
      <c r="L707" s="158"/>
      <c r="M707" s="158"/>
      <c r="N707" s="157"/>
      <c r="O707" s="157"/>
      <c r="P707" s="157"/>
      <c r="Q707" s="157"/>
      <c r="R707" s="158"/>
      <c r="S707" s="158"/>
      <c r="T707" s="158"/>
      <c r="U707" s="158"/>
      <c r="V707" s="158"/>
      <c r="W707" s="158"/>
      <c r="X707" s="158"/>
      <c r="Y707" s="147"/>
      <c r="Z707" s="147"/>
      <c r="AA707" s="147"/>
      <c r="AB707" s="147"/>
      <c r="AC707" s="147"/>
      <c r="AD707" s="147"/>
      <c r="AE707" s="147"/>
      <c r="AF707" s="147"/>
      <c r="AG707" s="147" t="s">
        <v>301</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189" t="s">
        <v>523</v>
      </c>
      <c r="D708" s="160"/>
      <c r="E708" s="161">
        <v>202.9</v>
      </c>
      <c r="F708" s="158"/>
      <c r="G708" s="158"/>
      <c r="H708" s="158"/>
      <c r="I708" s="158"/>
      <c r="J708" s="158"/>
      <c r="K708" s="158"/>
      <c r="L708" s="158"/>
      <c r="M708" s="158"/>
      <c r="N708" s="157"/>
      <c r="O708" s="157"/>
      <c r="P708" s="157"/>
      <c r="Q708" s="157"/>
      <c r="R708" s="158"/>
      <c r="S708" s="158"/>
      <c r="T708" s="158"/>
      <c r="U708" s="158"/>
      <c r="V708" s="158"/>
      <c r="W708" s="158"/>
      <c r="X708" s="158"/>
      <c r="Y708" s="147"/>
      <c r="Z708" s="147"/>
      <c r="AA708" s="147"/>
      <c r="AB708" s="147"/>
      <c r="AC708" s="147"/>
      <c r="AD708" s="147"/>
      <c r="AE708" s="147"/>
      <c r="AF708" s="147"/>
      <c r="AG708" s="147" t="s">
        <v>301</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x14ac:dyDescent="0.2">
      <c r="A709" s="154"/>
      <c r="B709" s="155"/>
      <c r="C709" s="190" t="s">
        <v>302</v>
      </c>
      <c r="D709" s="162"/>
      <c r="E709" s="163"/>
      <c r="F709" s="158"/>
      <c r="G709" s="158"/>
      <c r="H709" s="158"/>
      <c r="I709" s="158"/>
      <c r="J709" s="158"/>
      <c r="K709" s="158"/>
      <c r="L709" s="158"/>
      <c r="M709" s="158"/>
      <c r="N709" s="157"/>
      <c r="O709" s="157"/>
      <c r="P709" s="157"/>
      <c r="Q709" s="157"/>
      <c r="R709" s="158"/>
      <c r="S709" s="158"/>
      <c r="T709" s="158"/>
      <c r="U709" s="158"/>
      <c r="V709" s="158"/>
      <c r="W709" s="158"/>
      <c r="X709" s="158"/>
      <c r="Y709" s="147"/>
      <c r="Z709" s="147"/>
      <c r="AA709" s="147"/>
      <c r="AB709" s="147"/>
      <c r="AC709" s="147"/>
      <c r="AD709" s="147"/>
      <c r="AE709" s="147"/>
      <c r="AF709" s="147"/>
      <c r="AG709" s="147" t="s">
        <v>301</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91" t="s">
        <v>524</v>
      </c>
      <c r="D710" s="162"/>
      <c r="E710" s="163"/>
      <c r="F710" s="158"/>
      <c r="G710" s="158"/>
      <c r="H710" s="158"/>
      <c r="I710" s="158"/>
      <c r="J710" s="158"/>
      <c r="K710" s="158"/>
      <c r="L710" s="158"/>
      <c r="M710" s="158"/>
      <c r="N710" s="157"/>
      <c r="O710" s="157"/>
      <c r="P710" s="157"/>
      <c r="Q710" s="157"/>
      <c r="R710" s="158"/>
      <c r="S710" s="158"/>
      <c r="T710" s="158"/>
      <c r="U710" s="158"/>
      <c r="V710" s="158"/>
      <c r="W710" s="158"/>
      <c r="X710" s="158"/>
      <c r="Y710" s="147"/>
      <c r="Z710" s="147"/>
      <c r="AA710" s="147"/>
      <c r="AB710" s="147"/>
      <c r="AC710" s="147"/>
      <c r="AD710" s="147"/>
      <c r="AE710" s="147"/>
      <c r="AF710" s="147"/>
      <c r="AG710" s="147" t="s">
        <v>301</v>
      </c>
      <c r="AH710" s="147">
        <v>2</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91" t="s">
        <v>525</v>
      </c>
      <c r="D711" s="162"/>
      <c r="E711" s="163">
        <v>388.46</v>
      </c>
      <c r="F711" s="158"/>
      <c r="G711" s="158"/>
      <c r="H711" s="158"/>
      <c r="I711" s="158"/>
      <c r="J711" s="158"/>
      <c r="K711" s="158"/>
      <c r="L711" s="158"/>
      <c r="M711" s="158"/>
      <c r="N711" s="157"/>
      <c r="O711" s="157"/>
      <c r="P711" s="157"/>
      <c r="Q711" s="157"/>
      <c r="R711" s="158"/>
      <c r="S711" s="158"/>
      <c r="T711" s="158"/>
      <c r="U711" s="158"/>
      <c r="V711" s="158"/>
      <c r="W711" s="158"/>
      <c r="X711" s="158"/>
      <c r="Y711" s="147"/>
      <c r="Z711" s="147"/>
      <c r="AA711" s="147"/>
      <c r="AB711" s="147"/>
      <c r="AC711" s="147"/>
      <c r="AD711" s="147"/>
      <c r="AE711" s="147"/>
      <c r="AF711" s="147"/>
      <c r="AG711" s="147" t="s">
        <v>301</v>
      </c>
      <c r="AH711" s="147">
        <v>2</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91" t="s">
        <v>526</v>
      </c>
      <c r="D712" s="162"/>
      <c r="E712" s="163">
        <v>-185.6</v>
      </c>
      <c r="F712" s="158"/>
      <c r="G712" s="158"/>
      <c r="H712" s="158"/>
      <c r="I712" s="158"/>
      <c r="J712" s="158"/>
      <c r="K712" s="158"/>
      <c r="L712" s="158"/>
      <c r="M712" s="158"/>
      <c r="N712" s="157"/>
      <c r="O712" s="157"/>
      <c r="P712" s="157"/>
      <c r="Q712" s="157"/>
      <c r="R712" s="158"/>
      <c r="S712" s="158"/>
      <c r="T712" s="158"/>
      <c r="U712" s="158"/>
      <c r="V712" s="158"/>
      <c r="W712" s="158"/>
      <c r="X712" s="158"/>
      <c r="Y712" s="147"/>
      <c r="Z712" s="147"/>
      <c r="AA712" s="147"/>
      <c r="AB712" s="147"/>
      <c r="AC712" s="147"/>
      <c r="AD712" s="147"/>
      <c r="AE712" s="147"/>
      <c r="AF712" s="147"/>
      <c r="AG712" s="147" t="s">
        <v>301</v>
      </c>
      <c r="AH712" s="147">
        <v>2</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90" t="s">
        <v>306</v>
      </c>
      <c r="D713" s="162"/>
      <c r="E713" s="163"/>
      <c r="F713" s="158"/>
      <c r="G713" s="158"/>
      <c r="H713" s="158"/>
      <c r="I713" s="158"/>
      <c r="J713" s="158"/>
      <c r="K713" s="158"/>
      <c r="L713" s="158"/>
      <c r="M713" s="158"/>
      <c r="N713" s="157"/>
      <c r="O713" s="157"/>
      <c r="P713" s="157"/>
      <c r="Q713" s="157"/>
      <c r="R713" s="158"/>
      <c r="S713" s="158"/>
      <c r="T713" s="158"/>
      <c r="U713" s="158"/>
      <c r="V713" s="158"/>
      <c r="W713" s="158"/>
      <c r="X713" s="158"/>
      <c r="Y713" s="147"/>
      <c r="Z713" s="147"/>
      <c r="AA713" s="147"/>
      <c r="AB713" s="147"/>
      <c r="AC713" s="147"/>
      <c r="AD713" s="147"/>
      <c r="AE713" s="147"/>
      <c r="AF713" s="147"/>
      <c r="AG713" s="147" t="s">
        <v>301</v>
      </c>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9" t="s">
        <v>527</v>
      </c>
      <c r="D714" s="160"/>
      <c r="E714" s="161">
        <v>26.3</v>
      </c>
      <c r="F714" s="158"/>
      <c r="G714" s="158"/>
      <c r="H714" s="158"/>
      <c r="I714" s="158"/>
      <c r="J714" s="158"/>
      <c r="K714" s="158"/>
      <c r="L714" s="158"/>
      <c r="M714" s="158"/>
      <c r="N714" s="157"/>
      <c r="O714" s="157"/>
      <c r="P714" s="157"/>
      <c r="Q714" s="157"/>
      <c r="R714" s="158"/>
      <c r="S714" s="158"/>
      <c r="T714" s="158"/>
      <c r="U714" s="158"/>
      <c r="V714" s="158"/>
      <c r="W714" s="158"/>
      <c r="X714" s="158"/>
      <c r="Y714" s="147"/>
      <c r="Z714" s="147"/>
      <c r="AA714" s="147"/>
      <c r="AB714" s="147"/>
      <c r="AC714" s="147"/>
      <c r="AD714" s="147"/>
      <c r="AE714" s="147"/>
      <c r="AF714" s="147"/>
      <c r="AG714" s="147" t="s">
        <v>301</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90" t="s">
        <v>302</v>
      </c>
      <c r="D715" s="162"/>
      <c r="E715" s="163"/>
      <c r="F715" s="158"/>
      <c r="G715" s="158"/>
      <c r="H715" s="158"/>
      <c r="I715" s="158"/>
      <c r="J715" s="158"/>
      <c r="K715" s="158"/>
      <c r="L715" s="158"/>
      <c r="M715" s="158"/>
      <c r="N715" s="157"/>
      <c r="O715" s="157"/>
      <c r="P715" s="157"/>
      <c r="Q715" s="157"/>
      <c r="R715" s="158"/>
      <c r="S715" s="158"/>
      <c r="T715" s="158"/>
      <c r="U715" s="158"/>
      <c r="V715" s="158"/>
      <c r="W715" s="158"/>
      <c r="X715" s="158"/>
      <c r="Y715" s="147"/>
      <c r="Z715" s="147"/>
      <c r="AA715" s="147"/>
      <c r="AB715" s="147"/>
      <c r="AC715" s="147"/>
      <c r="AD715" s="147"/>
      <c r="AE715" s="147"/>
      <c r="AF715" s="147"/>
      <c r="AG715" s="147" t="s">
        <v>301</v>
      </c>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91" t="s">
        <v>528</v>
      </c>
      <c r="D716" s="162"/>
      <c r="E716" s="163">
        <v>3.4</v>
      </c>
      <c r="F716" s="158"/>
      <c r="G716" s="158"/>
      <c r="H716" s="158"/>
      <c r="I716" s="158"/>
      <c r="J716" s="158"/>
      <c r="K716" s="158"/>
      <c r="L716" s="158"/>
      <c r="M716" s="158"/>
      <c r="N716" s="157"/>
      <c r="O716" s="157"/>
      <c r="P716" s="157"/>
      <c r="Q716" s="157"/>
      <c r="R716" s="158"/>
      <c r="S716" s="158"/>
      <c r="T716" s="158"/>
      <c r="U716" s="158"/>
      <c r="V716" s="158"/>
      <c r="W716" s="158"/>
      <c r="X716" s="158"/>
      <c r="Y716" s="147"/>
      <c r="Z716" s="147"/>
      <c r="AA716" s="147"/>
      <c r="AB716" s="147"/>
      <c r="AC716" s="147"/>
      <c r="AD716" s="147"/>
      <c r="AE716" s="147"/>
      <c r="AF716" s="147"/>
      <c r="AG716" s="147" t="s">
        <v>301</v>
      </c>
      <c r="AH716" s="147">
        <v>2</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91" t="s">
        <v>529</v>
      </c>
      <c r="D717" s="162"/>
      <c r="E717" s="163">
        <v>4.9000000000000004</v>
      </c>
      <c r="F717" s="158"/>
      <c r="G717" s="158"/>
      <c r="H717" s="158"/>
      <c r="I717" s="158"/>
      <c r="J717" s="158"/>
      <c r="K717" s="158"/>
      <c r="L717" s="158"/>
      <c r="M717" s="158"/>
      <c r="N717" s="157"/>
      <c r="O717" s="157"/>
      <c r="P717" s="157"/>
      <c r="Q717" s="157"/>
      <c r="R717" s="158"/>
      <c r="S717" s="158"/>
      <c r="T717" s="158"/>
      <c r="U717" s="158"/>
      <c r="V717" s="158"/>
      <c r="W717" s="158"/>
      <c r="X717" s="158"/>
      <c r="Y717" s="147"/>
      <c r="Z717" s="147"/>
      <c r="AA717" s="147"/>
      <c r="AB717" s="147"/>
      <c r="AC717" s="147"/>
      <c r="AD717" s="147"/>
      <c r="AE717" s="147"/>
      <c r="AF717" s="147"/>
      <c r="AG717" s="147" t="s">
        <v>301</v>
      </c>
      <c r="AH717" s="147">
        <v>2</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91" t="s">
        <v>530</v>
      </c>
      <c r="D718" s="162"/>
      <c r="E718" s="163">
        <v>5.0999999999999996</v>
      </c>
      <c r="F718" s="158"/>
      <c r="G718" s="158"/>
      <c r="H718" s="158"/>
      <c r="I718" s="158"/>
      <c r="J718" s="158"/>
      <c r="K718" s="158"/>
      <c r="L718" s="158"/>
      <c r="M718" s="158"/>
      <c r="N718" s="157"/>
      <c r="O718" s="157"/>
      <c r="P718" s="157"/>
      <c r="Q718" s="157"/>
      <c r="R718" s="158"/>
      <c r="S718" s="158"/>
      <c r="T718" s="158"/>
      <c r="U718" s="158"/>
      <c r="V718" s="158"/>
      <c r="W718" s="158"/>
      <c r="X718" s="158"/>
      <c r="Y718" s="147"/>
      <c r="Z718" s="147"/>
      <c r="AA718" s="147"/>
      <c r="AB718" s="147"/>
      <c r="AC718" s="147"/>
      <c r="AD718" s="147"/>
      <c r="AE718" s="147"/>
      <c r="AF718" s="147"/>
      <c r="AG718" s="147" t="s">
        <v>301</v>
      </c>
      <c r="AH718" s="147">
        <v>2</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91" t="s">
        <v>531</v>
      </c>
      <c r="D719" s="162"/>
      <c r="E719" s="163">
        <v>5.5</v>
      </c>
      <c r="F719" s="158"/>
      <c r="G719" s="158"/>
      <c r="H719" s="158"/>
      <c r="I719" s="158"/>
      <c r="J719" s="158"/>
      <c r="K719" s="158"/>
      <c r="L719" s="158"/>
      <c r="M719" s="158"/>
      <c r="N719" s="157"/>
      <c r="O719" s="157"/>
      <c r="P719" s="157"/>
      <c r="Q719" s="157"/>
      <c r="R719" s="158"/>
      <c r="S719" s="158"/>
      <c r="T719" s="158"/>
      <c r="U719" s="158"/>
      <c r="V719" s="158"/>
      <c r="W719" s="158"/>
      <c r="X719" s="158"/>
      <c r="Y719" s="147"/>
      <c r="Z719" s="147"/>
      <c r="AA719" s="147"/>
      <c r="AB719" s="147"/>
      <c r="AC719" s="147"/>
      <c r="AD719" s="147"/>
      <c r="AE719" s="147"/>
      <c r="AF719" s="147"/>
      <c r="AG719" s="147" t="s">
        <v>301</v>
      </c>
      <c r="AH719" s="147">
        <v>2</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91" t="s">
        <v>532</v>
      </c>
      <c r="D720" s="162"/>
      <c r="E720" s="163">
        <v>14.6</v>
      </c>
      <c r="F720" s="158"/>
      <c r="G720" s="158"/>
      <c r="H720" s="158"/>
      <c r="I720" s="158"/>
      <c r="J720" s="158"/>
      <c r="K720" s="158"/>
      <c r="L720" s="158"/>
      <c r="M720" s="158"/>
      <c r="N720" s="157"/>
      <c r="O720" s="157"/>
      <c r="P720" s="157"/>
      <c r="Q720" s="157"/>
      <c r="R720" s="158"/>
      <c r="S720" s="158"/>
      <c r="T720" s="158"/>
      <c r="U720" s="158"/>
      <c r="V720" s="158"/>
      <c r="W720" s="158"/>
      <c r="X720" s="158"/>
      <c r="Y720" s="147"/>
      <c r="Z720" s="147"/>
      <c r="AA720" s="147"/>
      <c r="AB720" s="147"/>
      <c r="AC720" s="147"/>
      <c r="AD720" s="147"/>
      <c r="AE720" s="147"/>
      <c r="AF720" s="147"/>
      <c r="AG720" s="147" t="s">
        <v>301</v>
      </c>
      <c r="AH720" s="147">
        <v>2</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91" t="s">
        <v>533</v>
      </c>
      <c r="D721" s="162"/>
      <c r="E721" s="163">
        <v>8.5500000000000007</v>
      </c>
      <c r="F721" s="158"/>
      <c r="G721" s="158"/>
      <c r="H721" s="158"/>
      <c r="I721" s="158"/>
      <c r="J721" s="158"/>
      <c r="K721" s="158"/>
      <c r="L721" s="158"/>
      <c r="M721" s="158"/>
      <c r="N721" s="157"/>
      <c r="O721" s="157"/>
      <c r="P721" s="157"/>
      <c r="Q721" s="157"/>
      <c r="R721" s="158"/>
      <c r="S721" s="158"/>
      <c r="T721" s="158"/>
      <c r="U721" s="158"/>
      <c r="V721" s="158"/>
      <c r="W721" s="158"/>
      <c r="X721" s="158"/>
      <c r="Y721" s="147"/>
      <c r="Z721" s="147"/>
      <c r="AA721" s="147"/>
      <c r="AB721" s="147"/>
      <c r="AC721" s="147"/>
      <c r="AD721" s="147"/>
      <c r="AE721" s="147"/>
      <c r="AF721" s="147"/>
      <c r="AG721" s="147" t="s">
        <v>301</v>
      </c>
      <c r="AH721" s="147">
        <v>2</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91" t="s">
        <v>534</v>
      </c>
      <c r="D722" s="162"/>
      <c r="E722" s="163">
        <v>8.6</v>
      </c>
      <c r="F722" s="158"/>
      <c r="G722" s="158"/>
      <c r="H722" s="158"/>
      <c r="I722" s="158"/>
      <c r="J722" s="158"/>
      <c r="K722" s="158"/>
      <c r="L722" s="158"/>
      <c r="M722" s="158"/>
      <c r="N722" s="157"/>
      <c r="O722" s="157"/>
      <c r="P722" s="157"/>
      <c r="Q722" s="157"/>
      <c r="R722" s="158"/>
      <c r="S722" s="158"/>
      <c r="T722" s="158"/>
      <c r="U722" s="158"/>
      <c r="V722" s="158"/>
      <c r="W722" s="158"/>
      <c r="X722" s="158"/>
      <c r="Y722" s="147"/>
      <c r="Z722" s="147"/>
      <c r="AA722" s="147"/>
      <c r="AB722" s="147"/>
      <c r="AC722" s="147"/>
      <c r="AD722" s="147"/>
      <c r="AE722" s="147"/>
      <c r="AF722" s="147"/>
      <c r="AG722" s="147" t="s">
        <v>301</v>
      </c>
      <c r="AH722" s="147">
        <v>2</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91" t="s">
        <v>535</v>
      </c>
      <c r="D723" s="162"/>
      <c r="E723" s="163">
        <v>8.8000000000000007</v>
      </c>
      <c r="F723" s="158"/>
      <c r="G723" s="158"/>
      <c r="H723" s="158"/>
      <c r="I723" s="158"/>
      <c r="J723" s="158"/>
      <c r="K723" s="158"/>
      <c r="L723" s="158"/>
      <c r="M723" s="158"/>
      <c r="N723" s="157"/>
      <c r="O723" s="157"/>
      <c r="P723" s="157"/>
      <c r="Q723" s="157"/>
      <c r="R723" s="158"/>
      <c r="S723" s="158"/>
      <c r="T723" s="158"/>
      <c r="U723" s="158"/>
      <c r="V723" s="158"/>
      <c r="W723" s="158"/>
      <c r="X723" s="158"/>
      <c r="Y723" s="147"/>
      <c r="Z723" s="147"/>
      <c r="AA723" s="147"/>
      <c r="AB723" s="147"/>
      <c r="AC723" s="147"/>
      <c r="AD723" s="147"/>
      <c r="AE723" s="147"/>
      <c r="AF723" s="147"/>
      <c r="AG723" s="147" t="s">
        <v>301</v>
      </c>
      <c r="AH723" s="147">
        <v>2</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91" t="s">
        <v>536</v>
      </c>
      <c r="D724" s="162"/>
      <c r="E724" s="163">
        <v>6.6</v>
      </c>
      <c r="F724" s="158"/>
      <c r="G724" s="158"/>
      <c r="H724" s="158"/>
      <c r="I724" s="158"/>
      <c r="J724" s="158"/>
      <c r="K724" s="158"/>
      <c r="L724" s="158"/>
      <c r="M724" s="158"/>
      <c r="N724" s="157"/>
      <c r="O724" s="157"/>
      <c r="P724" s="157"/>
      <c r="Q724" s="157"/>
      <c r="R724" s="158"/>
      <c r="S724" s="158"/>
      <c r="T724" s="158"/>
      <c r="U724" s="158"/>
      <c r="V724" s="158"/>
      <c r="W724" s="158"/>
      <c r="X724" s="158"/>
      <c r="Y724" s="147"/>
      <c r="Z724" s="147"/>
      <c r="AA724" s="147"/>
      <c r="AB724" s="147"/>
      <c r="AC724" s="147"/>
      <c r="AD724" s="147"/>
      <c r="AE724" s="147"/>
      <c r="AF724" s="147"/>
      <c r="AG724" s="147" t="s">
        <v>301</v>
      </c>
      <c r="AH724" s="147">
        <v>2</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191" t="s">
        <v>537</v>
      </c>
      <c r="D725" s="162"/>
      <c r="E725" s="163">
        <v>7.2</v>
      </c>
      <c r="F725" s="158"/>
      <c r="G725" s="158"/>
      <c r="H725" s="158"/>
      <c r="I725" s="158"/>
      <c r="J725" s="158"/>
      <c r="K725" s="158"/>
      <c r="L725" s="158"/>
      <c r="M725" s="158"/>
      <c r="N725" s="157"/>
      <c r="O725" s="157"/>
      <c r="P725" s="157"/>
      <c r="Q725" s="157"/>
      <c r="R725" s="158"/>
      <c r="S725" s="158"/>
      <c r="T725" s="158"/>
      <c r="U725" s="158"/>
      <c r="V725" s="158"/>
      <c r="W725" s="158"/>
      <c r="X725" s="158"/>
      <c r="Y725" s="147"/>
      <c r="Z725" s="147"/>
      <c r="AA725" s="147"/>
      <c r="AB725" s="147"/>
      <c r="AC725" s="147"/>
      <c r="AD725" s="147"/>
      <c r="AE725" s="147"/>
      <c r="AF725" s="147"/>
      <c r="AG725" s="147" t="s">
        <v>301</v>
      </c>
      <c r="AH725" s="147">
        <v>2</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91" t="s">
        <v>538</v>
      </c>
      <c r="D726" s="162"/>
      <c r="E726" s="163">
        <v>22</v>
      </c>
      <c r="F726" s="158"/>
      <c r="G726" s="158"/>
      <c r="H726" s="158"/>
      <c r="I726" s="158"/>
      <c r="J726" s="158"/>
      <c r="K726" s="158"/>
      <c r="L726" s="158"/>
      <c r="M726" s="158"/>
      <c r="N726" s="157"/>
      <c r="O726" s="157"/>
      <c r="P726" s="157"/>
      <c r="Q726" s="157"/>
      <c r="R726" s="158"/>
      <c r="S726" s="158"/>
      <c r="T726" s="158"/>
      <c r="U726" s="158"/>
      <c r="V726" s="158"/>
      <c r="W726" s="158"/>
      <c r="X726" s="158"/>
      <c r="Y726" s="147"/>
      <c r="Z726" s="147"/>
      <c r="AA726" s="147"/>
      <c r="AB726" s="147"/>
      <c r="AC726" s="147"/>
      <c r="AD726" s="147"/>
      <c r="AE726" s="147"/>
      <c r="AF726" s="147"/>
      <c r="AG726" s="147" t="s">
        <v>301</v>
      </c>
      <c r="AH726" s="147">
        <v>2</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91" t="s">
        <v>539</v>
      </c>
      <c r="D727" s="162"/>
      <c r="E727" s="163">
        <v>11.15</v>
      </c>
      <c r="F727" s="158"/>
      <c r="G727" s="158"/>
      <c r="H727" s="158"/>
      <c r="I727" s="158"/>
      <c r="J727" s="158"/>
      <c r="K727" s="158"/>
      <c r="L727" s="158"/>
      <c r="M727" s="158"/>
      <c r="N727" s="157"/>
      <c r="O727" s="157"/>
      <c r="P727" s="157"/>
      <c r="Q727" s="157"/>
      <c r="R727" s="158"/>
      <c r="S727" s="158"/>
      <c r="T727" s="158"/>
      <c r="U727" s="158"/>
      <c r="V727" s="158"/>
      <c r="W727" s="158"/>
      <c r="X727" s="158"/>
      <c r="Y727" s="147"/>
      <c r="Z727" s="147"/>
      <c r="AA727" s="147"/>
      <c r="AB727" s="147"/>
      <c r="AC727" s="147"/>
      <c r="AD727" s="147"/>
      <c r="AE727" s="147"/>
      <c r="AF727" s="147"/>
      <c r="AG727" s="147" t="s">
        <v>301</v>
      </c>
      <c r="AH727" s="147">
        <v>2</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91" t="s">
        <v>540</v>
      </c>
      <c r="D728" s="162"/>
      <c r="E728" s="163">
        <v>5.0999999999999996</v>
      </c>
      <c r="F728" s="158"/>
      <c r="G728" s="158"/>
      <c r="H728" s="158"/>
      <c r="I728" s="158"/>
      <c r="J728" s="158"/>
      <c r="K728" s="158"/>
      <c r="L728" s="158"/>
      <c r="M728" s="158"/>
      <c r="N728" s="157"/>
      <c r="O728" s="157"/>
      <c r="P728" s="157"/>
      <c r="Q728" s="157"/>
      <c r="R728" s="158"/>
      <c r="S728" s="158"/>
      <c r="T728" s="158"/>
      <c r="U728" s="158"/>
      <c r="V728" s="158"/>
      <c r="W728" s="158"/>
      <c r="X728" s="158"/>
      <c r="Y728" s="147"/>
      <c r="Z728" s="147"/>
      <c r="AA728" s="147"/>
      <c r="AB728" s="147"/>
      <c r="AC728" s="147"/>
      <c r="AD728" s="147"/>
      <c r="AE728" s="147"/>
      <c r="AF728" s="147"/>
      <c r="AG728" s="147" t="s">
        <v>301</v>
      </c>
      <c r="AH728" s="147">
        <v>2</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191" t="s">
        <v>541</v>
      </c>
      <c r="D729" s="162"/>
      <c r="E729" s="163">
        <v>8.5500000000000007</v>
      </c>
      <c r="F729" s="158"/>
      <c r="G729" s="158"/>
      <c r="H729" s="158"/>
      <c r="I729" s="158"/>
      <c r="J729" s="158"/>
      <c r="K729" s="158"/>
      <c r="L729" s="158"/>
      <c r="M729" s="158"/>
      <c r="N729" s="157"/>
      <c r="O729" s="157"/>
      <c r="P729" s="157"/>
      <c r="Q729" s="157"/>
      <c r="R729" s="158"/>
      <c r="S729" s="158"/>
      <c r="T729" s="158"/>
      <c r="U729" s="158"/>
      <c r="V729" s="158"/>
      <c r="W729" s="158"/>
      <c r="X729" s="158"/>
      <c r="Y729" s="147"/>
      <c r="Z729" s="147"/>
      <c r="AA729" s="147"/>
      <c r="AB729" s="147"/>
      <c r="AC729" s="147"/>
      <c r="AD729" s="147"/>
      <c r="AE729" s="147"/>
      <c r="AF729" s="147"/>
      <c r="AG729" s="147" t="s">
        <v>301</v>
      </c>
      <c r="AH729" s="147">
        <v>2</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191" t="s">
        <v>542</v>
      </c>
      <c r="D730" s="162"/>
      <c r="E730" s="163">
        <v>11.4</v>
      </c>
      <c r="F730" s="158"/>
      <c r="G730" s="158"/>
      <c r="H730" s="158"/>
      <c r="I730" s="158"/>
      <c r="J730" s="158"/>
      <c r="K730" s="158"/>
      <c r="L730" s="158"/>
      <c r="M730" s="158"/>
      <c r="N730" s="157"/>
      <c r="O730" s="157"/>
      <c r="P730" s="157"/>
      <c r="Q730" s="157"/>
      <c r="R730" s="158"/>
      <c r="S730" s="158"/>
      <c r="T730" s="158"/>
      <c r="U730" s="158"/>
      <c r="V730" s="158"/>
      <c r="W730" s="158"/>
      <c r="X730" s="158"/>
      <c r="Y730" s="147"/>
      <c r="Z730" s="147"/>
      <c r="AA730" s="147"/>
      <c r="AB730" s="147"/>
      <c r="AC730" s="147"/>
      <c r="AD730" s="147"/>
      <c r="AE730" s="147"/>
      <c r="AF730" s="147"/>
      <c r="AG730" s="147" t="s">
        <v>301</v>
      </c>
      <c r="AH730" s="147">
        <v>2</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190" t="s">
        <v>306</v>
      </c>
      <c r="D731" s="162"/>
      <c r="E731" s="163"/>
      <c r="F731" s="158"/>
      <c r="G731" s="158"/>
      <c r="H731" s="158"/>
      <c r="I731" s="158"/>
      <c r="J731" s="158"/>
      <c r="K731" s="158"/>
      <c r="L731" s="158"/>
      <c r="M731" s="158"/>
      <c r="N731" s="157"/>
      <c r="O731" s="157"/>
      <c r="P731" s="157"/>
      <c r="Q731" s="157"/>
      <c r="R731" s="158"/>
      <c r="S731" s="158"/>
      <c r="T731" s="158"/>
      <c r="U731" s="158"/>
      <c r="V731" s="158"/>
      <c r="W731" s="158"/>
      <c r="X731" s="158"/>
      <c r="Y731" s="147"/>
      <c r="Z731" s="147"/>
      <c r="AA731" s="147"/>
      <c r="AB731" s="147"/>
      <c r="AC731" s="147"/>
      <c r="AD731" s="147"/>
      <c r="AE731" s="147"/>
      <c r="AF731" s="147"/>
      <c r="AG731" s="147" t="s">
        <v>301</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9" t="s">
        <v>543</v>
      </c>
      <c r="D732" s="160"/>
      <c r="E732" s="161">
        <v>14.4</v>
      </c>
      <c r="F732" s="158"/>
      <c r="G732" s="158"/>
      <c r="H732" s="158"/>
      <c r="I732" s="158"/>
      <c r="J732" s="158"/>
      <c r="K732" s="158"/>
      <c r="L732" s="158"/>
      <c r="M732" s="158"/>
      <c r="N732" s="157"/>
      <c r="O732" s="157"/>
      <c r="P732" s="157"/>
      <c r="Q732" s="157"/>
      <c r="R732" s="158"/>
      <c r="S732" s="158"/>
      <c r="T732" s="158"/>
      <c r="U732" s="158"/>
      <c r="V732" s="158"/>
      <c r="W732" s="158"/>
      <c r="X732" s="158"/>
      <c r="Y732" s="147"/>
      <c r="Z732" s="147"/>
      <c r="AA732" s="147"/>
      <c r="AB732" s="147"/>
      <c r="AC732" s="147"/>
      <c r="AD732" s="147"/>
      <c r="AE732" s="147"/>
      <c r="AF732" s="147"/>
      <c r="AG732" s="147" t="s">
        <v>301</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4"/>
      <c r="B733" s="155"/>
      <c r="C733" s="190" t="s">
        <v>302</v>
      </c>
      <c r="D733" s="162"/>
      <c r="E733" s="163"/>
      <c r="F733" s="158"/>
      <c r="G733" s="158"/>
      <c r="H733" s="158"/>
      <c r="I733" s="158"/>
      <c r="J733" s="158"/>
      <c r="K733" s="158"/>
      <c r="L733" s="158"/>
      <c r="M733" s="158"/>
      <c r="N733" s="157"/>
      <c r="O733" s="157"/>
      <c r="P733" s="157"/>
      <c r="Q733" s="157"/>
      <c r="R733" s="158"/>
      <c r="S733" s="158"/>
      <c r="T733" s="158"/>
      <c r="U733" s="158"/>
      <c r="V733" s="158"/>
      <c r="W733" s="158"/>
      <c r="X733" s="158"/>
      <c r="Y733" s="147"/>
      <c r="Z733" s="147"/>
      <c r="AA733" s="147"/>
      <c r="AB733" s="147"/>
      <c r="AC733" s="147"/>
      <c r="AD733" s="147"/>
      <c r="AE733" s="147"/>
      <c r="AF733" s="147"/>
      <c r="AG733" s="147" t="s">
        <v>301</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91" t="s">
        <v>544</v>
      </c>
      <c r="D734" s="162"/>
      <c r="E734" s="163">
        <v>9.52</v>
      </c>
      <c r="F734" s="158"/>
      <c r="G734" s="158"/>
      <c r="H734" s="158"/>
      <c r="I734" s="158"/>
      <c r="J734" s="158"/>
      <c r="K734" s="158"/>
      <c r="L734" s="158"/>
      <c r="M734" s="158"/>
      <c r="N734" s="157"/>
      <c r="O734" s="157"/>
      <c r="P734" s="157"/>
      <c r="Q734" s="157"/>
      <c r="R734" s="158"/>
      <c r="S734" s="158"/>
      <c r="T734" s="158"/>
      <c r="U734" s="158"/>
      <c r="V734" s="158"/>
      <c r="W734" s="158"/>
      <c r="X734" s="158"/>
      <c r="Y734" s="147"/>
      <c r="Z734" s="147"/>
      <c r="AA734" s="147"/>
      <c r="AB734" s="147"/>
      <c r="AC734" s="147"/>
      <c r="AD734" s="147"/>
      <c r="AE734" s="147"/>
      <c r="AF734" s="147"/>
      <c r="AG734" s="147" t="s">
        <v>301</v>
      </c>
      <c r="AH734" s="147">
        <v>2</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91" t="s">
        <v>545</v>
      </c>
      <c r="D735" s="162"/>
      <c r="E735" s="163">
        <v>4.84</v>
      </c>
      <c r="F735" s="158"/>
      <c r="G735" s="158"/>
      <c r="H735" s="158"/>
      <c r="I735" s="158"/>
      <c r="J735" s="158"/>
      <c r="K735" s="158"/>
      <c r="L735" s="158"/>
      <c r="M735" s="158"/>
      <c r="N735" s="157"/>
      <c r="O735" s="157"/>
      <c r="P735" s="157"/>
      <c r="Q735" s="157"/>
      <c r="R735" s="158"/>
      <c r="S735" s="158"/>
      <c r="T735" s="158"/>
      <c r="U735" s="158"/>
      <c r="V735" s="158"/>
      <c r="W735" s="158"/>
      <c r="X735" s="158"/>
      <c r="Y735" s="147"/>
      <c r="Z735" s="147"/>
      <c r="AA735" s="147"/>
      <c r="AB735" s="147"/>
      <c r="AC735" s="147"/>
      <c r="AD735" s="147"/>
      <c r="AE735" s="147"/>
      <c r="AF735" s="147"/>
      <c r="AG735" s="147" t="s">
        <v>301</v>
      </c>
      <c r="AH735" s="147">
        <v>2</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190" t="s">
        <v>306</v>
      </c>
      <c r="D736" s="162"/>
      <c r="E736" s="163"/>
      <c r="F736" s="158"/>
      <c r="G736" s="158"/>
      <c r="H736" s="158"/>
      <c r="I736" s="158"/>
      <c r="J736" s="158"/>
      <c r="K736" s="158"/>
      <c r="L736" s="158"/>
      <c r="M736" s="158"/>
      <c r="N736" s="157"/>
      <c r="O736" s="157"/>
      <c r="P736" s="157"/>
      <c r="Q736" s="157"/>
      <c r="R736" s="158"/>
      <c r="S736" s="158"/>
      <c r="T736" s="158"/>
      <c r="U736" s="158"/>
      <c r="V736" s="158"/>
      <c r="W736" s="158"/>
      <c r="X736" s="158"/>
      <c r="Y736" s="147"/>
      <c r="Z736" s="147"/>
      <c r="AA736" s="147"/>
      <c r="AB736" s="147"/>
      <c r="AC736" s="147"/>
      <c r="AD736" s="147"/>
      <c r="AE736" s="147"/>
      <c r="AF736" s="147"/>
      <c r="AG736" s="147" t="s">
        <v>301</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99" t="s">
        <v>458</v>
      </c>
      <c r="D737" s="195"/>
      <c r="E737" s="196">
        <v>243.6</v>
      </c>
      <c r="F737" s="158"/>
      <c r="G737" s="158"/>
      <c r="H737" s="158"/>
      <c r="I737" s="158"/>
      <c r="J737" s="158"/>
      <c r="K737" s="158"/>
      <c r="L737" s="158"/>
      <c r="M737" s="158"/>
      <c r="N737" s="157"/>
      <c r="O737" s="157"/>
      <c r="P737" s="157"/>
      <c r="Q737" s="157"/>
      <c r="R737" s="158"/>
      <c r="S737" s="158"/>
      <c r="T737" s="158"/>
      <c r="U737" s="158"/>
      <c r="V737" s="158"/>
      <c r="W737" s="158"/>
      <c r="X737" s="158"/>
      <c r="Y737" s="147"/>
      <c r="Z737" s="147"/>
      <c r="AA737" s="147"/>
      <c r="AB737" s="147"/>
      <c r="AC737" s="147"/>
      <c r="AD737" s="147"/>
      <c r="AE737" s="147"/>
      <c r="AF737" s="147"/>
      <c r="AG737" s="147" t="s">
        <v>301</v>
      </c>
      <c r="AH737" s="147">
        <v>1</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189" t="s">
        <v>546</v>
      </c>
      <c r="D738" s="160"/>
      <c r="E738" s="161"/>
      <c r="F738" s="158"/>
      <c r="G738" s="158"/>
      <c r="H738" s="158"/>
      <c r="I738" s="158"/>
      <c r="J738" s="158"/>
      <c r="K738" s="158"/>
      <c r="L738" s="158"/>
      <c r="M738" s="158"/>
      <c r="N738" s="157"/>
      <c r="O738" s="157"/>
      <c r="P738" s="157"/>
      <c r="Q738" s="157"/>
      <c r="R738" s="158"/>
      <c r="S738" s="158"/>
      <c r="T738" s="158"/>
      <c r="U738" s="158"/>
      <c r="V738" s="158"/>
      <c r="W738" s="158"/>
      <c r="X738" s="158"/>
      <c r="Y738" s="147"/>
      <c r="Z738" s="147"/>
      <c r="AA738" s="147"/>
      <c r="AB738" s="147"/>
      <c r="AC738" s="147"/>
      <c r="AD738" s="147"/>
      <c r="AE738" s="147"/>
      <c r="AF738" s="147"/>
      <c r="AG738" s="147" t="s">
        <v>301</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190" t="s">
        <v>302</v>
      </c>
      <c r="D739" s="162"/>
      <c r="E739" s="163"/>
      <c r="F739" s="158"/>
      <c r="G739" s="158"/>
      <c r="H739" s="158"/>
      <c r="I739" s="158"/>
      <c r="J739" s="158"/>
      <c r="K739" s="158"/>
      <c r="L739" s="158"/>
      <c r="M739" s="158"/>
      <c r="N739" s="157"/>
      <c r="O739" s="157"/>
      <c r="P739" s="157"/>
      <c r="Q739" s="157"/>
      <c r="R739" s="158"/>
      <c r="S739" s="158"/>
      <c r="T739" s="158"/>
      <c r="U739" s="158"/>
      <c r="V739" s="158"/>
      <c r="W739" s="158"/>
      <c r="X739" s="158"/>
      <c r="Y739" s="147"/>
      <c r="Z739" s="147"/>
      <c r="AA739" s="147"/>
      <c r="AB739" s="147"/>
      <c r="AC739" s="147"/>
      <c r="AD739" s="147"/>
      <c r="AE739" s="147"/>
      <c r="AF739" s="147"/>
      <c r="AG739" s="147" t="s">
        <v>301</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191" t="s">
        <v>497</v>
      </c>
      <c r="D740" s="162"/>
      <c r="E740" s="163">
        <v>1.7</v>
      </c>
      <c r="F740" s="158"/>
      <c r="G740" s="158"/>
      <c r="H740" s="158"/>
      <c r="I740" s="158"/>
      <c r="J740" s="158"/>
      <c r="K740" s="158"/>
      <c r="L740" s="158"/>
      <c r="M740" s="158"/>
      <c r="N740" s="157"/>
      <c r="O740" s="157"/>
      <c r="P740" s="157"/>
      <c r="Q740" s="157"/>
      <c r="R740" s="158"/>
      <c r="S740" s="158"/>
      <c r="T740" s="158"/>
      <c r="U740" s="158"/>
      <c r="V740" s="158"/>
      <c r="W740" s="158"/>
      <c r="X740" s="158"/>
      <c r="Y740" s="147"/>
      <c r="Z740" s="147"/>
      <c r="AA740" s="147"/>
      <c r="AB740" s="147"/>
      <c r="AC740" s="147"/>
      <c r="AD740" s="147"/>
      <c r="AE740" s="147"/>
      <c r="AF740" s="147"/>
      <c r="AG740" s="147" t="s">
        <v>301</v>
      </c>
      <c r="AH740" s="147">
        <v>2</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191" t="s">
        <v>498</v>
      </c>
      <c r="D741" s="162"/>
      <c r="E741" s="163">
        <v>2.5499999999999998</v>
      </c>
      <c r="F741" s="158"/>
      <c r="G741" s="158"/>
      <c r="H741" s="158"/>
      <c r="I741" s="158"/>
      <c r="J741" s="158"/>
      <c r="K741" s="158"/>
      <c r="L741" s="158"/>
      <c r="M741" s="158"/>
      <c r="N741" s="157"/>
      <c r="O741" s="157"/>
      <c r="P741" s="157"/>
      <c r="Q741" s="157"/>
      <c r="R741" s="158"/>
      <c r="S741" s="158"/>
      <c r="T741" s="158"/>
      <c r="U741" s="158"/>
      <c r="V741" s="158"/>
      <c r="W741" s="158"/>
      <c r="X741" s="158"/>
      <c r="Y741" s="147"/>
      <c r="Z741" s="147"/>
      <c r="AA741" s="147"/>
      <c r="AB741" s="147"/>
      <c r="AC741" s="147"/>
      <c r="AD741" s="147"/>
      <c r="AE741" s="147"/>
      <c r="AF741" s="147"/>
      <c r="AG741" s="147" t="s">
        <v>301</v>
      </c>
      <c r="AH741" s="147">
        <v>2</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91" t="s">
        <v>499</v>
      </c>
      <c r="D742" s="162"/>
      <c r="E742" s="163">
        <v>2.7</v>
      </c>
      <c r="F742" s="158"/>
      <c r="G742" s="158"/>
      <c r="H742" s="158"/>
      <c r="I742" s="158"/>
      <c r="J742" s="158"/>
      <c r="K742" s="158"/>
      <c r="L742" s="158"/>
      <c r="M742" s="158"/>
      <c r="N742" s="157"/>
      <c r="O742" s="157"/>
      <c r="P742" s="157"/>
      <c r="Q742" s="157"/>
      <c r="R742" s="158"/>
      <c r="S742" s="158"/>
      <c r="T742" s="158"/>
      <c r="U742" s="158"/>
      <c r="V742" s="158"/>
      <c r="W742" s="158"/>
      <c r="X742" s="158"/>
      <c r="Y742" s="147"/>
      <c r="Z742" s="147"/>
      <c r="AA742" s="147"/>
      <c r="AB742" s="147"/>
      <c r="AC742" s="147"/>
      <c r="AD742" s="147"/>
      <c r="AE742" s="147"/>
      <c r="AF742" s="147"/>
      <c r="AG742" s="147" t="s">
        <v>301</v>
      </c>
      <c r="AH742" s="147">
        <v>2</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91" t="s">
        <v>500</v>
      </c>
      <c r="D743" s="162"/>
      <c r="E743" s="163">
        <v>3</v>
      </c>
      <c r="F743" s="158"/>
      <c r="G743" s="158"/>
      <c r="H743" s="158"/>
      <c r="I743" s="158"/>
      <c r="J743" s="158"/>
      <c r="K743" s="158"/>
      <c r="L743" s="158"/>
      <c r="M743" s="158"/>
      <c r="N743" s="157"/>
      <c r="O743" s="157"/>
      <c r="P743" s="157"/>
      <c r="Q743" s="157"/>
      <c r="R743" s="158"/>
      <c r="S743" s="158"/>
      <c r="T743" s="158"/>
      <c r="U743" s="158"/>
      <c r="V743" s="158"/>
      <c r="W743" s="158"/>
      <c r="X743" s="158"/>
      <c r="Y743" s="147"/>
      <c r="Z743" s="147"/>
      <c r="AA743" s="147"/>
      <c r="AB743" s="147"/>
      <c r="AC743" s="147"/>
      <c r="AD743" s="147"/>
      <c r="AE743" s="147"/>
      <c r="AF743" s="147"/>
      <c r="AG743" s="147" t="s">
        <v>301</v>
      </c>
      <c r="AH743" s="147">
        <v>2</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91" t="s">
        <v>501</v>
      </c>
      <c r="D744" s="162"/>
      <c r="E744" s="163">
        <v>8.6999999999999993</v>
      </c>
      <c r="F744" s="158"/>
      <c r="G744" s="158"/>
      <c r="H744" s="158"/>
      <c r="I744" s="158"/>
      <c r="J744" s="158"/>
      <c r="K744" s="158"/>
      <c r="L744" s="158"/>
      <c r="M744" s="158"/>
      <c r="N744" s="157"/>
      <c r="O744" s="157"/>
      <c r="P744" s="157"/>
      <c r="Q744" s="157"/>
      <c r="R744" s="158"/>
      <c r="S744" s="158"/>
      <c r="T744" s="158"/>
      <c r="U744" s="158"/>
      <c r="V744" s="158"/>
      <c r="W744" s="158"/>
      <c r="X744" s="158"/>
      <c r="Y744" s="147"/>
      <c r="Z744" s="147"/>
      <c r="AA744" s="147"/>
      <c r="AB744" s="147"/>
      <c r="AC744" s="147"/>
      <c r="AD744" s="147"/>
      <c r="AE744" s="147"/>
      <c r="AF744" s="147"/>
      <c r="AG744" s="147" t="s">
        <v>301</v>
      </c>
      <c r="AH744" s="147">
        <v>2</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91" t="s">
        <v>502</v>
      </c>
      <c r="D745" s="162"/>
      <c r="E745" s="163">
        <v>6.88</v>
      </c>
      <c r="F745" s="158"/>
      <c r="G745" s="158"/>
      <c r="H745" s="158"/>
      <c r="I745" s="158"/>
      <c r="J745" s="158"/>
      <c r="K745" s="158"/>
      <c r="L745" s="158"/>
      <c r="M745" s="158"/>
      <c r="N745" s="157"/>
      <c r="O745" s="157"/>
      <c r="P745" s="157"/>
      <c r="Q745" s="157"/>
      <c r="R745" s="158"/>
      <c r="S745" s="158"/>
      <c r="T745" s="158"/>
      <c r="U745" s="158"/>
      <c r="V745" s="158"/>
      <c r="W745" s="158"/>
      <c r="X745" s="158"/>
      <c r="Y745" s="147"/>
      <c r="Z745" s="147"/>
      <c r="AA745" s="147"/>
      <c r="AB745" s="147"/>
      <c r="AC745" s="147"/>
      <c r="AD745" s="147"/>
      <c r="AE745" s="147"/>
      <c r="AF745" s="147"/>
      <c r="AG745" s="147" t="s">
        <v>301</v>
      </c>
      <c r="AH745" s="147">
        <v>2</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91" t="s">
        <v>547</v>
      </c>
      <c r="D746" s="162"/>
      <c r="E746" s="163">
        <v>7.04</v>
      </c>
      <c r="F746" s="158"/>
      <c r="G746" s="158"/>
      <c r="H746" s="158"/>
      <c r="I746" s="158"/>
      <c r="J746" s="158"/>
      <c r="K746" s="158"/>
      <c r="L746" s="158"/>
      <c r="M746" s="158"/>
      <c r="N746" s="157"/>
      <c r="O746" s="157"/>
      <c r="P746" s="157"/>
      <c r="Q746" s="157"/>
      <c r="R746" s="158"/>
      <c r="S746" s="158"/>
      <c r="T746" s="158"/>
      <c r="U746" s="158"/>
      <c r="V746" s="158"/>
      <c r="W746" s="158"/>
      <c r="X746" s="158"/>
      <c r="Y746" s="147"/>
      <c r="Z746" s="147"/>
      <c r="AA746" s="147"/>
      <c r="AB746" s="147"/>
      <c r="AC746" s="147"/>
      <c r="AD746" s="147"/>
      <c r="AE746" s="147"/>
      <c r="AF746" s="147"/>
      <c r="AG746" s="147" t="s">
        <v>301</v>
      </c>
      <c r="AH746" s="147">
        <v>2</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91" t="s">
        <v>504</v>
      </c>
      <c r="D747" s="162"/>
      <c r="E747" s="163">
        <v>7.68</v>
      </c>
      <c r="F747" s="158"/>
      <c r="G747" s="158"/>
      <c r="H747" s="158"/>
      <c r="I747" s="158"/>
      <c r="J747" s="158"/>
      <c r="K747" s="158"/>
      <c r="L747" s="158"/>
      <c r="M747" s="158"/>
      <c r="N747" s="157"/>
      <c r="O747" s="157"/>
      <c r="P747" s="157"/>
      <c r="Q747" s="157"/>
      <c r="R747" s="158"/>
      <c r="S747" s="158"/>
      <c r="T747" s="158"/>
      <c r="U747" s="158"/>
      <c r="V747" s="158"/>
      <c r="W747" s="158"/>
      <c r="X747" s="158"/>
      <c r="Y747" s="147"/>
      <c r="Z747" s="147"/>
      <c r="AA747" s="147"/>
      <c r="AB747" s="147"/>
      <c r="AC747" s="147"/>
      <c r="AD747" s="147"/>
      <c r="AE747" s="147"/>
      <c r="AF747" s="147"/>
      <c r="AG747" s="147" t="s">
        <v>301</v>
      </c>
      <c r="AH747" s="147">
        <v>2</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91" t="s">
        <v>505</v>
      </c>
      <c r="D748" s="162"/>
      <c r="E748" s="163">
        <v>4</v>
      </c>
      <c r="F748" s="158"/>
      <c r="G748" s="158"/>
      <c r="H748" s="158"/>
      <c r="I748" s="158"/>
      <c r="J748" s="158"/>
      <c r="K748" s="158"/>
      <c r="L748" s="158"/>
      <c r="M748" s="158"/>
      <c r="N748" s="157"/>
      <c r="O748" s="157"/>
      <c r="P748" s="157"/>
      <c r="Q748" s="157"/>
      <c r="R748" s="158"/>
      <c r="S748" s="158"/>
      <c r="T748" s="158"/>
      <c r="U748" s="158"/>
      <c r="V748" s="158"/>
      <c r="W748" s="158"/>
      <c r="X748" s="158"/>
      <c r="Y748" s="147"/>
      <c r="Z748" s="147"/>
      <c r="AA748" s="147"/>
      <c r="AB748" s="147"/>
      <c r="AC748" s="147"/>
      <c r="AD748" s="147"/>
      <c r="AE748" s="147"/>
      <c r="AF748" s="147"/>
      <c r="AG748" s="147" t="s">
        <v>301</v>
      </c>
      <c r="AH748" s="147">
        <v>2</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91" t="s">
        <v>506</v>
      </c>
      <c r="D749" s="162"/>
      <c r="E749" s="163">
        <v>5.5</v>
      </c>
      <c r="F749" s="158"/>
      <c r="G749" s="158"/>
      <c r="H749" s="158"/>
      <c r="I749" s="158"/>
      <c r="J749" s="158"/>
      <c r="K749" s="158"/>
      <c r="L749" s="158"/>
      <c r="M749" s="158"/>
      <c r="N749" s="157"/>
      <c r="O749" s="157"/>
      <c r="P749" s="157"/>
      <c r="Q749" s="157"/>
      <c r="R749" s="158"/>
      <c r="S749" s="158"/>
      <c r="T749" s="158"/>
      <c r="U749" s="158"/>
      <c r="V749" s="158"/>
      <c r="W749" s="158"/>
      <c r="X749" s="158"/>
      <c r="Y749" s="147"/>
      <c r="Z749" s="147"/>
      <c r="AA749" s="147"/>
      <c r="AB749" s="147"/>
      <c r="AC749" s="147"/>
      <c r="AD749" s="147"/>
      <c r="AE749" s="147"/>
      <c r="AF749" s="147"/>
      <c r="AG749" s="147" t="s">
        <v>301</v>
      </c>
      <c r="AH749" s="147">
        <v>2</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91" t="s">
        <v>507</v>
      </c>
      <c r="D750" s="162"/>
      <c r="E750" s="163">
        <v>44.16</v>
      </c>
      <c r="F750" s="158"/>
      <c r="G750" s="158"/>
      <c r="H750" s="158"/>
      <c r="I750" s="158"/>
      <c r="J750" s="158"/>
      <c r="K750" s="158"/>
      <c r="L750" s="158"/>
      <c r="M750" s="158"/>
      <c r="N750" s="157"/>
      <c r="O750" s="157"/>
      <c r="P750" s="157"/>
      <c r="Q750" s="157"/>
      <c r="R750" s="158"/>
      <c r="S750" s="158"/>
      <c r="T750" s="158"/>
      <c r="U750" s="158"/>
      <c r="V750" s="158"/>
      <c r="W750" s="158"/>
      <c r="X750" s="158"/>
      <c r="Y750" s="147"/>
      <c r="Z750" s="147"/>
      <c r="AA750" s="147"/>
      <c r="AB750" s="147"/>
      <c r="AC750" s="147"/>
      <c r="AD750" s="147"/>
      <c r="AE750" s="147"/>
      <c r="AF750" s="147"/>
      <c r="AG750" s="147" t="s">
        <v>301</v>
      </c>
      <c r="AH750" s="147">
        <v>2</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91" t="s">
        <v>508</v>
      </c>
      <c r="D751" s="162"/>
      <c r="E751" s="163">
        <v>15.2</v>
      </c>
      <c r="F751" s="158"/>
      <c r="G751" s="158"/>
      <c r="H751" s="158"/>
      <c r="I751" s="158"/>
      <c r="J751" s="158"/>
      <c r="K751" s="158"/>
      <c r="L751" s="158"/>
      <c r="M751" s="158"/>
      <c r="N751" s="157"/>
      <c r="O751" s="157"/>
      <c r="P751" s="157"/>
      <c r="Q751" s="157"/>
      <c r="R751" s="158"/>
      <c r="S751" s="158"/>
      <c r="T751" s="158"/>
      <c r="U751" s="158"/>
      <c r="V751" s="158"/>
      <c r="W751" s="158"/>
      <c r="X751" s="158"/>
      <c r="Y751" s="147"/>
      <c r="Z751" s="147"/>
      <c r="AA751" s="147"/>
      <c r="AB751" s="147"/>
      <c r="AC751" s="147"/>
      <c r="AD751" s="147"/>
      <c r="AE751" s="147"/>
      <c r="AF751" s="147"/>
      <c r="AG751" s="147" t="s">
        <v>301</v>
      </c>
      <c r="AH751" s="147">
        <v>2</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91" t="s">
        <v>509</v>
      </c>
      <c r="D752" s="162"/>
      <c r="E752" s="163">
        <v>34</v>
      </c>
      <c r="F752" s="158"/>
      <c r="G752" s="158"/>
      <c r="H752" s="158"/>
      <c r="I752" s="158"/>
      <c r="J752" s="158"/>
      <c r="K752" s="158"/>
      <c r="L752" s="158"/>
      <c r="M752" s="158"/>
      <c r="N752" s="157"/>
      <c r="O752" s="157"/>
      <c r="P752" s="157"/>
      <c r="Q752" s="157"/>
      <c r="R752" s="158"/>
      <c r="S752" s="158"/>
      <c r="T752" s="158"/>
      <c r="U752" s="158"/>
      <c r="V752" s="158"/>
      <c r="W752" s="158"/>
      <c r="X752" s="158"/>
      <c r="Y752" s="147"/>
      <c r="Z752" s="147"/>
      <c r="AA752" s="147"/>
      <c r="AB752" s="147"/>
      <c r="AC752" s="147"/>
      <c r="AD752" s="147"/>
      <c r="AE752" s="147"/>
      <c r="AF752" s="147"/>
      <c r="AG752" s="147" t="s">
        <v>301</v>
      </c>
      <c r="AH752" s="147">
        <v>2</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91" t="s">
        <v>510</v>
      </c>
      <c r="D753" s="162"/>
      <c r="E753" s="163">
        <v>17.75</v>
      </c>
      <c r="F753" s="158"/>
      <c r="G753" s="158"/>
      <c r="H753" s="158"/>
      <c r="I753" s="158"/>
      <c r="J753" s="158"/>
      <c r="K753" s="158"/>
      <c r="L753" s="158"/>
      <c r="M753" s="158"/>
      <c r="N753" s="157"/>
      <c r="O753" s="157"/>
      <c r="P753" s="157"/>
      <c r="Q753" s="157"/>
      <c r="R753" s="158"/>
      <c r="S753" s="158"/>
      <c r="T753" s="158"/>
      <c r="U753" s="158"/>
      <c r="V753" s="158"/>
      <c r="W753" s="158"/>
      <c r="X753" s="158"/>
      <c r="Y753" s="147"/>
      <c r="Z753" s="147"/>
      <c r="AA753" s="147"/>
      <c r="AB753" s="147"/>
      <c r="AC753" s="147"/>
      <c r="AD753" s="147"/>
      <c r="AE753" s="147"/>
      <c r="AF753" s="147"/>
      <c r="AG753" s="147" t="s">
        <v>301</v>
      </c>
      <c r="AH753" s="147">
        <v>2</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91" t="s">
        <v>516</v>
      </c>
      <c r="D754" s="162"/>
      <c r="E754" s="163">
        <v>1.89</v>
      </c>
      <c r="F754" s="158"/>
      <c r="G754" s="158"/>
      <c r="H754" s="158"/>
      <c r="I754" s="158"/>
      <c r="J754" s="158"/>
      <c r="K754" s="158"/>
      <c r="L754" s="158"/>
      <c r="M754" s="158"/>
      <c r="N754" s="157"/>
      <c r="O754" s="157"/>
      <c r="P754" s="157"/>
      <c r="Q754" s="157"/>
      <c r="R754" s="158"/>
      <c r="S754" s="158"/>
      <c r="T754" s="158"/>
      <c r="U754" s="158"/>
      <c r="V754" s="158"/>
      <c r="W754" s="158"/>
      <c r="X754" s="158"/>
      <c r="Y754" s="147"/>
      <c r="Z754" s="147"/>
      <c r="AA754" s="147"/>
      <c r="AB754" s="147"/>
      <c r="AC754" s="147"/>
      <c r="AD754" s="147"/>
      <c r="AE754" s="147"/>
      <c r="AF754" s="147"/>
      <c r="AG754" s="147" t="s">
        <v>301</v>
      </c>
      <c r="AH754" s="147">
        <v>2</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91" t="s">
        <v>517</v>
      </c>
      <c r="D755" s="162"/>
      <c r="E755" s="163">
        <v>6.88</v>
      </c>
      <c r="F755" s="158"/>
      <c r="G755" s="158"/>
      <c r="H755" s="158"/>
      <c r="I755" s="158"/>
      <c r="J755" s="158"/>
      <c r="K755" s="158"/>
      <c r="L755" s="158"/>
      <c r="M755" s="158"/>
      <c r="N755" s="157"/>
      <c r="O755" s="157"/>
      <c r="P755" s="157"/>
      <c r="Q755" s="157"/>
      <c r="R755" s="158"/>
      <c r="S755" s="158"/>
      <c r="T755" s="158"/>
      <c r="U755" s="158"/>
      <c r="V755" s="158"/>
      <c r="W755" s="158"/>
      <c r="X755" s="158"/>
      <c r="Y755" s="147"/>
      <c r="Z755" s="147"/>
      <c r="AA755" s="147"/>
      <c r="AB755" s="147"/>
      <c r="AC755" s="147"/>
      <c r="AD755" s="147"/>
      <c r="AE755" s="147"/>
      <c r="AF755" s="147"/>
      <c r="AG755" s="147" t="s">
        <v>301</v>
      </c>
      <c r="AH755" s="147">
        <v>2</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91" t="s">
        <v>518</v>
      </c>
      <c r="D756" s="162"/>
      <c r="E756" s="163">
        <v>16</v>
      </c>
      <c r="F756" s="158"/>
      <c r="G756" s="158"/>
      <c r="H756" s="158"/>
      <c r="I756" s="158"/>
      <c r="J756" s="158"/>
      <c r="K756" s="158"/>
      <c r="L756" s="158"/>
      <c r="M756" s="158"/>
      <c r="N756" s="157"/>
      <c r="O756" s="157"/>
      <c r="P756" s="157"/>
      <c r="Q756" s="157"/>
      <c r="R756" s="158"/>
      <c r="S756" s="158"/>
      <c r="T756" s="158"/>
      <c r="U756" s="158"/>
      <c r="V756" s="158"/>
      <c r="W756" s="158"/>
      <c r="X756" s="158"/>
      <c r="Y756" s="147"/>
      <c r="Z756" s="147"/>
      <c r="AA756" s="147"/>
      <c r="AB756" s="147"/>
      <c r="AC756" s="147"/>
      <c r="AD756" s="147"/>
      <c r="AE756" s="147"/>
      <c r="AF756" s="147"/>
      <c r="AG756" s="147" t="s">
        <v>301</v>
      </c>
      <c r="AH756" s="147">
        <v>2</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190" t="s">
        <v>306</v>
      </c>
      <c r="D757" s="162"/>
      <c r="E757" s="163"/>
      <c r="F757" s="158"/>
      <c r="G757" s="158"/>
      <c r="H757" s="158"/>
      <c r="I757" s="158"/>
      <c r="J757" s="158"/>
      <c r="K757" s="158"/>
      <c r="L757" s="158"/>
      <c r="M757" s="158"/>
      <c r="N757" s="157"/>
      <c r="O757" s="157"/>
      <c r="P757" s="157"/>
      <c r="Q757" s="157"/>
      <c r="R757" s="158"/>
      <c r="S757" s="158"/>
      <c r="T757" s="158"/>
      <c r="U757" s="158"/>
      <c r="V757" s="158"/>
      <c r="W757" s="158"/>
      <c r="X757" s="158"/>
      <c r="Y757" s="147"/>
      <c r="Z757" s="147"/>
      <c r="AA757" s="147"/>
      <c r="AB757" s="147"/>
      <c r="AC757" s="147"/>
      <c r="AD757" s="147"/>
      <c r="AE757" s="147"/>
      <c r="AF757" s="147"/>
      <c r="AG757" s="147" t="s">
        <v>301</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72">
        <v>54</v>
      </c>
      <c r="B758" s="173" t="s">
        <v>732</v>
      </c>
      <c r="C758" s="188" t="s">
        <v>733</v>
      </c>
      <c r="D758" s="174" t="s">
        <v>312</v>
      </c>
      <c r="E758" s="175">
        <v>79.599999999999994</v>
      </c>
      <c r="F758" s="176"/>
      <c r="G758" s="177">
        <f>ROUND(E758*F758,2)</f>
        <v>0</v>
      </c>
      <c r="H758" s="176"/>
      <c r="I758" s="177">
        <f>ROUND(E758*H758,2)</f>
        <v>0</v>
      </c>
      <c r="J758" s="176"/>
      <c r="K758" s="177">
        <f>ROUND(E758*J758,2)</f>
        <v>0</v>
      </c>
      <c r="L758" s="177">
        <v>21</v>
      </c>
      <c r="M758" s="177">
        <f>G758*(1+L758/100)</f>
        <v>0</v>
      </c>
      <c r="N758" s="175">
        <v>3.6099999999999999E-3</v>
      </c>
      <c r="O758" s="175">
        <f>ROUND(E758*N758,2)</f>
        <v>0.28999999999999998</v>
      </c>
      <c r="P758" s="175">
        <v>0</v>
      </c>
      <c r="Q758" s="175">
        <f>ROUND(E758*P758,2)</f>
        <v>0</v>
      </c>
      <c r="R758" s="177" t="s">
        <v>399</v>
      </c>
      <c r="S758" s="177" t="s">
        <v>267</v>
      </c>
      <c r="T758" s="178" t="s">
        <v>267</v>
      </c>
      <c r="U758" s="158">
        <v>0.36</v>
      </c>
      <c r="V758" s="158">
        <f>ROUND(E758*U758,2)</f>
        <v>28.66</v>
      </c>
      <c r="W758" s="158"/>
      <c r="X758" s="158" t="s">
        <v>314</v>
      </c>
      <c r="Y758" s="147"/>
      <c r="Z758" s="147"/>
      <c r="AA758" s="147"/>
      <c r="AB758" s="147"/>
      <c r="AC758" s="147"/>
      <c r="AD758" s="147"/>
      <c r="AE758" s="147"/>
      <c r="AF758" s="147"/>
      <c r="AG758" s="147" t="s">
        <v>315</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189" t="s">
        <v>734</v>
      </c>
      <c r="D759" s="160"/>
      <c r="E759" s="161"/>
      <c r="F759" s="158"/>
      <c r="G759" s="158"/>
      <c r="H759" s="158"/>
      <c r="I759" s="158"/>
      <c r="J759" s="158"/>
      <c r="K759" s="158"/>
      <c r="L759" s="158"/>
      <c r="M759" s="158"/>
      <c r="N759" s="157"/>
      <c r="O759" s="157"/>
      <c r="P759" s="157"/>
      <c r="Q759" s="157"/>
      <c r="R759" s="158"/>
      <c r="S759" s="158"/>
      <c r="T759" s="158"/>
      <c r="U759" s="158"/>
      <c r="V759" s="158"/>
      <c r="W759" s="158"/>
      <c r="X759" s="158"/>
      <c r="Y759" s="147"/>
      <c r="Z759" s="147"/>
      <c r="AA759" s="147"/>
      <c r="AB759" s="147"/>
      <c r="AC759" s="147"/>
      <c r="AD759" s="147"/>
      <c r="AE759" s="147"/>
      <c r="AF759" s="147"/>
      <c r="AG759" s="147" t="s">
        <v>301</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89" t="s">
        <v>735</v>
      </c>
      <c r="D760" s="160"/>
      <c r="E760" s="161">
        <v>79.599999999999994</v>
      </c>
      <c r="F760" s="158"/>
      <c r="G760" s="158"/>
      <c r="H760" s="158"/>
      <c r="I760" s="158"/>
      <c r="J760" s="158"/>
      <c r="K760" s="158"/>
      <c r="L760" s="158"/>
      <c r="M760" s="158"/>
      <c r="N760" s="157"/>
      <c r="O760" s="157"/>
      <c r="P760" s="157"/>
      <c r="Q760" s="157"/>
      <c r="R760" s="158"/>
      <c r="S760" s="158"/>
      <c r="T760" s="158"/>
      <c r="U760" s="158"/>
      <c r="V760" s="158"/>
      <c r="W760" s="158"/>
      <c r="X760" s="158"/>
      <c r="Y760" s="147"/>
      <c r="Z760" s="147"/>
      <c r="AA760" s="147"/>
      <c r="AB760" s="147"/>
      <c r="AC760" s="147"/>
      <c r="AD760" s="147"/>
      <c r="AE760" s="147"/>
      <c r="AF760" s="147"/>
      <c r="AG760" s="147" t="s">
        <v>301</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90" t="s">
        <v>302</v>
      </c>
      <c r="D761" s="162"/>
      <c r="E761" s="163"/>
      <c r="F761" s="158"/>
      <c r="G761" s="158"/>
      <c r="H761" s="158"/>
      <c r="I761" s="158"/>
      <c r="J761" s="158"/>
      <c r="K761" s="158"/>
      <c r="L761" s="158"/>
      <c r="M761" s="158"/>
      <c r="N761" s="157"/>
      <c r="O761" s="157"/>
      <c r="P761" s="157"/>
      <c r="Q761" s="157"/>
      <c r="R761" s="158"/>
      <c r="S761" s="158"/>
      <c r="T761" s="158"/>
      <c r="U761" s="158"/>
      <c r="V761" s="158"/>
      <c r="W761" s="158"/>
      <c r="X761" s="158"/>
      <c r="Y761" s="147"/>
      <c r="Z761" s="147"/>
      <c r="AA761" s="147"/>
      <c r="AB761" s="147"/>
      <c r="AC761" s="147"/>
      <c r="AD761" s="147"/>
      <c r="AE761" s="147"/>
      <c r="AF761" s="147"/>
      <c r="AG761" s="147" t="s">
        <v>301</v>
      </c>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91" t="s">
        <v>736</v>
      </c>
      <c r="D762" s="162"/>
      <c r="E762" s="163">
        <v>79.59</v>
      </c>
      <c r="F762" s="158"/>
      <c r="G762" s="158"/>
      <c r="H762" s="158"/>
      <c r="I762" s="158"/>
      <c r="J762" s="158"/>
      <c r="K762" s="158"/>
      <c r="L762" s="158"/>
      <c r="M762" s="158"/>
      <c r="N762" s="157"/>
      <c r="O762" s="157"/>
      <c r="P762" s="157"/>
      <c r="Q762" s="157"/>
      <c r="R762" s="158"/>
      <c r="S762" s="158"/>
      <c r="T762" s="158"/>
      <c r="U762" s="158"/>
      <c r="V762" s="158"/>
      <c r="W762" s="158"/>
      <c r="X762" s="158"/>
      <c r="Y762" s="147"/>
      <c r="Z762" s="147"/>
      <c r="AA762" s="147"/>
      <c r="AB762" s="147"/>
      <c r="AC762" s="147"/>
      <c r="AD762" s="147"/>
      <c r="AE762" s="147"/>
      <c r="AF762" s="147"/>
      <c r="AG762" s="147" t="s">
        <v>301</v>
      </c>
      <c r="AH762" s="147">
        <v>2</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190" t="s">
        <v>306</v>
      </c>
      <c r="D763" s="162"/>
      <c r="E763" s="163"/>
      <c r="F763" s="158"/>
      <c r="G763" s="158"/>
      <c r="H763" s="158"/>
      <c r="I763" s="158"/>
      <c r="J763" s="158"/>
      <c r="K763" s="158"/>
      <c r="L763" s="158"/>
      <c r="M763" s="158"/>
      <c r="N763" s="157"/>
      <c r="O763" s="157"/>
      <c r="P763" s="157"/>
      <c r="Q763" s="157"/>
      <c r="R763" s="158"/>
      <c r="S763" s="158"/>
      <c r="T763" s="158"/>
      <c r="U763" s="158"/>
      <c r="V763" s="158"/>
      <c r="W763" s="158"/>
      <c r="X763" s="158"/>
      <c r="Y763" s="147"/>
      <c r="Z763" s="147"/>
      <c r="AA763" s="147"/>
      <c r="AB763" s="147"/>
      <c r="AC763" s="147"/>
      <c r="AD763" s="147"/>
      <c r="AE763" s="147"/>
      <c r="AF763" s="147"/>
      <c r="AG763" s="147" t="s">
        <v>301</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72">
        <v>55</v>
      </c>
      <c r="B764" s="173" t="s">
        <v>737</v>
      </c>
      <c r="C764" s="188" t="s">
        <v>738</v>
      </c>
      <c r="D764" s="174" t="s">
        <v>312</v>
      </c>
      <c r="E764" s="175">
        <v>1815</v>
      </c>
      <c r="F764" s="176"/>
      <c r="G764" s="177">
        <f>ROUND(E764*F764,2)</f>
        <v>0</v>
      </c>
      <c r="H764" s="176"/>
      <c r="I764" s="177">
        <f>ROUND(E764*H764,2)</f>
        <v>0</v>
      </c>
      <c r="J764" s="176"/>
      <c r="K764" s="177">
        <f>ROUND(E764*J764,2)</f>
        <v>0</v>
      </c>
      <c r="L764" s="177">
        <v>21</v>
      </c>
      <c r="M764" s="177">
        <f>G764*(1+L764/100)</f>
        <v>0</v>
      </c>
      <c r="N764" s="175">
        <v>2.0000000000000002E-5</v>
      </c>
      <c r="O764" s="175">
        <f>ROUND(E764*N764,2)</f>
        <v>0.04</v>
      </c>
      <c r="P764" s="175">
        <v>0</v>
      </c>
      <c r="Q764" s="175">
        <f>ROUND(E764*P764,2)</f>
        <v>0</v>
      </c>
      <c r="R764" s="177" t="s">
        <v>399</v>
      </c>
      <c r="S764" s="177" t="s">
        <v>267</v>
      </c>
      <c r="T764" s="178" t="s">
        <v>267</v>
      </c>
      <c r="U764" s="158">
        <v>0.11</v>
      </c>
      <c r="V764" s="158">
        <f>ROUND(E764*U764,2)</f>
        <v>199.65</v>
      </c>
      <c r="W764" s="158"/>
      <c r="X764" s="158" t="s">
        <v>314</v>
      </c>
      <c r="Y764" s="147"/>
      <c r="Z764" s="147"/>
      <c r="AA764" s="147"/>
      <c r="AB764" s="147"/>
      <c r="AC764" s="147"/>
      <c r="AD764" s="147"/>
      <c r="AE764" s="147"/>
      <c r="AF764" s="147"/>
      <c r="AG764" s="147" t="s">
        <v>324</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89" t="s">
        <v>553</v>
      </c>
      <c r="D765" s="160"/>
      <c r="E765" s="161">
        <v>1496.8</v>
      </c>
      <c r="F765" s="158"/>
      <c r="G765" s="158"/>
      <c r="H765" s="158"/>
      <c r="I765" s="158"/>
      <c r="J765" s="158"/>
      <c r="K765" s="158"/>
      <c r="L765" s="158"/>
      <c r="M765" s="158"/>
      <c r="N765" s="157"/>
      <c r="O765" s="157"/>
      <c r="P765" s="157"/>
      <c r="Q765" s="157"/>
      <c r="R765" s="158"/>
      <c r="S765" s="158"/>
      <c r="T765" s="158"/>
      <c r="U765" s="158"/>
      <c r="V765" s="158"/>
      <c r="W765" s="158"/>
      <c r="X765" s="158"/>
      <c r="Y765" s="147"/>
      <c r="Z765" s="147"/>
      <c r="AA765" s="147"/>
      <c r="AB765" s="147"/>
      <c r="AC765" s="147"/>
      <c r="AD765" s="147"/>
      <c r="AE765" s="147"/>
      <c r="AF765" s="147"/>
      <c r="AG765" s="147" t="s">
        <v>301</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189" t="s">
        <v>561</v>
      </c>
      <c r="D766" s="160"/>
      <c r="E766" s="161">
        <v>26.1</v>
      </c>
      <c r="F766" s="158"/>
      <c r="G766" s="158"/>
      <c r="H766" s="158"/>
      <c r="I766" s="158"/>
      <c r="J766" s="158"/>
      <c r="K766" s="158"/>
      <c r="L766" s="158"/>
      <c r="M766" s="158"/>
      <c r="N766" s="157"/>
      <c r="O766" s="157"/>
      <c r="P766" s="157"/>
      <c r="Q766" s="157"/>
      <c r="R766" s="158"/>
      <c r="S766" s="158"/>
      <c r="T766" s="158"/>
      <c r="U766" s="158"/>
      <c r="V766" s="158"/>
      <c r="W766" s="158"/>
      <c r="X766" s="158"/>
      <c r="Y766" s="147"/>
      <c r="Z766" s="147"/>
      <c r="AA766" s="147"/>
      <c r="AB766" s="147"/>
      <c r="AC766" s="147"/>
      <c r="AD766" s="147"/>
      <c r="AE766" s="147"/>
      <c r="AF766" s="147"/>
      <c r="AG766" s="147" t="s">
        <v>301</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189" t="s">
        <v>563</v>
      </c>
      <c r="D767" s="160"/>
      <c r="E767" s="161">
        <v>211</v>
      </c>
      <c r="F767" s="158"/>
      <c r="G767" s="158"/>
      <c r="H767" s="158"/>
      <c r="I767" s="158"/>
      <c r="J767" s="158"/>
      <c r="K767" s="158"/>
      <c r="L767" s="158"/>
      <c r="M767" s="158"/>
      <c r="N767" s="157"/>
      <c r="O767" s="157"/>
      <c r="P767" s="157"/>
      <c r="Q767" s="157"/>
      <c r="R767" s="158"/>
      <c r="S767" s="158"/>
      <c r="T767" s="158"/>
      <c r="U767" s="158"/>
      <c r="V767" s="158"/>
      <c r="W767" s="158"/>
      <c r="X767" s="158"/>
      <c r="Y767" s="147"/>
      <c r="Z767" s="147"/>
      <c r="AA767" s="147"/>
      <c r="AB767" s="147"/>
      <c r="AC767" s="147"/>
      <c r="AD767" s="147"/>
      <c r="AE767" s="147"/>
      <c r="AF767" s="147"/>
      <c r="AG767" s="147" t="s">
        <v>301</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89" t="s">
        <v>564</v>
      </c>
      <c r="D768" s="160"/>
      <c r="E768" s="161"/>
      <c r="F768" s="158"/>
      <c r="G768" s="158"/>
      <c r="H768" s="158"/>
      <c r="I768" s="158"/>
      <c r="J768" s="158"/>
      <c r="K768" s="158"/>
      <c r="L768" s="158"/>
      <c r="M768" s="158"/>
      <c r="N768" s="157"/>
      <c r="O768" s="157"/>
      <c r="P768" s="157"/>
      <c r="Q768" s="157"/>
      <c r="R768" s="158"/>
      <c r="S768" s="158"/>
      <c r="T768" s="158"/>
      <c r="U768" s="158"/>
      <c r="V768" s="158"/>
      <c r="W768" s="158"/>
      <c r="X768" s="158"/>
      <c r="Y768" s="147"/>
      <c r="Z768" s="147"/>
      <c r="AA768" s="147"/>
      <c r="AB768" s="147"/>
      <c r="AC768" s="147"/>
      <c r="AD768" s="147"/>
      <c r="AE768" s="147"/>
      <c r="AF768" s="147"/>
      <c r="AG768" s="147" t="s">
        <v>301</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89" t="s">
        <v>450</v>
      </c>
      <c r="D769" s="160"/>
      <c r="E769" s="161">
        <v>43.8</v>
      </c>
      <c r="F769" s="158"/>
      <c r="G769" s="158"/>
      <c r="H769" s="158"/>
      <c r="I769" s="158"/>
      <c r="J769" s="158"/>
      <c r="K769" s="158"/>
      <c r="L769" s="158"/>
      <c r="M769" s="158"/>
      <c r="N769" s="157"/>
      <c r="O769" s="157"/>
      <c r="P769" s="157"/>
      <c r="Q769" s="157"/>
      <c r="R769" s="158"/>
      <c r="S769" s="158"/>
      <c r="T769" s="158"/>
      <c r="U769" s="158"/>
      <c r="V769" s="158"/>
      <c r="W769" s="158"/>
      <c r="X769" s="158"/>
      <c r="Y769" s="147"/>
      <c r="Z769" s="147"/>
      <c r="AA769" s="147"/>
      <c r="AB769" s="147"/>
      <c r="AC769" s="147"/>
      <c r="AD769" s="147"/>
      <c r="AE769" s="147"/>
      <c r="AF769" s="147"/>
      <c r="AG769" s="147" t="s">
        <v>301</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189" t="s">
        <v>455</v>
      </c>
      <c r="D770" s="160"/>
      <c r="E770" s="161">
        <v>37.299999999999997</v>
      </c>
      <c r="F770" s="158"/>
      <c r="G770" s="158"/>
      <c r="H770" s="158"/>
      <c r="I770" s="158"/>
      <c r="J770" s="158"/>
      <c r="K770" s="158"/>
      <c r="L770" s="158"/>
      <c r="M770" s="158"/>
      <c r="N770" s="157"/>
      <c r="O770" s="157"/>
      <c r="P770" s="157"/>
      <c r="Q770" s="157"/>
      <c r="R770" s="158"/>
      <c r="S770" s="158"/>
      <c r="T770" s="158"/>
      <c r="U770" s="158"/>
      <c r="V770" s="158"/>
      <c r="W770" s="158"/>
      <c r="X770" s="158"/>
      <c r="Y770" s="147"/>
      <c r="Z770" s="147"/>
      <c r="AA770" s="147"/>
      <c r="AB770" s="147"/>
      <c r="AC770" s="147"/>
      <c r="AD770" s="147"/>
      <c r="AE770" s="147"/>
      <c r="AF770" s="147"/>
      <c r="AG770" s="147" t="s">
        <v>301</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72">
        <v>56</v>
      </c>
      <c r="B771" s="173" t="s">
        <v>739</v>
      </c>
      <c r="C771" s="188" t="s">
        <v>740</v>
      </c>
      <c r="D771" s="174" t="s">
        <v>312</v>
      </c>
      <c r="E771" s="175">
        <v>363</v>
      </c>
      <c r="F771" s="176"/>
      <c r="G771" s="177">
        <f>ROUND(E771*F771,2)</f>
        <v>0</v>
      </c>
      <c r="H771" s="176"/>
      <c r="I771" s="177">
        <f>ROUND(E771*H771,2)</f>
        <v>0</v>
      </c>
      <c r="J771" s="176"/>
      <c r="K771" s="177">
        <f>ROUND(E771*J771,2)</f>
        <v>0</v>
      </c>
      <c r="L771" s="177">
        <v>21</v>
      </c>
      <c r="M771" s="177">
        <f>G771*(1+L771/100)</f>
        <v>0</v>
      </c>
      <c r="N771" s="175">
        <v>0</v>
      </c>
      <c r="O771" s="175">
        <f>ROUND(E771*N771,2)</f>
        <v>0</v>
      </c>
      <c r="P771" s="175">
        <v>0</v>
      </c>
      <c r="Q771" s="175">
        <f>ROUND(E771*P771,2)</f>
        <v>0</v>
      </c>
      <c r="R771" s="177" t="s">
        <v>399</v>
      </c>
      <c r="S771" s="177" t="s">
        <v>267</v>
      </c>
      <c r="T771" s="178" t="s">
        <v>267</v>
      </c>
      <c r="U771" s="158">
        <v>0.43</v>
      </c>
      <c r="V771" s="158">
        <f>ROUND(E771*U771,2)</f>
        <v>156.09</v>
      </c>
      <c r="W771" s="158"/>
      <c r="X771" s="158" t="s">
        <v>314</v>
      </c>
      <c r="Y771" s="147"/>
      <c r="Z771" s="147"/>
      <c r="AA771" s="147"/>
      <c r="AB771" s="147"/>
      <c r="AC771" s="147"/>
      <c r="AD771" s="147"/>
      <c r="AE771" s="147"/>
      <c r="AF771" s="147"/>
      <c r="AG771" s="147" t="s">
        <v>324</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89" t="s">
        <v>741</v>
      </c>
      <c r="D772" s="160"/>
      <c r="E772" s="161">
        <v>363</v>
      </c>
      <c r="F772" s="158"/>
      <c r="G772" s="158"/>
      <c r="H772" s="158"/>
      <c r="I772" s="158"/>
      <c r="J772" s="158"/>
      <c r="K772" s="158"/>
      <c r="L772" s="158"/>
      <c r="M772" s="158"/>
      <c r="N772" s="157"/>
      <c r="O772" s="157"/>
      <c r="P772" s="157"/>
      <c r="Q772" s="157"/>
      <c r="R772" s="158"/>
      <c r="S772" s="158"/>
      <c r="T772" s="158"/>
      <c r="U772" s="158"/>
      <c r="V772" s="158"/>
      <c r="W772" s="158"/>
      <c r="X772" s="158"/>
      <c r="Y772" s="147"/>
      <c r="Z772" s="147"/>
      <c r="AA772" s="147"/>
      <c r="AB772" s="147"/>
      <c r="AC772" s="147"/>
      <c r="AD772" s="147"/>
      <c r="AE772" s="147"/>
      <c r="AF772" s="147"/>
      <c r="AG772" s="147" t="s">
        <v>301</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90" t="s">
        <v>302</v>
      </c>
      <c r="D773" s="162"/>
      <c r="E773" s="163"/>
      <c r="F773" s="158"/>
      <c r="G773" s="158"/>
      <c r="H773" s="158"/>
      <c r="I773" s="158"/>
      <c r="J773" s="158"/>
      <c r="K773" s="158"/>
      <c r="L773" s="158"/>
      <c r="M773" s="158"/>
      <c r="N773" s="157"/>
      <c r="O773" s="157"/>
      <c r="P773" s="157"/>
      <c r="Q773" s="157"/>
      <c r="R773" s="158"/>
      <c r="S773" s="158"/>
      <c r="T773" s="158"/>
      <c r="U773" s="158"/>
      <c r="V773" s="158"/>
      <c r="W773" s="158"/>
      <c r="X773" s="158"/>
      <c r="Y773" s="147"/>
      <c r="Z773" s="147"/>
      <c r="AA773" s="147"/>
      <c r="AB773" s="147"/>
      <c r="AC773" s="147"/>
      <c r="AD773" s="147"/>
      <c r="AE773" s="147"/>
      <c r="AF773" s="147"/>
      <c r="AG773" s="147" t="s">
        <v>301</v>
      </c>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91" t="s">
        <v>742</v>
      </c>
      <c r="D774" s="162"/>
      <c r="E774" s="163">
        <v>1496.8</v>
      </c>
      <c r="F774" s="158"/>
      <c r="G774" s="158"/>
      <c r="H774" s="158"/>
      <c r="I774" s="158"/>
      <c r="J774" s="158"/>
      <c r="K774" s="158"/>
      <c r="L774" s="158"/>
      <c r="M774" s="158"/>
      <c r="N774" s="157"/>
      <c r="O774" s="157"/>
      <c r="P774" s="157"/>
      <c r="Q774" s="157"/>
      <c r="R774" s="158"/>
      <c r="S774" s="158"/>
      <c r="T774" s="158"/>
      <c r="U774" s="158"/>
      <c r="V774" s="158"/>
      <c r="W774" s="158"/>
      <c r="X774" s="158"/>
      <c r="Y774" s="147"/>
      <c r="Z774" s="147"/>
      <c r="AA774" s="147"/>
      <c r="AB774" s="147"/>
      <c r="AC774" s="147"/>
      <c r="AD774" s="147"/>
      <c r="AE774" s="147"/>
      <c r="AF774" s="147"/>
      <c r="AG774" s="147" t="s">
        <v>301</v>
      </c>
      <c r="AH774" s="147">
        <v>2</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91" t="s">
        <v>743</v>
      </c>
      <c r="D775" s="162"/>
      <c r="E775" s="163">
        <v>26.1</v>
      </c>
      <c r="F775" s="158"/>
      <c r="G775" s="158"/>
      <c r="H775" s="158"/>
      <c r="I775" s="158"/>
      <c r="J775" s="158"/>
      <c r="K775" s="158"/>
      <c r="L775" s="158"/>
      <c r="M775" s="158"/>
      <c r="N775" s="157"/>
      <c r="O775" s="157"/>
      <c r="P775" s="157"/>
      <c r="Q775" s="157"/>
      <c r="R775" s="158"/>
      <c r="S775" s="158"/>
      <c r="T775" s="158"/>
      <c r="U775" s="158"/>
      <c r="V775" s="158"/>
      <c r="W775" s="158"/>
      <c r="X775" s="158"/>
      <c r="Y775" s="147"/>
      <c r="Z775" s="147"/>
      <c r="AA775" s="147"/>
      <c r="AB775" s="147"/>
      <c r="AC775" s="147"/>
      <c r="AD775" s="147"/>
      <c r="AE775" s="147"/>
      <c r="AF775" s="147"/>
      <c r="AG775" s="147" t="s">
        <v>301</v>
      </c>
      <c r="AH775" s="147">
        <v>2</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4"/>
      <c r="B776" s="155"/>
      <c r="C776" s="191" t="s">
        <v>744</v>
      </c>
      <c r="D776" s="162"/>
      <c r="E776" s="163">
        <v>211</v>
      </c>
      <c r="F776" s="158"/>
      <c r="G776" s="158"/>
      <c r="H776" s="158"/>
      <c r="I776" s="158"/>
      <c r="J776" s="158"/>
      <c r="K776" s="158"/>
      <c r="L776" s="158"/>
      <c r="M776" s="158"/>
      <c r="N776" s="157"/>
      <c r="O776" s="157"/>
      <c r="P776" s="157"/>
      <c r="Q776" s="157"/>
      <c r="R776" s="158"/>
      <c r="S776" s="158"/>
      <c r="T776" s="158"/>
      <c r="U776" s="158"/>
      <c r="V776" s="158"/>
      <c r="W776" s="158"/>
      <c r="X776" s="158"/>
      <c r="Y776" s="147"/>
      <c r="Z776" s="147"/>
      <c r="AA776" s="147"/>
      <c r="AB776" s="147"/>
      <c r="AC776" s="147"/>
      <c r="AD776" s="147"/>
      <c r="AE776" s="147"/>
      <c r="AF776" s="147"/>
      <c r="AG776" s="147" t="s">
        <v>301</v>
      </c>
      <c r="AH776" s="147">
        <v>2</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91" t="s">
        <v>745</v>
      </c>
      <c r="D777" s="162"/>
      <c r="E777" s="163"/>
      <c r="F777" s="158"/>
      <c r="G777" s="158"/>
      <c r="H777" s="158"/>
      <c r="I777" s="158"/>
      <c r="J777" s="158"/>
      <c r="K777" s="158"/>
      <c r="L777" s="158"/>
      <c r="M777" s="158"/>
      <c r="N777" s="157"/>
      <c r="O777" s="157"/>
      <c r="P777" s="157"/>
      <c r="Q777" s="157"/>
      <c r="R777" s="158"/>
      <c r="S777" s="158"/>
      <c r="T777" s="158"/>
      <c r="U777" s="158"/>
      <c r="V777" s="158"/>
      <c r="W777" s="158"/>
      <c r="X777" s="158"/>
      <c r="Y777" s="147"/>
      <c r="Z777" s="147"/>
      <c r="AA777" s="147"/>
      <c r="AB777" s="147"/>
      <c r="AC777" s="147"/>
      <c r="AD777" s="147"/>
      <c r="AE777" s="147"/>
      <c r="AF777" s="147"/>
      <c r="AG777" s="147" t="s">
        <v>301</v>
      </c>
      <c r="AH777" s="147">
        <v>2</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91" t="s">
        <v>746</v>
      </c>
      <c r="D778" s="162"/>
      <c r="E778" s="163">
        <v>43.8</v>
      </c>
      <c r="F778" s="158"/>
      <c r="G778" s="158"/>
      <c r="H778" s="158"/>
      <c r="I778" s="158"/>
      <c r="J778" s="158"/>
      <c r="K778" s="158"/>
      <c r="L778" s="158"/>
      <c r="M778" s="158"/>
      <c r="N778" s="157"/>
      <c r="O778" s="157"/>
      <c r="P778" s="157"/>
      <c r="Q778" s="157"/>
      <c r="R778" s="158"/>
      <c r="S778" s="158"/>
      <c r="T778" s="158"/>
      <c r="U778" s="158"/>
      <c r="V778" s="158"/>
      <c r="W778" s="158"/>
      <c r="X778" s="158"/>
      <c r="Y778" s="147"/>
      <c r="Z778" s="147"/>
      <c r="AA778" s="147"/>
      <c r="AB778" s="147"/>
      <c r="AC778" s="147"/>
      <c r="AD778" s="147"/>
      <c r="AE778" s="147"/>
      <c r="AF778" s="147"/>
      <c r="AG778" s="147" t="s">
        <v>301</v>
      </c>
      <c r="AH778" s="147">
        <v>2</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91" t="s">
        <v>747</v>
      </c>
      <c r="D779" s="162"/>
      <c r="E779" s="163">
        <v>37.299999999999997</v>
      </c>
      <c r="F779" s="158"/>
      <c r="G779" s="158"/>
      <c r="H779" s="158"/>
      <c r="I779" s="158"/>
      <c r="J779" s="158"/>
      <c r="K779" s="158"/>
      <c r="L779" s="158"/>
      <c r="M779" s="158"/>
      <c r="N779" s="157"/>
      <c r="O779" s="157"/>
      <c r="P779" s="157"/>
      <c r="Q779" s="157"/>
      <c r="R779" s="158"/>
      <c r="S779" s="158"/>
      <c r="T779" s="158"/>
      <c r="U779" s="158"/>
      <c r="V779" s="158"/>
      <c r="W779" s="158"/>
      <c r="X779" s="158"/>
      <c r="Y779" s="147"/>
      <c r="Z779" s="147"/>
      <c r="AA779" s="147"/>
      <c r="AB779" s="147"/>
      <c r="AC779" s="147"/>
      <c r="AD779" s="147"/>
      <c r="AE779" s="147"/>
      <c r="AF779" s="147"/>
      <c r="AG779" s="147" t="s">
        <v>301</v>
      </c>
      <c r="AH779" s="147">
        <v>2</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90" t="s">
        <v>306</v>
      </c>
      <c r="D780" s="162"/>
      <c r="E780" s="163"/>
      <c r="F780" s="158"/>
      <c r="G780" s="158"/>
      <c r="H780" s="158"/>
      <c r="I780" s="158"/>
      <c r="J780" s="158"/>
      <c r="K780" s="158"/>
      <c r="L780" s="158"/>
      <c r="M780" s="158"/>
      <c r="N780" s="157"/>
      <c r="O780" s="157"/>
      <c r="P780" s="157"/>
      <c r="Q780" s="157"/>
      <c r="R780" s="158"/>
      <c r="S780" s="158"/>
      <c r="T780" s="158"/>
      <c r="U780" s="158"/>
      <c r="V780" s="158"/>
      <c r="W780" s="158"/>
      <c r="X780" s="158"/>
      <c r="Y780" s="147"/>
      <c r="Z780" s="147"/>
      <c r="AA780" s="147"/>
      <c r="AB780" s="147"/>
      <c r="AC780" s="147"/>
      <c r="AD780" s="147"/>
      <c r="AE780" s="147"/>
      <c r="AF780" s="147"/>
      <c r="AG780" s="147" t="s">
        <v>301</v>
      </c>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ht="33.75" outlineLevel="1" x14ac:dyDescent="0.2">
      <c r="A781" s="172">
        <v>57</v>
      </c>
      <c r="B781" s="173" t="s">
        <v>748</v>
      </c>
      <c r="C781" s="188" t="s">
        <v>749</v>
      </c>
      <c r="D781" s="174" t="s">
        <v>312</v>
      </c>
      <c r="E781" s="175">
        <v>165.9</v>
      </c>
      <c r="F781" s="176"/>
      <c r="G781" s="177">
        <f>ROUND(E781*F781,2)</f>
        <v>0</v>
      </c>
      <c r="H781" s="176"/>
      <c r="I781" s="177">
        <f>ROUND(E781*H781,2)</f>
        <v>0</v>
      </c>
      <c r="J781" s="176"/>
      <c r="K781" s="177">
        <f>ROUND(E781*J781,2)</f>
        <v>0</v>
      </c>
      <c r="L781" s="177">
        <v>21</v>
      </c>
      <c r="M781" s="177">
        <f>G781*(1+L781/100)</f>
        <v>0</v>
      </c>
      <c r="N781" s="175">
        <v>8.9999999999999993E-3</v>
      </c>
      <c r="O781" s="175">
        <f>ROUND(E781*N781,2)</f>
        <v>1.49</v>
      </c>
      <c r="P781" s="175">
        <v>0</v>
      </c>
      <c r="Q781" s="175">
        <f>ROUND(E781*P781,2)</f>
        <v>0</v>
      </c>
      <c r="R781" s="177" t="s">
        <v>426</v>
      </c>
      <c r="S781" s="177" t="s">
        <v>267</v>
      </c>
      <c r="T781" s="178" t="s">
        <v>267</v>
      </c>
      <c r="U781" s="158">
        <v>0</v>
      </c>
      <c r="V781" s="158">
        <f>ROUND(E781*U781,2)</f>
        <v>0</v>
      </c>
      <c r="W781" s="158"/>
      <c r="X781" s="158" t="s">
        <v>427</v>
      </c>
      <c r="Y781" s="147"/>
      <c r="Z781" s="147"/>
      <c r="AA781" s="147"/>
      <c r="AB781" s="147"/>
      <c r="AC781" s="147"/>
      <c r="AD781" s="147"/>
      <c r="AE781" s="147"/>
      <c r="AF781" s="147"/>
      <c r="AG781" s="147" t="s">
        <v>428</v>
      </c>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89" t="s">
        <v>750</v>
      </c>
      <c r="D782" s="160"/>
      <c r="E782" s="161">
        <v>165.9</v>
      </c>
      <c r="F782" s="158"/>
      <c r="G782" s="158"/>
      <c r="H782" s="158"/>
      <c r="I782" s="158"/>
      <c r="J782" s="158"/>
      <c r="K782" s="158"/>
      <c r="L782" s="158"/>
      <c r="M782" s="158"/>
      <c r="N782" s="157"/>
      <c r="O782" s="157"/>
      <c r="P782" s="157"/>
      <c r="Q782" s="157"/>
      <c r="R782" s="158"/>
      <c r="S782" s="158"/>
      <c r="T782" s="158"/>
      <c r="U782" s="158"/>
      <c r="V782" s="158"/>
      <c r="W782" s="158"/>
      <c r="X782" s="158"/>
      <c r="Y782" s="147"/>
      <c r="Z782" s="147"/>
      <c r="AA782" s="147"/>
      <c r="AB782" s="147"/>
      <c r="AC782" s="147"/>
      <c r="AD782" s="147"/>
      <c r="AE782" s="147"/>
      <c r="AF782" s="147"/>
      <c r="AG782" s="147" t="s">
        <v>301</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90" t="s">
        <v>302</v>
      </c>
      <c r="D783" s="162"/>
      <c r="E783" s="163"/>
      <c r="F783" s="158"/>
      <c r="G783" s="158"/>
      <c r="H783" s="158"/>
      <c r="I783" s="158"/>
      <c r="J783" s="158"/>
      <c r="K783" s="158"/>
      <c r="L783" s="158"/>
      <c r="M783" s="158"/>
      <c r="N783" s="157"/>
      <c r="O783" s="157"/>
      <c r="P783" s="157"/>
      <c r="Q783" s="157"/>
      <c r="R783" s="158"/>
      <c r="S783" s="158"/>
      <c r="T783" s="158"/>
      <c r="U783" s="158"/>
      <c r="V783" s="158"/>
      <c r="W783" s="158"/>
      <c r="X783" s="158"/>
      <c r="Y783" s="147"/>
      <c r="Z783" s="147"/>
      <c r="AA783" s="147"/>
      <c r="AB783" s="147"/>
      <c r="AC783" s="147"/>
      <c r="AD783" s="147"/>
      <c r="AE783" s="147"/>
      <c r="AF783" s="147"/>
      <c r="AG783" s="147" t="s">
        <v>301</v>
      </c>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91" t="s">
        <v>460</v>
      </c>
      <c r="D784" s="162"/>
      <c r="E784" s="163"/>
      <c r="F784" s="158"/>
      <c r="G784" s="158"/>
      <c r="H784" s="158"/>
      <c r="I784" s="158"/>
      <c r="J784" s="158"/>
      <c r="K784" s="158"/>
      <c r="L784" s="158"/>
      <c r="M784" s="158"/>
      <c r="N784" s="157"/>
      <c r="O784" s="157"/>
      <c r="P784" s="157"/>
      <c r="Q784" s="157"/>
      <c r="R784" s="158"/>
      <c r="S784" s="158"/>
      <c r="T784" s="158"/>
      <c r="U784" s="158"/>
      <c r="V784" s="158"/>
      <c r="W784" s="158"/>
      <c r="X784" s="158"/>
      <c r="Y784" s="147"/>
      <c r="Z784" s="147"/>
      <c r="AA784" s="147"/>
      <c r="AB784" s="147"/>
      <c r="AC784" s="147"/>
      <c r="AD784" s="147"/>
      <c r="AE784" s="147"/>
      <c r="AF784" s="147"/>
      <c r="AG784" s="147" t="s">
        <v>301</v>
      </c>
      <c r="AH784" s="147">
        <v>2</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91" t="s">
        <v>461</v>
      </c>
      <c r="D785" s="162"/>
      <c r="E785" s="163">
        <v>61.29</v>
      </c>
      <c r="F785" s="158"/>
      <c r="G785" s="158"/>
      <c r="H785" s="158"/>
      <c r="I785" s="158"/>
      <c r="J785" s="158"/>
      <c r="K785" s="158"/>
      <c r="L785" s="158"/>
      <c r="M785" s="158"/>
      <c r="N785" s="157"/>
      <c r="O785" s="157"/>
      <c r="P785" s="157"/>
      <c r="Q785" s="157"/>
      <c r="R785" s="158"/>
      <c r="S785" s="158"/>
      <c r="T785" s="158"/>
      <c r="U785" s="158"/>
      <c r="V785" s="158"/>
      <c r="W785" s="158"/>
      <c r="X785" s="158"/>
      <c r="Y785" s="147"/>
      <c r="Z785" s="147"/>
      <c r="AA785" s="147"/>
      <c r="AB785" s="147"/>
      <c r="AC785" s="147"/>
      <c r="AD785" s="147"/>
      <c r="AE785" s="147"/>
      <c r="AF785" s="147"/>
      <c r="AG785" s="147" t="s">
        <v>301</v>
      </c>
      <c r="AH785" s="147">
        <v>2</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91" t="s">
        <v>462</v>
      </c>
      <c r="D786" s="162"/>
      <c r="E786" s="163">
        <v>14.7</v>
      </c>
      <c r="F786" s="158"/>
      <c r="G786" s="158"/>
      <c r="H786" s="158"/>
      <c r="I786" s="158"/>
      <c r="J786" s="158"/>
      <c r="K786" s="158"/>
      <c r="L786" s="158"/>
      <c r="M786" s="158"/>
      <c r="N786" s="157"/>
      <c r="O786" s="157"/>
      <c r="P786" s="157"/>
      <c r="Q786" s="157"/>
      <c r="R786" s="158"/>
      <c r="S786" s="158"/>
      <c r="T786" s="158"/>
      <c r="U786" s="158"/>
      <c r="V786" s="158"/>
      <c r="W786" s="158"/>
      <c r="X786" s="158"/>
      <c r="Y786" s="147"/>
      <c r="Z786" s="147"/>
      <c r="AA786" s="147"/>
      <c r="AB786" s="147"/>
      <c r="AC786" s="147"/>
      <c r="AD786" s="147"/>
      <c r="AE786" s="147"/>
      <c r="AF786" s="147"/>
      <c r="AG786" s="147" t="s">
        <v>301</v>
      </c>
      <c r="AH786" s="147">
        <v>2</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91" t="s">
        <v>463</v>
      </c>
      <c r="D787" s="162"/>
      <c r="E787" s="163">
        <v>82.015000000000001</v>
      </c>
      <c r="F787" s="158"/>
      <c r="G787" s="158"/>
      <c r="H787" s="158"/>
      <c r="I787" s="158"/>
      <c r="J787" s="158"/>
      <c r="K787" s="158"/>
      <c r="L787" s="158"/>
      <c r="M787" s="158"/>
      <c r="N787" s="157"/>
      <c r="O787" s="157"/>
      <c r="P787" s="157"/>
      <c r="Q787" s="157"/>
      <c r="R787" s="158"/>
      <c r="S787" s="158"/>
      <c r="T787" s="158"/>
      <c r="U787" s="158"/>
      <c r="V787" s="158"/>
      <c r="W787" s="158"/>
      <c r="X787" s="158"/>
      <c r="Y787" s="147"/>
      <c r="Z787" s="147"/>
      <c r="AA787" s="147"/>
      <c r="AB787" s="147"/>
      <c r="AC787" s="147"/>
      <c r="AD787" s="147"/>
      <c r="AE787" s="147"/>
      <c r="AF787" s="147"/>
      <c r="AG787" s="147" t="s">
        <v>301</v>
      </c>
      <c r="AH787" s="147">
        <v>2</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90" t="s">
        <v>306</v>
      </c>
      <c r="D788" s="162"/>
      <c r="E788" s="163"/>
      <c r="F788" s="158"/>
      <c r="G788" s="158"/>
      <c r="H788" s="158"/>
      <c r="I788" s="158"/>
      <c r="J788" s="158"/>
      <c r="K788" s="158"/>
      <c r="L788" s="158"/>
      <c r="M788" s="158"/>
      <c r="N788" s="157"/>
      <c r="O788" s="157"/>
      <c r="P788" s="157"/>
      <c r="Q788" s="157"/>
      <c r="R788" s="158"/>
      <c r="S788" s="158"/>
      <c r="T788" s="158"/>
      <c r="U788" s="158"/>
      <c r="V788" s="158"/>
      <c r="W788" s="158"/>
      <c r="X788" s="158"/>
      <c r="Y788" s="147"/>
      <c r="Z788" s="147"/>
      <c r="AA788" s="147"/>
      <c r="AB788" s="147"/>
      <c r="AC788" s="147"/>
      <c r="AD788" s="147"/>
      <c r="AE788" s="147"/>
      <c r="AF788" s="147"/>
      <c r="AG788" s="147" t="s">
        <v>301</v>
      </c>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x14ac:dyDescent="0.2">
      <c r="A789" s="165" t="s">
        <v>262</v>
      </c>
      <c r="B789" s="166" t="s">
        <v>139</v>
      </c>
      <c r="C789" s="186" t="s">
        <v>140</v>
      </c>
      <c r="D789" s="167"/>
      <c r="E789" s="168"/>
      <c r="F789" s="169"/>
      <c r="G789" s="169">
        <f>SUMIF(AG790:AG808,"&lt;&gt;NOR",G790:G808)</f>
        <v>0</v>
      </c>
      <c r="H789" s="169"/>
      <c r="I789" s="169">
        <f>SUM(I790:I808)</f>
        <v>0</v>
      </c>
      <c r="J789" s="169"/>
      <c r="K789" s="169">
        <f>SUM(K790:K808)</f>
        <v>0</v>
      </c>
      <c r="L789" s="169"/>
      <c r="M789" s="169">
        <f>SUM(M790:M808)</f>
        <v>0</v>
      </c>
      <c r="N789" s="168"/>
      <c r="O789" s="168">
        <f>SUM(O790:O808)</f>
        <v>0.65999999999999992</v>
      </c>
      <c r="P789" s="168"/>
      <c r="Q789" s="168">
        <f>SUM(Q790:Q808)</f>
        <v>0</v>
      </c>
      <c r="R789" s="169"/>
      <c r="S789" s="169"/>
      <c r="T789" s="170"/>
      <c r="U789" s="164"/>
      <c r="V789" s="164">
        <f>SUM(V790:V808)</f>
        <v>47.69</v>
      </c>
      <c r="W789" s="164"/>
      <c r="X789" s="164"/>
      <c r="AG789" t="s">
        <v>263</v>
      </c>
    </row>
    <row r="790" spans="1:60" outlineLevel="1" x14ac:dyDescent="0.2">
      <c r="A790" s="172">
        <v>58</v>
      </c>
      <c r="B790" s="173" t="s">
        <v>751</v>
      </c>
      <c r="C790" s="188" t="s">
        <v>752</v>
      </c>
      <c r="D790" s="174" t="s">
        <v>432</v>
      </c>
      <c r="E790" s="175">
        <v>110.9</v>
      </c>
      <c r="F790" s="176"/>
      <c r="G790" s="177">
        <f>ROUND(E790*F790,2)</f>
        <v>0</v>
      </c>
      <c r="H790" s="176"/>
      <c r="I790" s="177">
        <f>ROUND(E790*H790,2)</f>
        <v>0</v>
      </c>
      <c r="J790" s="176"/>
      <c r="K790" s="177">
        <f>ROUND(E790*J790,2)</f>
        <v>0</v>
      </c>
      <c r="L790" s="177">
        <v>21</v>
      </c>
      <c r="M790" s="177">
        <f>G790*(1+L790/100)</f>
        <v>0</v>
      </c>
      <c r="N790" s="175">
        <v>2.2200000000000002E-3</v>
      </c>
      <c r="O790" s="175">
        <f>ROUND(E790*N790,2)</f>
        <v>0.25</v>
      </c>
      <c r="P790" s="175">
        <v>0</v>
      </c>
      <c r="Q790" s="175">
        <f>ROUND(E790*P790,2)</f>
        <v>0</v>
      </c>
      <c r="R790" s="177" t="s">
        <v>399</v>
      </c>
      <c r="S790" s="177" t="s">
        <v>267</v>
      </c>
      <c r="T790" s="178" t="s">
        <v>267</v>
      </c>
      <c r="U790" s="158">
        <v>0.43</v>
      </c>
      <c r="V790" s="158">
        <f>ROUND(E790*U790,2)</f>
        <v>47.69</v>
      </c>
      <c r="W790" s="158"/>
      <c r="X790" s="158" t="s">
        <v>314</v>
      </c>
      <c r="Y790" s="147"/>
      <c r="Z790" s="147"/>
      <c r="AA790" s="147"/>
      <c r="AB790" s="147"/>
      <c r="AC790" s="147"/>
      <c r="AD790" s="147"/>
      <c r="AE790" s="147"/>
      <c r="AF790" s="147"/>
      <c r="AG790" s="147" t="s">
        <v>324</v>
      </c>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ht="22.5" outlineLevel="1" x14ac:dyDescent="0.2">
      <c r="A791" s="154"/>
      <c r="B791" s="155"/>
      <c r="C791" s="266" t="s">
        <v>753</v>
      </c>
      <c r="D791" s="267"/>
      <c r="E791" s="267"/>
      <c r="F791" s="267"/>
      <c r="G791" s="267"/>
      <c r="H791" s="158"/>
      <c r="I791" s="158"/>
      <c r="J791" s="158"/>
      <c r="K791" s="158"/>
      <c r="L791" s="158"/>
      <c r="M791" s="158"/>
      <c r="N791" s="157"/>
      <c r="O791" s="157"/>
      <c r="P791" s="157"/>
      <c r="Q791" s="157"/>
      <c r="R791" s="158"/>
      <c r="S791" s="158"/>
      <c r="T791" s="158"/>
      <c r="U791" s="158"/>
      <c r="V791" s="158"/>
      <c r="W791" s="158"/>
      <c r="X791" s="158"/>
      <c r="Y791" s="147"/>
      <c r="Z791" s="147"/>
      <c r="AA791" s="147"/>
      <c r="AB791" s="147"/>
      <c r="AC791" s="147"/>
      <c r="AD791" s="147"/>
      <c r="AE791" s="147"/>
      <c r="AF791" s="147"/>
      <c r="AG791" s="147" t="s">
        <v>317</v>
      </c>
      <c r="AH791" s="147"/>
      <c r="AI791" s="147"/>
      <c r="AJ791" s="147"/>
      <c r="AK791" s="147"/>
      <c r="AL791" s="147"/>
      <c r="AM791" s="147"/>
      <c r="AN791" s="147"/>
      <c r="AO791" s="147"/>
      <c r="AP791" s="147"/>
      <c r="AQ791" s="147"/>
      <c r="AR791" s="147"/>
      <c r="AS791" s="147"/>
      <c r="AT791" s="147"/>
      <c r="AU791" s="147"/>
      <c r="AV791" s="147"/>
      <c r="AW791" s="147"/>
      <c r="AX791" s="147"/>
      <c r="AY791" s="147"/>
      <c r="AZ791" s="147"/>
      <c r="BA791" s="197" t="str">
        <f>C791</f>
        <v>a poloplastických hmot na montážní pěnu, zapravení omítky pod parapetem, těsnění spáry mezi parapetem a rámem okna, dodávka silikonu.</v>
      </c>
      <c r="BB791" s="147"/>
      <c r="BC791" s="147"/>
      <c r="BD791" s="147"/>
      <c r="BE791" s="147"/>
      <c r="BF791" s="147"/>
      <c r="BG791" s="147"/>
      <c r="BH791" s="147"/>
    </row>
    <row r="792" spans="1:60" outlineLevel="1" x14ac:dyDescent="0.2">
      <c r="A792" s="154"/>
      <c r="B792" s="155"/>
      <c r="C792" s="189" t="s">
        <v>754</v>
      </c>
      <c r="D792" s="160"/>
      <c r="E792" s="161"/>
      <c r="F792" s="158"/>
      <c r="G792" s="158"/>
      <c r="H792" s="158"/>
      <c r="I792" s="158"/>
      <c r="J792" s="158"/>
      <c r="K792" s="158"/>
      <c r="L792" s="158"/>
      <c r="M792" s="158"/>
      <c r="N792" s="157"/>
      <c r="O792" s="157"/>
      <c r="P792" s="157"/>
      <c r="Q792" s="157"/>
      <c r="R792" s="158"/>
      <c r="S792" s="158"/>
      <c r="T792" s="158"/>
      <c r="U792" s="158"/>
      <c r="V792" s="158"/>
      <c r="W792" s="158"/>
      <c r="X792" s="158"/>
      <c r="Y792" s="147"/>
      <c r="Z792" s="147"/>
      <c r="AA792" s="147"/>
      <c r="AB792" s="147"/>
      <c r="AC792" s="147"/>
      <c r="AD792" s="147"/>
      <c r="AE792" s="147"/>
      <c r="AF792" s="147"/>
      <c r="AG792" s="147" t="s">
        <v>301</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54"/>
      <c r="B793" s="155"/>
      <c r="C793" s="189" t="s">
        <v>755</v>
      </c>
      <c r="D793" s="160"/>
      <c r="E793" s="161">
        <v>9</v>
      </c>
      <c r="F793" s="158"/>
      <c r="G793" s="158"/>
      <c r="H793" s="158"/>
      <c r="I793" s="158"/>
      <c r="J793" s="158"/>
      <c r="K793" s="158"/>
      <c r="L793" s="158"/>
      <c r="M793" s="158"/>
      <c r="N793" s="157"/>
      <c r="O793" s="157"/>
      <c r="P793" s="157"/>
      <c r="Q793" s="157"/>
      <c r="R793" s="158"/>
      <c r="S793" s="158"/>
      <c r="T793" s="158"/>
      <c r="U793" s="158"/>
      <c r="V793" s="158"/>
      <c r="W793" s="158"/>
      <c r="X793" s="158"/>
      <c r="Y793" s="147"/>
      <c r="Z793" s="147"/>
      <c r="AA793" s="147"/>
      <c r="AB793" s="147"/>
      <c r="AC793" s="147"/>
      <c r="AD793" s="147"/>
      <c r="AE793" s="147"/>
      <c r="AF793" s="147"/>
      <c r="AG793" s="147" t="s">
        <v>301</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89" t="s">
        <v>756</v>
      </c>
      <c r="D794" s="160"/>
      <c r="E794" s="161">
        <v>15</v>
      </c>
      <c r="F794" s="158"/>
      <c r="G794" s="158"/>
      <c r="H794" s="158"/>
      <c r="I794" s="158"/>
      <c r="J794" s="158"/>
      <c r="K794" s="158"/>
      <c r="L794" s="158"/>
      <c r="M794" s="158"/>
      <c r="N794" s="157"/>
      <c r="O794" s="157"/>
      <c r="P794" s="157"/>
      <c r="Q794" s="157"/>
      <c r="R794" s="158"/>
      <c r="S794" s="158"/>
      <c r="T794" s="158"/>
      <c r="U794" s="158"/>
      <c r="V794" s="158"/>
      <c r="W794" s="158"/>
      <c r="X794" s="158"/>
      <c r="Y794" s="147"/>
      <c r="Z794" s="147"/>
      <c r="AA794" s="147"/>
      <c r="AB794" s="147"/>
      <c r="AC794" s="147"/>
      <c r="AD794" s="147"/>
      <c r="AE794" s="147"/>
      <c r="AF794" s="147"/>
      <c r="AG794" s="147" t="s">
        <v>301</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89" t="s">
        <v>757</v>
      </c>
      <c r="D795" s="160"/>
      <c r="E795" s="161">
        <v>7.7</v>
      </c>
      <c r="F795" s="158"/>
      <c r="G795" s="158"/>
      <c r="H795" s="158"/>
      <c r="I795" s="158"/>
      <c r="J795" s="158"/>
      <c r="K795" s="158"/>
      <c r="L795" s="158"/>
      <c r="M795" s="158"/>
      <c r="N795" s="157"/>
      <c r="O795" s="157"/>
      <c r="P795" s="157"/>
      <c r="Q795" s="157"/>
      <c r="R795" s="158"/>
      <c r="S795" s="158"/>
      <c r="T795" s="158"/>
      <c r="U795" s="158"/>
      <c r="V795" s="158"/>
      <c r="W795" s="158"/>
      <c r="X795" s="158"/>
      <c r="Y795" s="147"/>
      <c r="Z795" s="147"/>
      <c r="AA795" s="147"/>
      <c r="AB795" s="147"/>
      <c r="AC795" s="147"/>
      <c r="AD795" s="147"/>
      <c r="AE795" s="147"/>
      <c r="AF795" s="147"/>
      <c r="AG795" s="147" t="s">
        <v>301</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89" t="s">
        <v>758</v>
      </c>
      <c r="D796" s="160"/>
      <c r="E796" s="161">
        <v>79.2</v>
      </c>
      <c r="F796" s="158"/>
      <c r="G796" s="158"/>
      <c r="H796" s="158"/>
      <c r="I796" s="158"/>
      <c r="J796" s="158"/>
      <c r="K796" s="158"/>
      <c r="L796" s="158"/>
      <c r="M796" s="158"/>
      <c r="N796" s="157"/>
      <c r="O796" s="157"/>
      <c r="P796" s="157"/>
      <c r="Q796" s="157"/>
      <c r="R796" s="158"/>
      <c r="S796" s="158"/>
      <c r="T796" s="158"/>
      <c r="U796" s="158"/>
      <c r="V796" s="158"/>
      <c r="W796" s="158"/>
      <c r="X796" s="158"/>
      <c r="Y796" s="147"/>
      <c r="Z796" s="147"/>
      <c r="AA796" s="147"/>
      <c r="AB796" s="147"/>
      <c r="AC796" s="147"/>
      <c r="AD796" s="147"/>
      <c r="AE796" s="147"/>
      <c r="AF796" s="147"/>
      <c r="AG796" s="147" t="s">
        <v>301</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ht="22.5" outlineLevel="1" x14ac:dyDescent="0.2">
      <c r="A797" s="172">
        <v>59</v>
      </c>
      <c r="B797" s="173" t="s">
        <v>759</v>
      </c>
      <c r="C797" s="188" t="s">
        <v>760</v>
      </c>
      <c r="D797" s="174" t="s">
        <v>432</v>
      </c>
      <c r="E797" s="175">
        <v>111.3</v>
      </c>
      <c r="F797" s="176"/>
      <c r="G797" s="177">
        <f>ROUND(E797*F797,2)</f>
        <v>0</v>
      </c>
      <c r="H797" s="176"/>
      <c r="I797" s="177">
        <f>ROUND(E797*H797,2)</f>
        <v>0</v>
      </c>
      <c r="J797" s="176"/>
      <c r="K797" s="177">
        <f>ROUND(E797*J797,2)</f>
        <v>0</v>
      </c>
      <c r="L797" s="177">
        <v>21</v>
      </c>
      <c r="M797" s="177">
        <f>G797*(1+L797/100)</f>
        <v>0</v>
      </c>
      <c r="N797" s="175">
        <v>3.64E-3</v>
      </c>
      <c r="O797" s="175">
        <f>ROUND(E797*N797,2)</f>
        <v>0.41</v>
      </c>
      <c r="P797" s="175">
        <v>0</v>
      </c>
      <c r="Q797" s="175">
        <f>ROUND(E797*P797,2)</f>
        <v>0</v>
      </c>
      <c r="R797" s="177" t="s">
        <v>426</v>
      </c>
      <c r="S797" s="177" t="s">
        <v>267</v>
      </c>
      <c r="T797" s="178" t="s">
        <v>267</v>
      </c>
      <c r="U797" s="158">
        <v>0</v>
      </c>
      <c r="V797" s="158">
        <f>ROUND(E797*U797,2)</f>
        <v>0</v>
      </c>
      <c r="W797" s="158"/>
      <c r="X797" s="158" t="s">
        <v>427</v>
      </c>
      <c r="Y797" s="147"/>
      <c r="Z797" s="147"/>
      <c r="AA797" s="147"/>
      <c r="AB797" s="147"/>
      <c r="AC797" s="147"/>
      <c r="AD797" s="147"/>
      <c r="AE797" s="147"/>
      <c r="AF797" s="147"/>
      <c r="AG797" s="147" t="s">
        <v>761</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89" t="s">
        <v>754</v>
      </c>
      <c r="D798" s="160"/>
      <c r="E798" s="161"/>
      <c r="F798" s="158"/>
      <c r="G798" s="158"/>
      <c r="H798" s="158"/>
      <c r="I798" s="158"/>
      <c r="J798" s="158"/>
      <c r="K798" s="158"/>
      <c r="L798" s="158"/>
      <c r="M798" s="158"/>
      <c r="N798" s="157"/>
      <c r="O798" s="157"/>
      <c r="P798" s="157"/>
      <c r="Q798" s="157"/>
      <c r="R798" s="158"/>
      <c r="S798" s="158"/>
      <c r="T798" s="158"/>
      <c r="U798" s="158"/>
      <c r="V798" s="158"/>
      <c r="W798" s="158"/>
      <c r="X798" s="158"/>
      <c r="Y798" s="147"/>
      <c r="Z798" s="147"/>
      <c r="AA798" s="147"/>
      <c r="AB798" s="147"/>
      <c r="AC798" s="147"/>
      <c r="AD798" s="147"/>
      <c r="AE798" s="147"/>
      <c r="AF798" s="147"/>
      <c r="AG798" s="147" t="s">
        <v>301</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89" t="s">
        <v>762</v>
      </c>
      <c r="D799" s="160"/>
      <c r="E799" s="161">
        <v>9.3000000000000007</v>
      </c>
      <c r="F799" s="158"/>
      <c r="G799" s="158"/>
      <c r="H799" s="158"/>
      <c r="I799" s="158"/>
      <c r="J799" s="158"/>
      <c r="K799" s="158"/>
      <c r="L799" s="158"/>
      <c r="M799" s="158"/>
      <c r="N799" s="157"/>
      <c r="O799" s="157"/>
      <c r="P799" s="157"/>
      <c r="Q799" s="157"/>
      <c r="R799" s="158"/>
      <c r="S799" s="158"/>
      <c r="T799" s="158"/>
      <c r="U799" s="158"/>
      <c r="V799" s="158"/>
      <c r="W799" s="158"/>
      <c r="X799" s="158"/>
      <c r="Y799" s="147"/>
      <c r="Z799" s="147"/>
      <c r="AA799" s="147"/>
      <c r="AB799" s="147"/>
      <c r="AC799" s="147"/>
      <c r="AD799" s="147"/>
      <c r="AE799" s="147"/>
      <c r="AF799" s="147"/>
      <c r="AG799" s="147" t="s">
        <v>301</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89" t="s">
        <v>756</v>
      </c>
      <c r="D800" s="160"/>
      <c r="E800" s="161">
        <v>15</v>
      </c>
      <c r="F800" s="158"/>
      <c r="G800" s="158"/>
      <c r="H800" s="158"/>
      <c r="I800" s="158"/>
      <c r="J800" s="158"/>
      <c r="K800" s="158"/>
      <c r="L800" s="158"/>
      <c r="M800" s="158"/>
      <c r="N800" s="157"/>
      <c r="O800" s="157"/>
      <c r="P800" s="157"/>
      <c r="Q800" s="157"/>
      <c r="R800" s="158"/>
      <c r="S800" s="158"/>
      <c r="T800" s="158"/>
      <c r="U800" s="158"/>
      <c r="V800" s="158"/>
      <c r="W800" s="158"/>
      <c r="X800" s="158"/>
      <c r="Y800" s="147"/>
      <c r="Z800" s="147"/>
      <c r="AA800" s="147"/>
      <c r="AB800" s="147"/>
      <c r="AC800" s="147"/>
      <c r="AD800" s="147"/>
      <c r="AE800" s="147"/>
      <c r="AF800" s="147"/>
      <c r="AG800" s="147" t="s">
        <v>301</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89" t="s">
        <v>763</v>
      </c>
      <c r="D801" s="160"/>
      <c r="E801" s="161">
        <v>7.8</v>
      </c>
      <c r="F801" s="158"/>
      <c r="G801" s="158"/>
      <c r="H801" s="158"/>
      <c r="I801" s="158"/>
      <c r="J801" s="158"/>
      <c r="K801" s="158"/>
      <c r="L801" s="158"/>
      <c r="M801" s="158"/>
      <c r="N801" s="157"/>
      <c r="O801" s="157"/>
      <c r="P801" s="157"/>
      <c r="Q801" s="157"/>
      <c r="R801" s="158"/>
      <c r="S801" s="158"/>
      <c r="T801" s="158"/>
      <c r="U801" s="158"/>
      <c r="V801" s="158"/>
      <c r="W801" s="158"/>
      <c r="X801" s="158"/>
      <c r="Y801" s="147"/>
      <c r="Z801" s="147"/>
      <c r="AA801" s="147"/>
      <c r="AB801" s="147"/>
      <c r="AC801" s="147"/>
      <c r="AD801" s="147"/>
      <c r="AE801" s="147"/>
      <c r="AF801" s="147"/>
      <c r="AG801" s="147" t="s">
        <v>301</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89" t="s">
        <v>758</v>
      </c>
      <c r="D802" s="160"/>
      <c r="E802" s="161">
        <v>79.2</v>
      </c>
      <c r="F802" s="158"/>
      <c r="G802" s="158"/>
      <c r="H802" s="158"/>
      <c r="I802" s="158"/>
      <c r="J802" s="158"/>
      <c r="K802" s="158"/>
      <c r="L802" s="158"/>
      <c r="M802" s="158"/>
      <c r="N802" s="157"/>
      <c r="O802" s="157"/>
      <c r="P802" s="157"/>
      <c r="Q802" s="157"/>
      <c r="R802" s="158"/>
      <c r="S802" s="158"/>
      <c r="T802" s="158"/>
      <c r="U802" s="158"/>
      <c r="V802" s="158"/>
      <c r="W802" s="158"/>
      <c r="X802" s="158"/>
      <c r="Y802" s="147"/>
      <c r="Z802" s="147"/>
      <c r="AA802" s="147"/>
      <c r="AB802" s="147"/>
      <c r="AC802" s="147"/>
      <c r="AD802" s="147"/>
      <c r="AE802" s="147"/>
      <c r="AF802" s="147"/>
      <c r="AG802" s="147" t="s">
        <v>301</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72">
        <v>60</v>
      </c>
      <c r="B803" s="173" t="s">
        <v>764</v>
      </c>
      <c r="C803" s="188" t="s">
        <v>765</v>
      </c>
      <c r="D803" s="174" t="s">
        <v>766</v>
      </c>
      <c r="E803" s="175">
        <v>24</v>
      </c>
      <c r="F803" s="176"/>
      <c r="G803" s="177">
        <f>ROUND(E803*F803,2)</f>
        <v>0</v>
      </c>
      <c r="H803" s="176"/>
      <c r="I803" s="177">
        <f>ROUND(E803*H803,2)</f>
        <v>0</v>
      </c>
      <c r="J803" s="176"/>
      <c r="K803" s="177">
        <f>ROUND(E803*J803,2)</f>
        <v>0</v>
      </c>
      <c r="L803" s="177">
        <v>21</v>
      </c>
      <c r="M803" s="177">
        <f>G803*(1+L803/100)</f>
        <v>0</v>
      </c>
      <c r="N803" s="175">
        <v>2.0000000000000002E-5</v>
      </c>
      <c r="O803" s="175">
        <f>ROUND(E803*N803,2)</f>
        <v>0</v>
      </c>
      <c r="P803" s="175">
        <v>0</v>
      </c>
      <c r="Q803" s="175">
        <f>ROUND(E803*P803,2)</f>
        <v>0</v>
      </c>
      <c r="R803" s="177" t="s">
        <v>426</v>
      </c>
      <c r="S803" s="177" t="s">
        <v>267</v>
      </c>
      <c r="T803" s="178" t="s">
        <v>267</v>
      </c>
      <c r="U803" s="158">
        <v>0</v>
      </c>
      <c r="V803" s="158">
        <f>ROUND(E803*U803,2)</f>
        <v>0</v>
      </c>
      <c r="W803" s="158"/>
      <c r="X803" s="158" t="s">
        <v>427</v>
      </c>
      <c r="Y803" s="147"/>
      <c r="Z803" s="147"/>
      <c r="AA803" s="147"/>
      <c r="AB803" s="147"/>
      <c r="AC803" s="147"/>
      <c r="AD803" s="147"/>
      <c r="AE803" s="147"/>
      <c r="AF803" s="147"/>
      <c r="AG803" s="147" t="s">
        <v>761</v>
      </c>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189" t="s">
        <v>754</v>
      </c>
      <c r="D804" s="160"/>
      <c r="E804" s="161"/>
      <c r="F804" s="158"/>
      <c r="G804" s="158"/>
      <c r="H804" s="158"/>
      <c r="I804" s="158"/>
      <c r="J804" s="158"/>
      <c r="K804" s="158"/>
      <c r="L804" s="158"/>
      <c r="M804" s="158"/>
      <c r="N804" s="157"/>
      <c r="O804" s="157"/>
      <c r="P804" s="157"/>
      <c r="Q804" s="157"/>
      <c r="R804" s="158"/>
      <c r="S804" s="158"/>
      <c r="T804" s="158"/>
      <c r="U804" s="158"/>
      <c r="V804" s="158"/>
      <c r="W804" s="158"/>
      <c r="X804" s="158"/>
      <c r="Y804" s="147"/>
      <c r="Z804" s="147"/>
      <c r="AA804" s="147"/>
      <c r="AB804" s="147"/>
      <c r="AC804" s="147"/>
      <c r="AD804" s="147"/>
      <c r="AE804" s="147"/>
      <c r="AF804" s="147"/>
      <c r="AG804" s="147" t="s">
        <v>301</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54"/>
      <c r="B805" s="155"/>
      <c r="C805" s="189" t="s">
        <v>767</v>
      </c>
      <c r="D805" s="160"/>
      <c r="E805" s="161">
        <v>6</v>
      </c>
      <c r="F805" s="158"/>
      <c r="G805" s="158"/>
      <c r="H805" s="158"/>
      <c r="I805" s="158"/>
      <c r="J805" s="158"/>
      <c r="K805" s="158"/>
      <c r="L805" s="158"/>
      <c r="M805" s="158"/>
      <c r="N805" s="157"/>
      <c r="O805" s="157"/>
      <c r="P805" s="157"/>
      <c r="Q805" s="157"/>
      <c r="R805" s="158"/>
      <c r="S805" s="158"/>
      <c r="T805" s="158"/>
      <c r="U805" s="158"/>
      <c r="V805" s="158"/>
      <c r="W805" s="158"/>
      <c r="X805" s="158"/>
      <c r="Y805" s="147"/>
      <c r="Z805" s="147"/>
      <c r="AA805" s="147"/>
      <c r="AB805" s="147"/>
      <c r="AC805" s="147"/>
      <c r="AD805" s="147"/>
      <c r="AE805" s="147"/>
      <c r="AF805" s="147"/>
      <c r="AG805" s="147" t="s">
        <v>301</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89" t="s">
        <v>768</v>
      </c>
      <c r="D806" s="160"/>
      <c r="E806" s="161">
        <v>4</v>
      </c>
      <c r="F806" s="158"/>
      <c r="G806" s="158"/>
      <c r="H806" s="158"/>
      <c r="I806" s="158"/>
      <c r="J806" s="158"/>
      <c r="K806" s="158"/>
      <c r="L806" s="158"/>
      <c r="M806" s="158"/>
      <c r="N806" s="157"/>
      <c r="O806" s="157"/>
      <c r="P806" s="157"/>
      <c r="Q806" s="157"/>
      <c r="R806" s="158"/>
      <c r="S806" s="158"/>
      <c r="T806" s="158"/>
      <c r="U806" s="158"/>
      <c r="V806" s="158"/>
      <c r="W806" s="158"/>
      <c r="X806" s="158"/>
      <c r="Y806" s="147"/>
      <c r="Z806" s="147"/>
      <c r="AA806" s="147"/>
      <c r="AB806" s="147"/>
      <c r="AC806" s="147"/>
      <c r="AD806" s="147"/>
      <c r="AE806" s="147"/>
      <c r="AF806" s="147"/>
      <c r="AG806" s="147" t="s">
        <v>301</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89" t="s">
        <v>769</v>
      </c>
      <c r="D807" s="160"/>
      <c r="E807" s="161">
        <v>2</v>
      </c>
      <c r="F807" s="158"/>
      <c r="G807" s="158"/>
      <c r="H807" s="158"/>
      <c r="I807" s="158"/>
      <c r="J807" s="158"/>
      <c r="K807" s="158"/>
      <c r="L807" s="158"/>
      <c r="M807" s="158"/>
      <c r="N807" s="157"/>
      <c r="O807" s="157"/>
      <c r="P807" s="157"/>
      <c r="Q807" s="157"/>
      <c r="R807" s="158"/>
      <c r="S807" s="158"/>
      <c r="T807" s="158"/>
      <c r="U807" s="158"/>
      <c r="V807" s="158"/>
      <c r="W807" s="158"/>
      <c r="X807" s="158"/>
      <c r="Y807" s="147"/>
      <c r="Z807" s="147"/>
      <c r="AA807" s="147"/>
      <c r="AB807" s="147"/>
      <c r="AC807" s="147"/>
      <c r="AD807" s="147"/>
      <c r="AE807" s="147"/>
      <c r="AF807" s="147"/>
      <c r="AG807" s="147" t="s">
        <v>301</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189" t="s">
        <v>770</v>
      </c>
      <c r="D808" s="160"/>
      <c r="E808" s="161">
        <v>12</v>
      </c>
      <c r="F808" s="158"/>
      <c r="G808" s="158"/>
      <c r="H808" s="158"/>
      <c r="I808" s="158"/>
      <c r="J808" s="158"/>
      <c r="K808" s="158"/>
      <c r="L808" s="158"/>
      <c r="M808" s="158"/>
      <c r="N808" s="157"/>
      <c r="O808" s="157"/>
      <c r="P808" s="157"/>
      <c r="Q808" s="157"/>
      <c r="R808" s="158"/>
      <c r="S808" s="158"/>
      <c r="T808" s="158"/>
      <c r="U808" s="158"/>
      <c r="V808" s="158"/>
      <c r="W808" s="158"/>
      <c r="X808" s="158"/>
      <c r="Y808" s="147"/>
      <c r="Z808" s="147"/>
      <c r="AA808" s="147"/>
      <c r="AB808" s="147"/>
      <c r="AC808" s="147"/>
      <c r="AD808" s="147"/>
      <c r="AE808" s="147"/>
      <c r="AF808" s="147"/>
      <c r="AG808" s="147" t="s">
        <v>301</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x14ac:dyDescent="0.2">
      <c r="A809" s="165" t="s">
        <v>262</v>
      </c>
      <c r="B809" s="166" t="s">
        <v>141</v>
      </c>
      <c r="C809" s="186" t="s">
        <v>142</v>
      </c>
      <c r="D809" s="167"/>
      <c r="E809" s="168"/>
      <c r="F809" s="169"/>
      <c r="G809" s="169">
        <f>SUMIF(AG810:AG853,"&lt;&gt;NOR",G810:G853)</f>
        <v>0</v>
      </c>
      <c r="H809" s="169"/>
      <c r="I809" s="169">
        <f>SUM(I810:I853)</f>
        <v>0</v>
      </c>
      <c r="J809" s="169"/>
      <c r="K809" s="169">
        <f>SUM(K810:K853)</f>
        <v>0</v>
      </c>
      <c r="L809" s="169"/>
      <c r="M809" s="169">
        <f>SUM(M810:M853)</f>
        <v>0</v>
      </c>
      <c r="N809" s="168"/>
      <c r="O809" s="168">
        <f>SUM(O810:O853)</f>
        <v>40.790000000000006</v>
      </c>
      <c r="P809" s="168"/>
      <c r="Q809" s="168">
        <f>SUM(Q810:Q853)</f>
        <v>0</v>
      </c>
      <c r="R809" s="169"/>
      <c r="S809" s="169"/>
      <c r="T809" s="170"/>
      <c r="U809" s="164"/>
      <c r="V809" s="164">
        <f>SUM(V810:V853)</f>
        <v>745.42</v>
      </c>
      <c r="W809" s="164"/>
      <c r="X809" s="164"/>
      <c r="AG809" t="s">
        <v>263</v>
      </c>
    </row>
    <row r="810" spans="1:60" ht="22.5" outlineLevel="1" x14ac:dyDescent="0.2">
      <c r="A810" s="172">
        <v>61</v>
      </c>
      <c r="B810" s="173" t="s">
        <v>771</v>
      </c>
      <c r="C810" s="188" t="s">
        <v>772</v>
      </c>
      <c r="D810" s="174" t="s">
        <v>312</v>
      </c>
      <c r="E810" s="175">
        <v>829.05</v>
      </c>
      <c r="F810" s="176"/>
      <c r="G810" s="177">
        <f>ROUND(E810*F810,2)</f>
        <v>0</v>
      </c>
      <c r="H810" s="176"/>
      <c r="I810" s="177">
        <f>ROUND(E810*H810,2)</f>
        <v>0</v>
      </c>
      <c r="J810" s="176"/>
      <c r="K810" s="177">
        <f>ROUND(E810*J810,2)</f>
        <v>0</v>
      </c>
      <c r="L810" s="177">
        <v>21</v>
      </c>
      <c r="M810" s="177">
        <f>G810*(1+L810/100)</f>
        <v>0</v>
      </c>
      <c r="N810" s="175">
        <v>1.8380000000000001E-2</v>
      </c>
      <c r="O810" s="175">
        <f>ROUND(E810*N810,2)</f>
        <v>15.24</v>
      </c>
      <c r="P810" s="175">
        <v>0</v>
      </c>
      <c r="Q810" s="175">
        <f>ROUND(E810*P810,2)</f>
        <v>0</v>
      </c>
      <c r="R810" s="177" t="s">
        <v>773</v>
      </c>
      <c r="S810" s="177" t="s">
        <v>267</v>
      </c>
      <c r="T810" s="178" t="s">
        <v>267</v>
      </c>
      <c r="U810" s="158">
        <v>0.14399999999999999</v>
      </c>
      <c r="V810" s="158">
        <f>ROUND(E810*U810,2)</f>
        <v>119.38</v>
      </c>
      <c r="W810" s="158"/>
      <c r="X810" s="158" t="s">
        <v>314</v>
      </c>
      <c r="Y810" s="147"/>
      <c r="Z810" s="147"/>
      <c r="AA810" s="147"/>
      <c r="AB810" s="147"/>
      <c r="AC810" s="147"/>
      <c r="AD810" s="147"/>
      <c r="AE810" s="147"/>
      <c r="AF810" s="147"/>
      <c r="AG810" s="147" t="s">
        <v>324</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266" t="s">
        <v>774</v>
      </c>
      <c r="D811" s="267"/>
      <c r="E811" s="267"/>
      <c r="F811" s="267"/>
      <c r="G811" s="267"/>
      <c r="H811" s="158"/>
      <c r="I811" s="158"/>
      <c r="J811" s="158"/>
      <c r="K811" s="158"/>
      <c r="L811" s="158"/>
      <c r="M811" s="158"/>
      <c r="N811" s="157"/>
      <c r="O811" s="157"/>
      <c r="P811" s="157"/>
      <c r="Q811" s="157"/>
      <c r="R811" s="158"/>
      <c r="S811" s="158"/>
      <c r="T811" s="158"/>
      <c r="U811" s="158"/>
      <c r="V811" s="158"/>
      <c r="W811" s="158"/>
      <c r="X811" s="158"/>
      <c r="Y811" s="147"/>
      <c r="Z811" s="147"/>
      <c r="AA811" s="147"/>
      <c r="AB811" s="147"/>
      <c r="AC811" s="147"/>
      <c r="AD811" s="147"/>
      <c r="AE811" s="147"/>
      <c r="AF811" s="147"/>
      <c r="AG811" s="147" t="s">
        <v>317</v>
      </c>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189" t="s">
        <v>775</v>
      </c>
      <c r="D812" s="160"/>
      <c r="E812" s="161">
        <v>481.65</v>
      </c>
      <c r="F812" s="158"/>
      <c r="G812" s="158"/>
      <c r="H812" s="158"/>
      <c r="I812" s="158"/>
      <c r="J812" s="158"/>
      <c r="K812" s="158"/>
      <c r="L812" s="158"/>
      <c r="M812" s="158"/>
      <c r="N812" s="157"/>
      <c r="O812" s="157"/>
      <c r="P812" s="157"/>
      <c r="Q812" s="157"/>
      <c r="R812" s="158"/>
      <c r="S812" s="158"/>
      <c r="T812" s="158"/>
      <c r="U812" s="158"/>
      <c r="V812" s="158"/>
      <c r="W812" s="158"/>
      <c r="X812" s="158"/>
      <c r="Y812" s="147"/>
      <c r="Z812" s="147"/>
      <c r="AA812" s="147"/>
      <c r="AB812" s="147"/>
      <c r="AC812" s="147"/>
      <c r="AD812" s="147"/>
      <c r="AE812" s="147"/>
      <c r="AF812" s="147"/>
      <c r="AG812" s="147" t="s">
        <v>301</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4"/>
      <c r="B813" s="155"/>
      <c r="C813" s="189" t="s">
        <v>776</v>
      </c>
      <c r="D813" s="160"/>
      <c r="E813" s="161">
        <v>319.3</v>
      </c>
      <c r="F813" s="158"/>
      <c r="G813" s="158"/>
      <c r="H813" s="158"/>
      <c r="I813" s="158"/>
      <c r="J813" s="158"/>
      <c r="K813" s="158"/>
      <c r="L813" s="158"/>
      <c r="M813" s="158"/>
      <c r="N813" s="157"/>
      <c r="O813" s="157"/>
      <c r="P813" s="157"/>
      <c r="Q813" s="157"/>
      <c r="R813" s="158"/>
      <c r="S813" s="158"/>
      <c r="T813" s="158"/>
      <c r="U813" s="158"/>
      <c r="V813" s="158"/>
      <c r="W813" s="158"/>
      <c r="X813" s="158"/>
      <c r="Y813" s="147"/>
      <c r="Z813" s="147"/>
      <c r="AA813" s="147"/>
      <c r="AB813" s="147"/>
      <c r="AC813" s="147"/>
      <c r="AD813" s="147"/>
      <c r="AE813" s="147"/>
      <c r="AF813" s="147"/>
      <c r="AG813" s="147" t="s">
        <v>301</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89" t="s">
        <v>777</v>
      </c>
      <c r="D814" s="160"/>
      <c r="E814" s="161">
        <v>28.1</v>
      </c>
      <c r="F814" s="158"/>
      <c r="G814" s="158"/>
      <c r="H814" s="158"/>
      <c r="I814" s="158"/>
      <c r="J814" s="158"/>
      <c r="K814" s="158"/>
      <c r="L814" s="158"/>
      <c r="M814" s="158"/>
      <c r="N814" s="157"/>
      <c r="O814" s="157"/>
      <c r="P814" s="157"/>
      <c r="Q814" s="157"/>
      <c r="R814" s="158"/>
      <c r="S814" s="158"/>
      <c r="T814" s="158"/>
      <c r="U814" s="158"/>
      <c r="V814" s="158"/>
      <c r="W814" s="158"/>
      <c r="X814" s="158"/>
      <c r="Y814" s="147"/>
      <c r="Z814" s="147"/>
      <c r="AA814" s="147"/>
      <c r="AB814" s="147"/>
      <c r="AC814" s="147"/>
      <c r="AD814" s="147"/>
      <c r="AE814" s="147"/>
      <c r="AF814" s="147"/>
      <c r="AG814" s="147" t="s">
        <v>301</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ht="22.5" outlineLevel="1" x14ac:dyDescent="0.2">
      <c r="A815" s="172">
        <v>62</v>
      </c>
      <c r="B815" s="173" t="s">
        <v>778</v>
      </c>
      <c r="C815" s="188" t="s">
        <v>779</v>
      </c>
      <c r="D815" s="174" t="s">
        <v>312</v>
      </c>
      <c r="E815" s="175">
        <v>1082.5999999999999</v>
      </c>
      <c r="F815" s="176"/>
      <c r="G815" s="177">
        <f>ROUND(E815*F815,2)</f>
        <v>0</v>
      </c>
      <c r="H815" s="176"/>
      <c r="I815" s="177">
        <f>ROUND(E815*H815,2)</f>
        <v>0</v>
      </c>
      <c r="J815" s="176"/>
      <c r="K815" s="177">
        <f>ROUND(E815*J815,2)</f>
        <v>0</v>
      </c>
      <c r="L815" s="177">
        <v>21</v>
      </c>
      <c r="M815" s="177">
        <f>G815*(1+L815/100)</f>
        <v>0</v>
      </c>
      <c r="N815" s="175">
        <v>1.8380000000000001E-2</v>
      </c>
      <c r="O815" s="175">
        <f>ROUND(E815*N815,2)</f>
        <v>19.899999999999999</v>
      </c>
      <c r="P815" s="175">
        <v>0</v>
      </c>
      <c r="Q815" s="175">
        <f>ROUND(E815*P815,2)</f>
        <v>0</v>
      </c>
      <c r="R815" s="177" t="s">
        <v>773</v>
      </c>
      <c r="S815" s="177" t="s">
        <v>267</v>
      </c>
      <c r="T815" s="178" t="s">
        <v>267</v>
      </c>
      <c r="U815" s="158">
        <v>0.13900000000000001</v>
      </c>
      <c r="V815" s="158">
        <f>ROUND(E815*U815,2)</f>
        <v>150.47999999999999</v>
      </c>
      <c r="W815" s="158"/>
      <c r="X815" s="158" t="s">
        <v>314</v>
      </c>
      <c r="Y815" s="147"/>
      <c r="Z815" s="147"/>
      <c r="AA815" s="147"/>
      <c r="AB815" s="147"/>
      <c r="AC815" s="147"/>
      <c r="AD815" s="147"/>
      <c r="AE815" s="147"/>
      <c r="AF815" s="147"/>
      <c r="AG815" s="147" t="s">
        <v>324</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266" t="s">
        <v>774</v>
      </c>
      <c r="D816" s="267"/>
      <c r="E816" s="267"/>
      <c r="F816" s="267"/>
      <c r="G816" s="267"/>
      <c r="H816" s="158"/>
      <c r="I816" s="158"/>
      <c r="J816" s="158"/>
      <c r="K816" s="158"/>
      <c r="L816" s="158"/>
      <c r="M816" s="158"/>
      <c r="N816" s="157"/>
      <c r="O816" s="157"/>
      <c r="P816" s="157"/>
      <c r="Q816" s="157"/>
      <c r="R816" s="158"/>
      <c r="S816" s="158"/>
      <c r="T816" s="158"/>
      <c r="U816" s="158"/>
      <c r="V816" s="158"/>
      <c r="W816" s="158"/>
      <c r="X816" s="158"/>
      <c r="Y816" s="147"/>
      <c r="Z816" s="147"/>
      <c r="AA816" s="147"/>
      <c r="AB816" s="147"/>
      <c r="AC816" s="147"/>
      <c r="AD816" s="147"/>
      <c r="AE816" s="147"/>
      <c r="AF816" s="147"/>
      <c r="AG816" s="147" t="s">
        <v>317</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89" t="s">
        <v>780</v>
      </c>
      <c r="D817" s="160"/>
      <c r="E817" s="161">
        <v>427.04</v>
      </c>
      <c r="F817" s="158"/>
      <c r="G817" s="158"/>
      <c r="H817" s="158"/>
      <c r="I817" s="158"/>
      <c r="J817" s="158"/>
      <c r="K817" s="158"/>
      <c r="L817" s="158"/>
      <c r="M817" s="158"/>
      <c r="N817" s="157"/>
      <c r="O817" s="157"/>
      <c r="P817" s="157"/>
      <c r="Q817" s="157"/>
      <c r="R817" s="158"/>
      <c r="S817" s="158"/>
      <c r="T817" s="158"/>
      <c r="U817" s="158"/>
      <c r="V817" s="158"/>
      <c r="W817" s="158"/>
      <c r="X817" s="158"/>
      <c r="Y817" s="147"/>
      <c r="Z817" s="147"/>
      <c r="AA817" s="147"/>
      <c r="AB817" s="147"/>
      <c r="AC817" s="147"/>
      <c r="AD817" s="147"/>
      <c r="AE817" s="147"/>
      <c r="AF817" s="147"/>
      <c r="AG817" s="147" t="s">
        <v>301</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89" t="s">
        <v>781</v>
      </c>
      <c r="D818" s="160"/>
      <c r="E818" s="161">
        <v>503.47</v>
      </c>
      <c r="F818" s="158"/>
      <c r="G818" s="158"/>
      <c r="H818" s="158"/>
      <c r="I818" s="158"/>
      <c r="J818" s="158"/>
      <c r="K818" s="158"/>
      <c r="L818" s="158"/>
      <c r="M818" s="158"/>
      <c r="N818" s="157"/>
      <c r="O818" s="157"/>
      <c r="P818" s="157"/>
      <c r="Q818" s="157"/>
      <c r="R818" s="158"/>
      <c r="S818" s="158"/>
      <c r="T818" s="158"/>
      <c r="U818" s="158"/>
      <c r="V818" s="158"/>
      <c r="W818" s="158"/>
      <c r="X818" s="158"/>
      <c r="Y818" s="147"/>
      <c r="Z818" s="147"/>
      <c r="AA818" s="147"/>
      <c r="AB818" s="147"/>
      <c r="AC818" s="147"/>
      <c r="AD818" s="147"/>
      <c r="AE818" s="147"/>
      <c r="AF818" s="147"/>
      <c r="AG818" s="147" t="s">
        <v>301</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189" t="s">
        <v>782</v>
      </c>
      <c r="D819" s="160"/>
      <c r="E819" s="161">
        <v>152.1</v>
      </c>
      <c r="F819" s="158"/>
      <c r="G819" s="158"/>
      <c r="H819" s="158"/>
      <c r="I819" s="158"/>
      <c r="J819" s="158"/>
      <c r="K819" s="158"/>
      <c r="L819" s="158"/>
      <c r="M819" s="158"/>
      <c r="N819" s="157"/>
      <c r="O819" s="157"/>
      <c r="P819" s="157"/>
      <c r="Q819" s="157"/>
      <c r="R819" s="158"/>
      <c r="S819" s="158"/>
      <c r="T819" s="158"/>
      <c r="U819" s="158"/>
      <c r="V819" s="158"/>
      <c r="W819" s="158"/>
      <c r="X819" s="158"/>
      <c r="Y819" s="147"/>
      <c r="Z819" s="147"/>
      <c r="AA819" s="147"/>
      <c r="AB819" s="147"/>
      <c r="AC819" s="147"/>
      <c r="AD819" s="147"/>
      <c r="AE819" s="147"/>
      <c r="AF819" s="147"/>
      <c r="AG819" s="147" t="s">
        <v>301</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89" t="s">
        <v>783</v>
      </c>
      <c r="D820" s="160"/>
      <c r="E820" s="161">
        <v>-0.01</v>
      </c>
      <c r="F820" s="158"/>
      <c r="G820" s="158"/>
      <c r="H820" s="158"/>
      <c r="I820" s="158"/>
      <c r="J820" s="158"/>
      <c r="K820" s="158"/>
      <c r="L820" s="158"/>
      <c r="M820" s="158"/>
      <c r="N820" s="157"/>
      <c r="O820" s="157"/>
      <c r="P820" s="157"/>
      <c r="Q820" s="157"/>
      <c r="R820" s="158"/>
      <c r="S820" s="158"/>
      <c r="T820" s="158"/>
      <c r="U820" s="158"/>
      <c r="V820" s="158"/>
      <c r="W820" s="158"/>
      <c r="X820" s="158"/>
      <c r="Y820" s="147"/>
      <c r="Z820" s="147"/>
      <c r="AA820" s="147"/>
      <c r="AB820" s="147"/>
      <c r="AC820" s="147"/>
      <c r="AD820" s="147"/>
      <c r="AE820" s="147"/>
      <c r="AF820" s="147"/>
      <c r="AG820" s="147" t="s">
        <v>301</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ht="33.75" outlineLevel="1" x14ac:dyDescent="0.2">
      <c r="A821" s="172">
        <v>63</v>
      </c>
      <c r="B821" s="173" t="s">
        <v>784</v>
      </c>
      <c r="C821" s="188" t="s">
        <v>785</v>
      </c>
      <c r="D821" s="174" t="s">
        <v>312</v>
      </c>
      <c r="E821" s="175">
        <v>1686.2</v>
      </c>
      <c r="F821" s="176"/>
      <c r="G821" s="177">
        <f>ROUND(E821*F821,2)</f>
        <v>0</v>
      </c>
      <c r="H821" s="176"/>
      <c r="I821" s="177">
        <f>ROUND(E821*H821,2)</f>
        <v>0</v>
      </c>
      <c r="J821" s="176"/>
      <c r="K821" s="177">
        <f>ROUND(E821*J821,2)</f>
        <v>0</v>
      </c>
      <c r="L821" s="177">
        <v>21</v>
      </c>
      <c r="M821" s="177">
        <f>G821*(1+L821/100)</f>
        <v>0</v>
      </c>
      <c r="N821" s="175">
        <v>9.7000000000000005E-4</v>
      </c>
      <c r="O821" s="175">
        <f>ROUND(E821*N821,2)</f>
        <v>1.64</v>
      </c>
      <c r="P821" s="175">
        <v>0</v>
      </c>
      <c r="Q821" s="175">
        <f>ROUND(E821*P821,2)</f>
        <v>0</v>
      </c>
      <c r="R821" s="177" t="s">
        <v>773</v>
      </c>
      <c r="S821" s="177" t="s">
        <v>267</v>
      </c>
      <c r="T821" s="178" t="s">
        <v>267</v>
      </c>
      <c r="U821" s="158">
        <v>0.01</v>
      </c>
      <c r="V821" s="158">
        <f>ROUND(E821*U821,2)</f>
        <v>16.86</v>
      </c>
      <c r="W821" s="158"/>
      <c r="X821" s="158" t="s">
        <v>314</v>
      </c>
      <c r="Y821" s="147"/>
      <c r="Z821" s="147"/>
      <c r="AA821" s="147"/>
      <c r="AB821" s="147"/>
      <c r="AC821" s="147"/>
      <c r="AD821" s="147"/>
      <c r="AE821" s="147"/>
      <c r="AF821" s="147"/>
      <c r="AG821" s="147" t="s">
        <v>324</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266" t="s">
        <v>774</v>
      </c>
      <c r="D822" s="267"/>
      <c r="E822" s="267"/>
      <c r="F822" s="267"/>
      <c r="G822" s="267"/>
      <c r="H822" s="158"/>
      <c r="I822" s="158"/>
      <c r="J822" s="158"/>
      <c r="K822" s="158"/>
      <c r="L822" s="158"/>
      <c r="M822" s="158"/>
      <c r="N822" s="157"/>
      <c r="O822" s="157"/>
      <c r="P822" s="157"/>
      <c r="Q822" s="157"/>
      <c r="R822" s="158"/>
      <c r="S822" s="158"/>
      <c r="T822" s="158"/>
      <c r="U822" s="158"/>
      <c r="V822" s="158"/>
      <c r="W822" s="158"/>
      <c r="X822" s="158"/>
      <c r="Y822" s="147"/>
      <c r="Z822" s="147"/>
      <c r="AA822" s="147"/>
      <c r="AB822" s="147"/>
      <c r="AC822" s="147"/>
      <c r="AD822" s="147"/>
      <c r="AE822" s="147"/>
      <c r="AF822" s="147"/>
      <c r="AG822" s="147" t="s">
        <v>317</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89" t="s">
        <v>786</v>
      </c>
      <c r="D823" s="160"/>
      <c r="E823" s="161">
        <v>1601.9</v>
      </c>
      <c r="F823" s="158"/>
      <c r="G823" s="158"/>
      <c r="H823" s="158"/>
      <c r="I823" s="158"/>
      <c r="J823" s="158"/>
      <c r="K823" s="158"/>
      <c r="L823" s="158"/>
      <c r="M823" s="158"/>
      <c r="N823" s="157"/>
      <c r="O823" s="157"/>
      <c r="P823" s="157"/>
      <c r="Q823" s="157"/>
      <c r="R823" s="158"/>
      <c r="S823" s="158"/>
      <c r="T823" s="158"/>
      <c r="U823" s="158"/>
      <c r="V823" s="158"/>
      <c r="W823" s="158"/>
      <c r="X823" s="158"/>
      <c r="Y823" s="147"/>
      <c r="Z823" s="147"/>
      <c r="AA823" s="147"/>
      <c r="AB823" s="147"/>
      <c r="AC823" s="147"/>
      <c r="AD823" s="147"/>
      <c r="AE823" s="147"/>
      <c r="AF823" s="147"/>
      <c r="AG823" s="147" t="s">
        <v>301</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89" t="s">
        <v>787</v>
      </c>
      <c r="D824" s="160"/>
      <c r="E824" s="161">
        <v>84.3</v>
      </c>
      <c r="F824" s="158"/>
      <c r="G824" s="158"/>
      <c r="H824" s="158"/>
      <c r="I824" s="158"/>
      <c r="J824" s="158"/>
      <c r="K824" s="158"/>
      <c r="L824" s="158"/>
      <c r="M824" s="158"/>
      <c r="N824" s="157"/>
      <c r="O824" s="157"/>
      <c r="P824" s="157"/>
      <c r="Q824" s="157"/>
      <c r="R824" s="158"/>
      <c r="S824" s="158"/>
      <c r="T824" s="158"/>
      <c r="U824" s="158"/>
      <c r="V824" s="158"/>
      <c r="W824" s="158"/>
      <c r="X824" s="158"/>
      <c r="Y824" s="147"/>
      <c r="Z824" s="147"/>
      <c r="AA824" s="147"/>
      <c r="AB824" s="147"/>
      <c r="AC824" s="147"/>
      <c r="AD824" s="147"/>
      <c r="AE824" s="147"/>
      <c r="AF824" s="147"/>
      <c r="AG824" s="147" t="s">
        <v>301</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ht="33.75" outlineLevel="1" x14ac:dyDescent="0.2">
      <c r="A825" s="172">
        <v>64</v>
      </c>
      <c r="B825" s="173" t="s">
        <v>788</v>
      </c>
      <c r="C825" s="188" t="s">
        <v>789</v>
      </c>
      <c r="D825" s="174" t="s">
        <v>312</v>
      </c>
      <c r="E825" s="175">
        <v>3247.8</v>
      </c>
      <c r="F825" s="176"/>
      <c r="G825" s="177">
        <f>ROUND(E825*F825,2)</f>
        <v>0</v>
      </c>
      <c r="H825" s="176"/>
      <c r="I825" s="177">
        <f>ROUND(E825*H825,2)</f>
        <v>0</v>
      </c>
      <c r="J825" s="176"/>
      <c r="K825" s="177">
        <f>ROUND(E825*J825,2)</f>
        <v>0</v>
      </c>
      <c r="L825" s="177">
        <v>21</v>
      </c>
      <c r="M825" s="177">
        <f>G825*(1+L825/100)</f>
        <v>0</v>
      </c>
      <c r="N825" s="175">
        <v>9.5E-4</v>
      </c>
      <c r="O825" s="175">
        <f>ROUND(E825*N825,2)</f>
        <v>3.09</v>
      </c>
      <c r="P825" s="175">
        <v>0</v>
      </c>
      <c r="Q825" s="175">
        <f>ROUND(E825*P825,2)</f>
        <v>0</v>
      </c>
      <c r="R825" s="177" t="s">
        <v>773</v>
      </c>
      <c r="S825" s="177" t="s">
        <v>267</v>
      </c>
      <c r="T825" s="178" t="s">
        <v>267</v>
      </c>
      <c r="U825" s="158">
        <v>0.01</v>
      </c>
      <c r="V825" s="158">
        <f>ROUND(E825*U825,2)</f>
        <v>32.479999999999997</v>
      </c>
      <c r="W825" s="158"/>
      <c r="X825" s="158" t="s">
        <v>314</v>
      </c>
      <c r="Y825" s="147"/>
      <c r="Z825" s="147"/>
      <c r="AA825" s="147"/>
      <c r="AB825" s="147"/>
      <c r="AC825" s="147"/>
      <c r="AD825" s="147"/>
      <c r="AE825" s="147"/>
      <c r="AF825" s="147"/>
      <c r="AG825" s="147" t="s">
        <v>324</v>
      </c>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266" t="s">
        <v>774</v>
      </c>
      <c r="D826" s="267"/>
      <c r="E826" s="267"/>
      <c r="F826" s="267"/>
      <c r="G826" s="267"/>
      <c r="H826" s="158"/>
      <c r="I826" s="158"/>
      <c r="J826" s="158"/>
      <c r="K826" s="158"/>
      <c r="L826" s="158"/>
      <c r="M826" s="158"/>
      <c r="N826" s="157"/>
      <c r="O826" s="157"/>
      <c r="P826" s="157"/>
      <c r="Q826" s="157"/>
      <c r="R826" s="158"/>
      <c r="S826" s="158"/>
      <c r="T826" s="158"/>
      <c r="U826" s="158"/>
      <c r="V826" s="158"/>
      <c r="W826" s="158"/>
      <c r="X826" s="158"/>
      <c r="Y826" s="147"/>
      <c r="Z826" s="147"/>
      <c r="AA826" s="147"/>
      <c r="AB826" s="147"/>
      <c r="AC826" s="147"/>
      <c r="AD826" s="147"/>
      <c r="AE826" s="147"/>
      <c r="AF826" s="147"/>
      <c r="AG826" s="147" t="s">
        <v>317</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89" t="s">
        <v>790</v>
      </c>
      <c r="D827" s="160"/>
      <c r="E827" s="161">
        <v>3247.8</v>
      </c>
      <c r="F827" s="158"/>
      <c r="G827" s="158"/>
      <c r="H827" s="158"/>
      <c r="I827" s="158"/>
      <c r="J827" s="158"/>
      <c r="K827" s="158"/>
      <c r="L827" s="158"/>
      <c r="M827" s="158"/>
      <c r="N827" s="157"/>
      <c r="O827" s="157"/>
      <c r="P827" s="157"/>
      <c r="Q827" s="157"/>
      <c r="R827" s="158"/>
      <c r="S827" s="158"/>
      <c r="T827" s="158"/>
      <c r="U827" s="158"/>
      <c r="V827" s="158"/>
      <c r="W827" s="158"/>
      <c r="X827" s="158"/>
      <c r="Y827" s="147"/>
      <c r="Z827" s="147"/>
      <c r="AA827" s="147"/>
      <c r="AB827" s="147"/>
      <c r="AC827" s="147"/>
      <c r="AD827" s="147"/>
      <c r="AE827" s="147"/>
      <c r="AF827" s="147"/>
      <c r="AG827" s="147" t="s">
        <v>301</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79">
        <v>65</v>
      </c>
      <c r="B828" s="180" t="s">
        <v>791</v>
      </c>
      <c r="C828" s="187" t="s">
        <v>792</v>
      </c>
      <c r="D828" s="181" t="s">
        <v>312</v>
      </c>
      <c r="E828" s="182">
        <v>829.05</v>
      </c>
      <c r="F828" s="183"/>
      <c r="G828" s="184">
        <f>ROUND(E828*F828,2)</f>
        <v>0</v>
      </c>
      <c r="H828" s="183"/>
      <c r="I828" s="184">
        <f>ROUND(E828*H828,2)</f>
        <v>0</v>
      </c>
      <c r="J828" s="183"/>
      <c r="K828" s="184">
        <f>ROUND(E828*J828,2)</f>
        <v>0</v>
      </c>
      <c r="L828" s="184">
        <v>21</v>
      </c>
      <c r="M828" s="184">
        <f>G828*(1+L828/100)</f>
        <v>0</v>
      </c>
      <c r="N828" s="182">
        <v>0</v>
      </c>
      <c r="O828" s="182">
        <f>ROUND(E828*N828,2)</f>
        <v>0</v>
      </c>
      <c r="P828" s="182">
        <v>0</v>
      </c>
      <c r="Q828" s="182">
        <f>ROUND(E828*P828,2)</f>
        <v>0</v>
      </c>
      <c r="R828" s="184" t="s">
        <v>773</v>
      </c>
      <c r="S828" s="184" t="s">
        <v>267</v>
      </c>
      <c r="T828" s="185" t="s">
        <v>267</v>
      </c>
      <c r="U828" s="158">
        <v>0.126</v>
      </c>
      <c r="V828" s="158">
        <f>ROUND(E828*U828,2)</f>
        <v>104.46</v>
      </c>
      <c r="W828" s="158"/>
      <c r="X828" s="158" t="s">
        <v>314</v>
      </c>
      <c r="Y828" s="147"/>
      <c r="Z828" s="147"/>
      <c r="AA828" s="147"/>
      <c r="AB828" s="147"/>
      <c r="AC828" s="147"/>
      <c r="AD828" s="147"/>
      <c r="AE828" s="147"/>
      <c r="AF828" s="147"/>
      <c r="AG828" s="147" t="s">
        <v>324</v>
      </c>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ht="22.5" outlineLevel="1" x14ac:dyDescent="0.2">
      <c r="A829" s="179">
        <v>66</v>
      </c>
      <c r="B829" s="180" t="s">
        <v>793</v>
      </c>
      <c r="C829" s="187" t="s">
        <v>794</v>
      </c>
      <c r="D829" s="181" t="s">
        <v>312</v>
      </c>
      <c r="E829" s="182">
        <v>1082.5999999999999</v>
      </c>
      <c r="F829" s="183"/>
      <c r="G829" s="184">
        <f>ROUND(E829*F829,2)</f>
        <v>0</v>
      </c>
      <c r="H829" s="183"/>
      <c r="I829" s="184">
        <f>ROUND(E829*H829,2)</f>
        <v>0</v>
      </c>
      <c r="J829" s="183"/>
      <c r="K829" s="184">
        <f>ROUND(E829*J829,2)</f>
        <v>0</v>
      </c>
      <c r="L829" s="184">
        <v>21</v>
      </c>
      <c r="M829" s="184">
        <f>G829*(1+L829/100)</f>
        <v>0</v>
      </c>
      <c r="N829" s="182">
        <v>0</v>
      </c>
      <c r="O829" s="182">
        <f>ROUND(E829*N829,2)</f>
        <v>0</v>
      </c>
      <c r="P829" s="182">
        <v>0</v>
      </c>
      <c r="Q829" s="182">
        <f>ROUND(E829*P829,2)</f>
        <v>0</v>
      </c>
      <c r="R829" s="184" t="s">
        <v>773</v>
      </c>
      <c r="S829" s="184" t="s">
        <v>267</v>
      </c>
      <c r="T829" s="185" t="s">
        <v>267</v>
      </c>
      <c r="U829" s="158">
        <v>0.11700000000000001</v>
      </c>
      <c r="V829" s="158">
        <f>ROUND(E829*U829,2)</f>
        <v>126.66</v>
      </c>
      <c r="W829" s="158"/>
      <c r="X829" s="158" t="s">
        <v>314</v>
      </c>
      <c r="Y829" s="147"/>
      <c r="Z829" s="147"/>
      <c r="AA829" s="147"/>
      <c r="AB829" s="147"/>
      <c r="AC829" s="147"/>
      <c r="AD829" s="147"/>
      <c r="AE829" s="147"/>
      <c r="AF829" s="147"/>
      <c r="AG829" s="147" t="s">
        <v>324</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72">
        <v>67</v>
      </c>
      <c r="B830" s="173" t="s">
        <v>795</v>
      </c>
      <c r="C830" s="188" t="s">
        <v>796</v>
      </c>
      <c r="D830" s="174" t="s">
        <v>312</v>
      </c>
      <c r="E830" s="175">
        <v>421</v>
      </c>
      <c r="F830" s="176"/>
      <c r="G830" s="177">
        <f>ROUND(E830*F830,2)</f>
        <v>0</v>
      </c>
      <c r="H830" s="176"/>
      <c r="I830" s="177">
        <f>ROUND(E830*H830,2)</f>
        <v>0</v>
      </c>
      <c r="J830" s="176"/>
      <c r="K830" s="177">
        <f>ROUND(E830*J830,2)</f>
        <v>0</v>
      </c>
      <c r="L830" s="177">
        <v>21</v>
      </c>
      <c r="M830" s="177">
        <f>G830*(1+L830/100)</f>
        <v>0</v>
      </c>
      <c r="N830" s="175">
        <v>1.58E-3</v>
      </c>
      <c r="O830" s="175">
        <f>ROUND(E830*N830,2)</f>
        <v>0.67</v>
      </c>
      <c r="P830" s="175">
        <v>0</v>
      </c>
      <c r="Q830" s="175">
        <f>ROUND(E830*P830,2)</f>
        <v>0</v>
      </c>
      <c r="R830" s="177" t="s">
        <v>773</v>
      </c>
      <c r="S830" s="177" t="s">
        <v>267</v>
      </c>
      <c r="T830" s="178" t="s">
        <v>267</v>
      </c>
      <c r="U830" s="158">
        <v>0.21</v>
      </c>
      <c r="V830" s="158">
        <f>ROUND(E830*U830,2)</f>
        <v>88.41</v>
      </c>
      <c r="W830" s="158"/>
      <c r="X830" s="158" t="s">
        <v>314</v>
      </c>
      <c r="Y830" s="147"/>
      <c r="Z830" s="147"/>
      <c r="AA830" s="147"/>
      <c r="AB830" s="147"/>
      <c r="AC830" s="147"/>
      <c r="AD830" s="147"/>
      <c r="AE830" s="147"/>
      <c r="AF830" s="147"/>
      <c r="AG830" s="147" t="s">
        <v>324</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189" t="s">
        <v>797</v>
      </c>
      <c r="D831" s="160"/>
      <c r="E831" s="161">
        <v>105.3</v>
      </c>
      <c r="F831" s="158"/>
      <c r="G831" s="158"/>
      <c r="H831" s="158"/>
      <c r="I831" s="158"/>
      <c r="J831" s="158"/>
      <c r="K831" s="158"/>
      <c r="L831" s="158"/>
      <c r="M831" s="158"/>
      <c r="N831" s="157"/>
      <c r="O831" s="157"/>
      <c r="P831" s="157"/>
      <c r="Q831" s="157"/>
      <c r="R831" s="158"/>
      <c r="S831" s="158"/>
      <c r="T831" s="158"/>
      <c r="U831" s="158"/>
      <c r="V831" s="158"/>
      <c r="W831" s="158"/>
      <c r="X831" s="158"/>
      <c r="Y831" s="147"/>
      <c r="Z831" s="147"/>
      <c r="AA831" s="147"/>
      <c r="AB831" s="147"/>
      <c r="AC831" s="147"/>
      <c r="AD831" s="147"/>
      <c r="AE831" s="147"/>
      <c r="AF831" s="147"/>
      <c r="AG831" s="147" t="s">
        <v>301</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190" t="s">
        <v>302</v>
      </c>
      <c r="D832" s="162"/>
      <c r="E832" s="163"/>
      <c r="F832" s="158"/>
      <c r="G832" s="158"/>
      <c r="H832" s="158"/>
      <c r="I832" s="158"/>
      <c r="J832" s="158"/>
      <c r="K832" s="158"/>
      <c r="L832" s="158"/>
      <c r="M832" s="158"/>
      <c r="N832" s="157"/>
      <c r="O832" s="157"/>
      <c r="P832" s="157"/>
      <c r="Q832" s="157"/>
      <c r="R832" s="158"/>
      <c r="S832" s="158"/>
      <c r="T832" s="158"/>
      <c r="U832" s="158"/>
      <c r="V832" s="158"/>
      <c r="W832" s="158"/>
      <c r="X832" s="158"/>
      <c r="Y832" s="147"/>
      <c r="Z832" s="147"/>
      <c r="AA832" s="147"/>
      <c r="AB832" s="147"/>
      <c r="AC832" s="147"/>
      <c r="AD832" s="147"/>
      <c r="AE832" s="147"/>
      <c r="AF832" s="147"/>
      <c r="AG832" s="147" t="s">
        <v>301</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91" t="s">
        <v>798</v>
      </c>
      <c r="D833" s="162"/>
      <c r="E833" s="163">
        <v>105.315</v>
      </c>
      <c r="F833" s="158"/>
      <c r="G833" s="158"/>
      <c r="H833" s="158"/>
      <c r="I833" s="158"/>
      <c r="J833" s="158"/>
      <c r="K833" s="158"/>
      <c r="L833" s="158"/>
      <c r="M833" s="158"/>
      <c r="N833" s="157"/>
      <c r="O833" s="157"/>
      <c r="P833" s="157"/>
      <c r="Q833" s="157"/>
      <c r="R833" s="158"/>
      <c r="S833" s="158"/>
      <c r="T833" s="158"/>
      <c r="U833" s="158"/>
      <c r="V833" s="158"/>
      <c r="W833" s="158"/>
      <c r="X833" s="158"/>
      <c r="Y833" s="147"/>
      <c r="Z833" s="147"/>
      <c r="AA833" s="147"/>
      <c r="AB833" s="147"/>
      <c r="AC833" s="147"/>
      <c r="AD833" s="147"/>
      <c r="AE833" s="147"/>
      <c r="AF833" s="147"/>
      <c r="AG833" s="147" t="s">
        <v>301</v>
      </c>
      <c r="AH833" s="147">
        <v>2</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90" t="s">
        <v>306</v>
      </c>
      <c r="D834" s="162"/>
      <c r="E834" s="163"/>
      <c r="F834" s="158"/>
      <c r="G834" s="158"/>
      <c r="H834" s="158"/>
      <c r="I834" s="158"/>
      <c r="J834" s="158"/>
      <c r="K834" s="158"/>
      <c r="L834" s="158"/>
      <c r="M834" s="158"/>
      <c r="N834" s="157"/>
      <c r="O834" s="157"/>
      <c r="P834" s="157"/>
      <c r="Q834" s="157"/>
      <c r="R834" s="158"/>
      <c r="S834" s="158"/>
      <c r="T834" s="158"/>
      <c r="U834" s="158"/>
      <c r="V834" s="158"/>
      <c r="W834" s="158"/>
      <c r="X834" s="158"/>
      <c r="Y834" s="147"/>
      <c r="Z834" s="147"/>
      <c r="AA834" s="147"/>
      <c r="AB834" s="147"/>
      <c r="AC834" s="147"/>
      <c r="AD834" s="147"/>
      <c r="AE834" s="147"/>
      <c r="AF834" s="147"/>
      <c r="AG834" s="147" t="s">
        <v>301</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189" t="s">
        <v>799</v>
      </c>
      <c r="D835" s="160"/>
      <c r="E835" s="161">
        <v>102.7</v>
      </c>
      <c r="F835" s="158"/>
      <c r="G835" s="158"/>
      <c r="H835" s="158"/>
      <c r="I835" s="158"/>
      <c r="J835" s="158"/>
      <c r="K835" s="158"/>
      <c r="L835" s="158"/>
      <c r="M835" s="158"/>
      <c r="N835" s="157"/>
      <c r="O835" s="157"/>
      <c r="P835" s="157"/>
      <c r="Q835" s="157"/>
      <c r="R835" s="158"/>
      <c r="S835" s="158"/>
      <c r="T835" s="158"/>
      <c r="U835" s="158"/>
      <c r="V835" s="158"/>
      <c r="W835" s="158"/>
      <c r="X835" s="158"/>
      <c r="Y835" s="147"/>
      <c r="Z835" s="147"/>
      <c r="AA835" s="147"/>
      <c r="AB835" s="147"/>
      <c r="AC835" s="147"/>
      <c r="AD835" s="147"/>
      <c r="AE835" s="147"/>
      <c r="AF835" s="147"/>
      <c r="AG835" s="147" t="s">
        <v>301</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90" t="s">
        <v>302</v>
      </c>
      <c r="D836" s="162"/>
      <c r="E836" s="163"/>
      <c r="F836" s="158"/>
      <c r="G836" s="158"/>
      <c r="H836" s="158"/>
      <c r="I836" s="158"/>
      <c r="J836" s="158"/>
      <c r="K836" s="158"/>
      <c r="L836" s="158"/>
      <c r="M836" s="158"/>
      <c r="N836" s="157"/>
      <c r="O836" s="157"/>
      <c r="P836" s="157"/>
      <c r="Q836" s="157"/>
      <c r="R836" s="158"/>
      <c r="S836" s="158"/>
      <c r="T836" s="158"/>
      <c r="U836" s="158"/>
      <c r="V836" s="158"/>
      <c r="W836" s="158"/>
      <c r="X836" s="158"/>
      <c r="Y836" s="147"/>
      <c r="Z836" s="147"/>
      <c r="AA836" s="147"/>
      <c r="AB836" s="147"/>
      <c r="AC836" s="147"/>
      <c r="AD836" s="147"/>
      <c r="AE836" s="147"/>
      <c r="AF836" s="147"/>
      <c r="AG836" s="147" t="s">
        <v>301</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91" t="s">
        <v>800</v>
      </c>
      <c r="D837" s="162"/>
      <c r="E837" s="163">
        <v>102.675</v>
      </c>
      <c r="F837" s="158"/>
      <c r="G837" s="158"/>
      <c r="H837" s="158"/>
      <c r="I837" s="158"/>
      <c r="J837" s="158"/>
      <c r="K837" s="158"/>
      <c r="L837" s="158"/>
      <c r="M837" s="158"/>
      <c r="N837" s="157"/>
      <c r="O837" s="157"/>
      <c r="P837" s="157"/>
      <c r="Q837" s="157"/>
      <c r="R837" s="158"/>
      <c r="S837" s="158"/>
      <c r="T837" s="158"/>
      <c r="U837" s="158"/>
      <c r="V837" s="158"/>
      <c r="W837" s="158"/>
      <c r="X837" s="158"/>
      <c r="Y837" s="147"/>
      <c r="Z837" s="147"/>
      <c r="AA837" s="147"/>
      <c r="AB837" s="147"/>
      <c r="AC837" s="147"/>
      <c r="AD837" s="147"/>
      <c r="AE837" s="147"/>
      <c r="AF837" s="147"/>
      <c r="AG837" s="147" t="s">
        <v>301</v>
      </c>
      <c r="AH837" s="147">
        <v>2</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90" t="s">
        <v>306</v>
      </c>
      <c r="D838" s="162"/>
      <c r="E838" s="163"/>
      <c r="F838" s="158"/>
      <c r="G838" s="158"/>
      <c r="H838" s="158"/>
      <c r="I838" s="158"/>
      <c r="J838" s="158"/>
      <c r="K838" s="158"/>
      <c r="L838" s="158"/>
      <c r="M838" s="158"/>
      <c r="N838" s="157"/>
      <c r="O838" s="157"/>
      <c r="P838" s="157"/>
      <c r="Q838" s="157"/>
      <c r="R838" s="158"/>
      <c r="S838" s="158"/>
      <c r="T838" s="158"/>
      <c r="U838" s="158"/>
      <c r="V838" s="158"/>
      <c r="W838" s="158"/>
      <c r="X838" s="158"/>
      <c r="Y838" s="147"/>
      <c r="Z838" s="147"/>
      <c r="AA838" s="147"/>
      <c r="AB838" s="147"/>
      <c r="AC838" s="147"/>
      <c r="AD838" s="147"/>
      <c r="AE838" s="147"/>
      <c r="AF838" s="147"/>
      <c r="AG838" s="147" t="s">
        <v>301</v>
      </c>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89" t="s">
        <v>801</v>
      </c>
      <c r="D839" s="160"/>
      <c r="E839" s="161">
        <v>213</v>
      </c>
      <c r="F839" s="158"/>
      <c r="G839" s="158"/>
      <c r="H839" s="158"/>
      <c r="I839" s="158"/>
      <c r="J839" s="158"/>
      <c r="K839" s="158"/>
      <c r="L839" s="158"/>
      <c r="M839" s="158"/>
      <c r="N839" s="157"/>
      <c r="O839" s="157"/>
      <c r="P839" s="157"/>
      <c r="Q839" s="157"/>
      <c r="R839" s="158"/>
      <c r="S839" s="158"/>
      <c r="T839" s="158"/>
      <c r="U839" s="158"/>
      <c r="V839" s="158"/>
      <c r="W839" s="158"/>
      <c r="X839" s="158"/>
      <c r="Y839" s="147"/>
      <c r="Z839" s="147"/>
      <c r="AA839" s="147"/>
      <c r="AB839" s="147"/>
      <c r="AC839" s="147"/>
      <c r="AD839" s="147"/>
      <c r="AE839" s="147"/>
      <c r="AF839" s="147"/>
      <c r="AG839" s="147" t="s">
        <v>301</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90" t="s">
        <v>302</v>
      </c>
      <c r="D840" s="162"/>
      <c r="E840" s="163"/>
      <c r="F840" s="158"/>
      <c r="G840" s="158"/>
      <c r="H840" s="158"/>
      <c r="I840" s="158"/>
      <c r="J840" s="158"/>
      <c r="K840" s="158"/>
      <c r="L840" s="158"/>
      <c r="M840" s="158"/>
      <c r="N840" s="157"/>
      <c r="O840" s="157"/>
      <c r="P840" s="157"/>
      <c r="Q840" s="157"/>
      <c r="R840" s="158"/>
      <c r="S840" s="158"/>
      <c r="T840" s="158"/>
      <c r="U840" s="158"/>
      <c r="V840" s="158"/>
      <c r="W840" s="158"/>
      <c r="X840" s="158"/>
      <c r="Y840" s="147"/>
      <c r="Z840" s="147"/>
      <c r="AA840" s="147"/>
      <c r="AB840" s="147"/>
      <c r="AC840" s="147"/>
      <c r="AD840" s="147"/>
      <c r="AE840" s="147"/>
      <c r="AF840" s="147"/>
      <c r="AG840" s="147" t="s">
        <v>301</v>
      </c>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91" t="s">
        <v>802</v>
      </c>
      <c r="D841" s="162"/>
      <c r="E841" s="163">
        <v>212.99</v>
      </c>
      <c r="F841" s="158"/>
      <c r="G841" s="158"/>
      <c r="H841" s="158"/>
      <c r="I841" s="158"/>
      <c r="J841" s="158"/>
      <c r="K841" s="158"/>
      <c r="L841" s="158"/>
      <c r="M841" s="158"/>
      <c r="N841" s="157"/>
      <c r="O841" s="157"/>
      <c r="P841" s="157"/>
      <c r="Q841" s="157"/>
      <c r="R841" s="158"/>
      <c r="S841" s="158"/>
      <c r="T841" s="158"/>
      <c r="U841" s="158"/>
      <c r="V841" s="158"/>
      <c r="W841" s="158"/>
      <c r="X841" s="158"/>
      <c r="Y841" s="147"/>
      <c r="Z841" s="147"/>
      <c r="AA841" s="147"/>
      <c r="AB841" s="147"/>
      <c r="AC841" s="147"/>
      <c r="AD841" s="147"/>
      <c r="AE841" s="147"/>
      <c r="AF841" s="147"/>
      <c r="AG841" s="147" t="s">
        <v>301</v>
      </c>
      <c r="AH841" s="147">
        <v>2</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190" t="s">
        <v>306</v>
      </c>
      <c r="D842" s="162"/>
      <c r="E842" s="163"/>
      <c r="F842" s="158"/>
      <c r="G842" s="158"/>
      <c r="H842" s="158"/>
      <c r="I842" s="158"/>
      <c r="J842" s="158"/>
      <c r="K842" s="158"/>
      <c r="L842" s="158"/>
      <c r="M842" s="158"/>
      <c r="N842" s="157"/>
      <c r="O842" s="157"/>
      <c r="P842" s="157"/>
      <c r="Q842" s="157"/>
      <c r="R842" s="158"/>
      <c r="S842" s="158"/>
      <c r="T842" s="158"/>
      <c r="U842" s="158"/>
      <c r="V842" s="158"/>
      <c r="W842" s="158"/>
      <c r="X842" s="158"/>
      <c r="Y842" s="147"/>
      <c r="Z842" s="147"/>
      <c r="AA842" s="147"/>
      <c r="AB842" s="147"/>
      <c r="AC842" s="147"/>
      <c r="AD842" s="147"/>
      <c r="AE842" s="147"/>
      <c r="AF842" s="147"/>
      <c r="AG842" s="147" t="s">
        <v>301</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72">
        <v>68</v>
      </c>
      <c r="B843" s="173" t="s">
        <v>803</v>
      </c>
      <c r="C843" s="188" t="s">
        <v>804</v>
      </c>
      <c r="D843" s="174" t="s">
        <v>312</v>
      </c>
      <c r="E843" s="175">
        <v>1911.65</v>
      </c>
      <c r="F843" s="176"/>
      <c r="G843" s="177">
        <f>ROUND(E843*F843,2)</f>
        <v>0</v>
      </c>
      <c r="H843" s="176"/>
      <c r="I843" s="177">
        <f>ROUND(E843*H843,2)</f>
        <v>0</v>
      </c>
      <c r="J843" s="176"/>
      <c r="K843" s="177">
        <f>ROUND(E843*J843,2)</f>
        <v>0</v>
      </c>
      <c r="L843" s="177">
        <v>21</v>
      </c>
      <c r="M843" s="177">
        <f>G843*(1+L843/100)</f>
        <v>0</v>
      </c>
      <c r="N843" s="175">
        <v>0</v>
      </c>
      <c r="O843" s="175">
        <f>ROUND(E843*N843,2)</f>
        <v>0</v>
      </c>
      <c r="P843" s="175">
        <v>0</v>
      </c>
      <c r="Q843" s="175">
        <f>ROUND(E843*P843,2)</f>
        <v>0</v>
      </c>
      <c r="R843" s="177" t="s">
        <v>773</v>
      </c>
      <c r="S843" s="177" t="s">
        <v>267</v>
      </c>
      <c r="T843" s="178" t="s">
        <v>267</v>
      </c>
      <c r="U843" s="158">
        <v>3.0300000000000001E-2</v>
      </c>
      <c r="V843" s="158">
        <f>ROUND(E843*U843,2)</f>
        <v>57.92</v>
      </c>
      <c r="W843" s="158"/>
      <c r="X843" s="158" t="s">
        <v>314</v>
      </c>
      <c r="Y843" s="147"/>
      <c r="Z843" s="147"/>
      <c r="AA843" s="147"/>
      <c r="AB843" s="147"/>
      <c r="AC843" s="147"/>
      <c r="AD843" s="147"/>
      <c r="AE843" s="147"/>
      <c r="AF843" s="147"/>
      <c r="AG843" s="147" t="s">
        <v>324</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89" t="s">
        <v>805</v>
      </c>
      <c r="D844" s="160"/>
      <c r="E844" s="161">
        <v>1911.65</v>
      </c>
      <c r="F844" s="158"/>
      <c r="G844" s="158"/>
      <c r="H844" s="158"/>
      <c r="I844" s="158"/>
      <c r="J844" s="158"/>
      <c r="K844" s="158"/>
      <c r="L844" s="158"/>
      <c r="M844" s="158"/>
      <c r="N844" s="157"/>
      <c r="O844" s="157"/>
      <c r="P844" s="157"/>
      <c r="Q844" s="157"/>
      <c r="R844" s="158"/>
      <c r="S844" s="158"/>
      <c r="T844" s="158"/>
      <c r="U844" s="158"/>
      <c r="V844" s="158"/>
      <c r="W844" s="158"/>
      <c r="X844" s="158"/>
      <c r="Y844" s="147"/>
      <c r="Z844" s="147"/>
      <c r="AA844" s="147"/>
      <c r="AB844" s="147"/>
      <c r="AC844" s="147"/>
      <c r="AD844" s="147"/>
      <c r="AE844" s="147"/>
      <c r="AF844" s="147"/>
      <c r="AG844" s="147" t="s">
        <v>301</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ht="33.75" outlineLevel="1" x14ac:dyDescent="0.2">
      <c r="A845" s="172">
        <v>69</v>
      </c>
      <c r="B845" s="173" t="s">
        <v>806</v>
      </c>
      <c r="C845" s="188" t="s">
        <v>807</v>
      </c>
      <c r="D845" s="174" t="s">
        <v>312</v>
      </c>
      <c r="E845" s="175">
        <v>4934</v>
      </c>
      <c r="F845" s="176"/>
      <c r="G845" s="177">
        <f>ROUND(E845*F845,2)</f>
        <v>0</v>
      </c>
      <c r="H845" s="176"/>
      <c r="I845" s="177">
        <f>ROUND(E845*H845,2)</f>
        <v>0</v>
      </c>
      <c r="J845" s="176"/>
      <c r="K845" s="177">
        <f>ROUND(E845*J845,2)</f>
        <v>0</v>
      </c>
      <c r="L845" s="177">
        <v>21</v>
      </c>
      <c r="M845" s="177">
        <f>G845*(1+L845/100)</f>
        <v>0</v>
      </c>
      <c r="N845" s="175">
        <v>5.0000000000000002E-5</v>
      </c>
      <c r="O845" s="175">
        <f>ROUND(E845*N845,2)</f>
        <v>0.25</v>
      </c>
      <c r="P845" s="175">
        <v>0</v>
      </c>
      <c r="Q845" s="175">
        <f>ROUND(E845*P845,2)</f>
        <v>0</v>
      </c>
      <c r="R845" s="177" t="s">
        <v>773</v>
      </c>
      <c r="S845" s="177" t="s">
        <v>267</v>
      </c>
      <c r="T845" s="178" t="s">
        <v>267</v>
      </c>
      <c r="U845" s="158">
        <v>0</v>
      </c>
      <c r="V845" s="158">
        <f>ROUND(E845*U845,2)</f>
        <v>0</v>
      </c>
      <c r="W845" s="158"/>
      <c r="X845" s="158" t="s">
        <v>314</v>
      </c>
      <c r="Y845" s="147"/>
      <c r="Z845" s="147"/>
      <c r="AA845" s="147"/>
      <c r="AB845" s="147"/>
      <c r="AC845" s="147"/>
      <c r="AD845" s="147"/>
      <c r="AE845" s="147"/>
      <c r="AF845" s="147"/>
      <c r="AG845" s="147" t="s">
        <v>324</v>
      </c>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89" t="s">
        <v>808</v>
      </c>
      <c r="D846" s="160"/>
      <c r="E846" s="161">
        <v>4934</v>
      </c>
      <c r="F846" s="158"/>
      <c r="G846" s="158"/>
      <c r="H846" s="158"/>
      <c r="I846" s="158"/>
      <c r="J846" s="158"/>
      <c r="K846" s="158"/>
      <c r="L846" s="158"/>
      <c r="M846" s="158"/>
      <c r="N846" s="157"/>
      <c r="O846" s="157"/>
      <c r="P846" s="157"/>
      <c r="Q846" s="157"/>
      <c r="R846" s="158"/>
      <c r="S846" s="158"/>
      <c r="T846" s="158"/>
      <c r="U846" s="158"/>
      <c r="V846" s="158"/>
      <c r="W846" s="158"/>
      <c r="X846" s="158"/>
      <c r="Y846" s="147"/>
      <c r="Z846" s="147"/>
      <c r="AA846" s="147"/>
      <c r="AB846" s="147"/>
      <c r="AC846" s="147"/>
      <c r="AD846" s="147"/>
      <c r="AE846" s="147"/>
      <c r="AF846" s="147"/>
      <c r="AG846" s="147" t="s">
        <v>301</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72">
        <v>70</v>
      </c>
      <c r="B847" s="173" t="s">
        <v>809</v>
      </c>
      <c r="C847" s="188" t="s">
        <v>810</v>
      </c>
      <c r="D847" s="174" t="s">
        <v>312</v>
      </c>
      <c r="E847" s="175">
        <v>1911.65</v>
      </c>
      <c r="F847" s="176"/>
      <c r="G847" s="177">
        <f>ROUND(E847*F847,2)</f>
        <v>0</v>
      </c>
      <c r="H847" s="176"/>
      <c r="I847" s="177">
        <f>ROUND(E847*H847,2)</f>
        <v>0</v>
      </c>
      <c r="J847" s="176"/>
      <c r="K847" s="177">
        <f>ROUND(E847*J847,2)</f>
        <v>0</v>
      </c>
      <c r="L847" s="177">
        <v>21</v>
      </c>
      <c r="M847" s="177">
        <f>G847*(1+L847/100)</f>
        <v>0</v>
      </c>
      <c r="N847" s="175">
        <v>0</v>
      </c>
      <c r="O847" s="175">
        <f>ROUND(E847*N847,2)</f>
        <v>0</v>
      </c>
      <c r="P847" s="175">
        <v>0</v>
      </c>
      <c r="Q847" s="175">
        <f>ROUND(E847*P847,2)</f>
        <v>0</v>
      </c>
      <c r="R847" s="177" t="s">
        <v>773</v>
      </c>
      <c r="S847" s="177" t="s">
        <v>267</v>
      </c>
      <c r="T847" s="178" t="s">
        <v>267</v>
      </c>
      <c r="U847" s="158">
        <v>1.7999999999999999E-2</v>
      </c>
      <c r="V847" s="158">
        <f>ROUND(E847*U847,2)</f>
        <v>34.409999999999997</v>
      </c>
      <c r="W847" s="158"/>
      <c r="X847" s="158" t="s">
        <v>314</v>
      </c>
      <c r="Y847" s="147"/>
      <c r="Z847" s="147"/>
      <c r="AA847" s="147"/>
      <c r="AB847" s="147"/>
      <c r="AC847" s="147"/>
      <c r="AD847" s="147"/>
      <c r="AE847" s="147"/>
      <c r="AF847" s="147"/>
      <c r="AG847" s="147" t="s">
        <v>324</v>
      </c>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89" t="s">
        <v>805</v>
      </c>
      <c r="D848" s="160"/>
      <c r="E848" s="161">
        <v>1911.65</v>
      </c>
      <c r="F848" s="158"/>
      <c r="G848" s="158"/>
      <c r="H848" s="158"/>
      <c r="I848" s="158"/>
      <c r="J848" s="158"/>
      <c r="K848" s="158"/>
      <c r="L848" s="158"/>
      <c r="M848" s="158"/>
      <c r="N848" s="157"/>
      <c r="O848" s="157"/>
      <c r="P848" s="157"/>
      <c r="Q848" s="157"/>
      <c r="R848" s="158"/>
      <c r="S848" s="158"/>
      <c r="T848" s="158"/>
      <c r="U848" s="158"/>
      <c r="V848" s="158"/>
      <c r="W848" s="158"/>
      <c r="X848" s="158"/>
      <c r="Y848" s="147"/>
      <c r="Z848" s="147"/>
      <c r="AA848" s="147"/>
      <c r="AB848" s="147"/>
      <c r="AC848" s="147"/>
      <c r="AD848" s="147"/>
      <c r="AE848" s="147"/>
      <c r="AF848" s="147"/>
      <c r="AG848" s="147" t="s">
        <v>301</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ht="22.5" outlineLevel="1" x14ac:dyDescent="0.2">
      <c r="A849" s="172">
        <v>71</v>
      </c>
      <c r="B849" s="173" t="s">
        <v>811</v>
      </c>
      <c r="C849" s="188" t="s">
        <v>812</v>
      </c>
      <c r="D849" s="174" t="s">
        <v>813</v>
      </c>
      <c r="E849" s="175">
        <v>4</v>
      </c>
      <c r="F849" s="176"/>
      <c r="G849" s="177">
        <f>ROUND(E849*F849,2)</f>
        <v>0</v>
      </c>
      <c r="H849" s="176"/>
      <c r="I849" s="177">
        <f>ROUND(E849*H849,2)</f>
        <v>0</v>
      </c>
      <c r="J849" s="176"/>
      <c r="K849" s="177">
        <f>ROUND(E849*J849,2)</f>
        <v>0</v>
      </c>
      <c r="L849" s="177">
        <v>21</v>
      </c>
      <c r="M849" s="177">
        <f>G849*(1+L849/100)</f>
        <v>0</v>
      </c>
      <c r="N849" s="175">
        <v>0</v>
      </c>
      <c r="O849" s="175">
        <f>ROUND(E849*N849,2)</f>
        <v>0</v>
      </c>
      <c r="P849" s="175">
        <v>0</v>
      </c>
      <c r="Q849" s="175">
        <f>ROUND(E849*P849,2)</f>
        <v>0</v>
      </c>
      <c r="R849" s="177" t="s">
        <v>773</v>
      </c>
      <c r="S849" s="177" t="s">
        <v>267</v>
      </c>
      <c r="T849" s="178" t="s">
        <v>267</v>
      </c>
      <c r="U849" s="158">
        <v>2.02</v>
      </c>
      <c r="V849" s="158">
        <f>ROUND(E849*U849,2)</f>
        <v>8.08</v>
      </c>
      <c r="W849" s="158"/>
      <c r="X849" s="158" t="s">
        <v>314</v>
      </c>
      <c r="Y849" s="147"/>
      <c r="Z849" s="147"/>
      <c r="AA849" s="147"/>
      <c r="AB849" s="147"/>
      <c r="AC849" s="147"/>
      <c r="AD849" s="147"/>
      <c r="AE849" s="147"/>
      <c r="AF849" s="147"/>
      <c r="AG849" s="147" t="s">
        <v>315</v>
      </c>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89" t="s">
        <v>814</v>
      </c>
      <c r="D850" s="160"/>
      <c r="E850" s="161">
        <v>4</v>
      </c>
      <c r="F850" s="158"/>
      <c r="G850" s="158"/>
      <c r="H850" s="158"/>
      <c r="I850" s="158"/>
      <c r="J850" s="158"/>
      <c r="K850" s="158"/>
      <c r="L850" s="158"/>
      <c r="M850" s="158"/>
      <c r="N850" s="157"/>
      <c r="O850" s="157"/>
      <c r="P850" s="157"/>
      <c r="Q850" s="157"/>
      <c r="R850" s="158"/>
      <c r="S850" s="158"/>
      <c r="T850" s="158"/>
      <c r="U850" s="158"/>
      <c r="V850" s="158"/>
      <c r="W850" s="158"/>
      <c r="X850" s="158"/>
      <c r="Y850" s="147"/>
      <c r="Z850" s="147"/>
      <c r="AA850" s="147"/>
      <c r="AB850" s="147"/>
      <c r="AC850" s="147"/>
      <c r="AD850" s="147"/>
      <c r="AE850" s="147"/>
      <c r="AF850" s="147"/>
      <c r="AG850" s="147" t="s">
        <v>301</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ht="33.75" outlineLevel="1" x14ac:dyDescent="0.2">
      <c r="A851" s="172">
        <v>72</v>
      </c>
      <c r="B851" s="173" t="s">
        <v>815</v>
      </c>
      <c r="C851" s="188" t="s">
        <v>816</v>
      </c>
      <c r="D851" s="174" t="s">
        <v>817</v>
      </c>
      <c r="E851" s="175">
        <v>80</v>
      </c>
      <c r="F851" s="176"/>
      <c r="G851" s="177">
        <f>ROUND(E851*F851,2)</f>
        <v>0</v>
      </c>
      <c r="H851" s="176"/>
      <c r="I851" s="177">
        <f>ROUND(E851*H851,2)</f>
        <v>0</v>
      </c>
      <c r="J851" s="176"/>
      <c r="K851" s="177">
        <f>ROUND(E851*J851,2)</f>
        <v>0</v>
      </c>
      <c r="L851" s="177">
        <v>21</v>
      </c>
      <c r="M851" s="177">
        <f>G851*(1+L851/100)</f>
        <v>0</v>
      </c>
      <c r="N851" s="175">
        <v>0</v>
      </c>
      <c r="O851" s="175">
        <f>ROUND(E851*N851,2)</f>
        <v>0</v>
      </c>
      <c r="P851" s="175">
        <v>0</v>
      </c>
      <c r="Q851" s="175">
        <f>ROUND(E851*P851,2)</f>
        <v>0</v>
      </c>
      <c r="R851" s="177" t="s">
        <v>773</v>
      </c>
      <c r="S851" s="177" t="s">
        <v>267</v>
      </c>
      <c r="T851" s="178" t="s">
        <v>267</v>
      </c>
      <c r="U851" s="158">
        <v>0</v>
      </c>
      <c r="V851" s="158">
        <f>ROUND(E851*U851,2)</f>
        <v>0</v>
      </c>
      <c r="W851" s="158"/>
      <c r="X851" s="158" t="s">
        <v>314</v>
      </c>
      <c r="Y851" s="147"/>
      <c r="Z851" s="147"/>
      <c r="AA851" s="147"/>
      <c r="AB851" s="147"/>
      <c r="AC851" s="147"/>
      <c r="AD851" s="147"/>
      <c r="AE851" s="147"/>
      <c r="AF851" s="147"/>
      <c r="AG851" s="147" t="s">
        <v>315</v>
      </c>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89" t="s">
        <v>818</v>
      </c>
      <c r="D852" s="160"/>
      <c r="E852" s="161">
        <v>80</v>
      </c>
      <c r="F852" s="158"/>
      <c r="G852" s="158"/>
      <c r="H852" s="158"/>
      <c r="I852" s="158"/>
      <c r="J852" s="158"/>
      <c r="K852" s="158"/>
      <c r="L852" s="158"/>
      <c r="M852" s="158"/>
      <c r="N852" s="157"/>
      <c r="O852" s="157"/>
      <c r="P852" s="157"/>
      <c r="Q852" s="157"/>
      <c r="R852" s="158"/>
      <c r="S852" s="158"/>
      <c r="T852" s="158"/>
      <c r="U852" s="158"/>
      <c r="V852" s="158"/>
      <c r="W852" s="158"/>
      <c r="X852" s="158"/>
      <c r="Y852" s="147"/>
      <c r="Z852" s="147"/>
      <c r="AA852" s="147"/>
      <c r="AB852" s="147"/>
      <c r="AC852" s="147"/>
      <c r="AD852" s="147"/>
      <c r="AE852" s="147"/>
      <c r="AF852" s="147"/>
      <c r="AG852" s="147" t="s">
        <v>301</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ht="22.5" outlineLevel="1" x14ac:dyDescent="0.2">
      <c r="A853" s="179">
        <v>73</v>
      </c>
      <c r="B853" s="180" t="s">
        <v>819</v>
      </c>
      <c r="C853" s="187" t="s">
        <v>820</v>
      </c>
      <c r="D853" s="181" t="s">
        <v>813</v>
      </c>
      <c r="E853" s="182">
        <v>4</v>
      </c>
      <c r="F853" s="183"/>
      <c r="G853" s="184">
        <f>ROUND(E853*F853,2)</f>
        <v>0</v>
      </c>
      <c r="H853" s="183"/>
      <c r="I853" s="184">
        <f>ROUND(E853*H853,2)</f>
        <v>0</v>
      </c>
      <c r="J853" s="183"/>
      <c r="K853" s="184">
        <f>ROUND(E853*J853,2)</f>
        <v>0</v>
      </c>
      <c r="L853" s="184">
        <v>21</v>
      </c>
      <c r="M853" s="184">
        <f>G853*(1+L853/100)</f>
        <v>0</v>
      </c>
      <c r="N853" s="182">
        <v>0</v>
      </c>
      <c r="O853" s="182">
        <f>ROUND(E853*N853,2)</f>
        <v>0</v>
      </c>
      <c r="P853" s="182">
        <v>0</v>
      </c>
      <c r="Q853" s="182">
        <f>ROUND(E853*P853,2)</f>
        <v>0</v>
      </c>
      <c r="R853" s="184" t="s">
        <v>773</v>
      </c>
      <c r="S853" s="184" t="s">
        <v>267</v>
      </c>
      <c r="T853" s="185" t="s">
        <v>267</v>
      </c>
      <c r="U853" s="158">
        <v>1.57</v>
      </c>
      <c r="V853" s="158">
        <f>ROUND(E853*U853,2)</f>
        <v>6.28</v>
      </c>
      <c r="W853" s="158"/>
      <c r="X853" s="158" t="s">
        <v>314</v>
      </c>
      <c r="Y853" s="147"/>
      <c r="Z853" s="147"/>
      <c r="AA853" s="147"/>
      <c r="AB853" s="147"/>
      <c r="AC853" s="147"/>
      <c r="AD853" s="147"/>
      <c r="AE853" s="147"/>
      <c r="AF853" s="147"/>
      <c r="AG853" s="147" t="s">
        <v>315</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x14ac:dyDescent="0.2">
      <c r="A854" s="165" t="s">
        <v>262</v>
      </c>
      <c r="B854" s="166" t="s">
        <v>143</v>
      </c>
      <c r="C854" s="186" t="s">
        <v>144</v>
      </c>
      <c r="D854" s="167"/>
      <c r="E854" s="168"/>
      <c r="F854" s="169"/>
      <c r="G854" s="169">
        <f>SUMIF(AG855:AG861,"&lt;&gt;NOR",G855:G861)</f>
        <v>0</v>
      </c>
      <c r="H854" s="169"/>
      <c r="I854" s="169">
        <f>SUM(I855:I861)</f>
        <v>0</v>
      </c>
      <c r="J854" s="169"/>
      <c r="K854" s="169">
        <f>SUM(K855:K861)</f>
        <v>0</v>
      </c>
      <c r="L854" s="169"/>
      <c r="M854" s="169">
        <f>SUM(M855:M861)</f>
        <v>0</v>
      </c>
      <c r="N854" s="168"/>
      <c r="O854" s="168">
        <f>SUM(O855:O861)</f>
        <v>0.03</v>
      </c>
      <c r="P854" s="168"/>
      <c r="Q854" s="168">
        <f>SUM(Q855:Q861)</f>
        <v>0</v>
      </c>
      <c r="R854" s="169"/>
      <c r="S854" s="169"/>
      <c r="T854" s="170"/>
      <c r="U854" s="164"/>
      <c r="V854" s="164">
        <f>SUM(V855:V861)</f>
        <v>235.26</v>
      </c>
      <c r="W854" s="164"/>
      <c r="X854" s="164"/>
      <c r="AG854" t="s">
        <v>263</v>
      </c>
    </row>
    <row r="855" spans="1:60" ht="56.25" outlineLevel="1" x14ac:dyDescent="0.2">
      <c r="A855" s="172">
        <v>74</v>
      </c>
      <c r="B855" s="173" t="s">
        <v>821</v>
      </c>
      <c r="C855" s="188" t="s">
        <v>822</v>
      </c>
      <c r="D855" s="174" t="s">
        <v>312</v>
      </c>
      <c r="E855" s="175">
        <v>758.9</v>
      </c>
      <c r="F855" s="176"/>
      <c r="G855" s="177">
        <f>ROUND(E855*F855,2)</f>
        <v>0</v>
      </c>
      <c r="H855" s="176"/>
      <c r="I855" s="177">
        <f>ROUND(E855*H855,2)</f>
        <v>0</v>
      </c>
      <c r="J855" s="176"/>
      <c r="K855" s="177">
        <f>ROUND(E855*J855,2)</f>
        <v>0</v>
      </c>
      <c r="L855" s="177">
        <v>21</v>
      </c>
      <c r="M855" s="177">
        <f>G855*(1+L855/100)</f>
        <v>0</v>
      </c>
      <c r="N855" s="175">
        <v>4.0000000000000003E-5</v>
      </c>
      <c r="O855" s="175">
        <f>ROUND(E855*N855,2)</f>
        <v>0.03</v>
      </c>
      <c r="P855" s="175">
        <v>0</v>
      </c>
      <c r="Q855" s="175">
        <f>ROUND(E855*P855,2)</f>
        <v>0</v>
      </c>
      <c r="R855" s="177" t="s">
        <v>399</v>
      </c>
      <c r="S855" s="177" t="s">
        <v>267</v>
      </c>
      <c r="T855" s="178" t="s">
        <v>267</v>
      </c>
      <c r="U855" s="158">
        <v>0.31</v>
      </c>
      <c r="V855" s="158">
        <f>ROUND(E855*U855,2)</f>
        <v>235.26</v>
      </c>
      <c r="W855" s="158"/>
      <c r="X855" s="158" t="s">
        <v>314</v>
      </c>
      <c r="Y855" s="147"/>
      <c r="Z855" s="147"/>
      <c r="AA855" s="147"/>
      <c r="AB855" s="147"/>
      <c r="AC855" s="147"/>
      <c r="AD855" s="147"/>
      <c r="AE855" s="147"/>
      <c r="AF855" s="147"/>
      <c r="AG855" s="147" t="s">
        <v>324</v>
      </c>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89" t="s">
        <v>823</v>
      </c>
      <c r="D856" s="160"/>
      <c r="E856" s="161">
        <v>250.46</v>
      </c>
      <c r="F856" s="158"/>
      <c r="G856" s="158"/>
      <c r="H856" s="158"/>
      <c r="I856" s="158"/>
      <c r="J856" s="158"/>
      <c r="K856" s="158"/>
      <c r="L856" s="158"/>
      <c r="M856" s="158"/>
      <c r="N856" s="157"/>
      <c r="O856" s="157"/>
      <c r="P856" s="157"/>
      <c r="Q856" s="157"/>
      <c r="R856" s="158"/>
      <c r="S856" s="158"/>
      <c r="T856" s="158"/>
      <c r="U856" s="158"/>
      <c r="V856" s="158"/>
      <c r="W856" s="158"/>
      <c r="X856" s="158"/>
      <c r="Y856" s="147"/>
      <c r="Z856" s="147"/>
      <c r="AA856" s="147"/>
      <c r="AB856" s="147"/>
      <c r="AC856" s="147"/>
      <c r="AD856" s="147"/>
      <c r="AE856" s="147"/>
      <c r="AF856" s="147"/>
      <c r="AG856" s="147" t="s">
        <v>301</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89" t="s">
        <v>824</v>
      </c>
      <c r="D857" s="160"/>
      <c r="E857" s="161">
        <v>228.33</v>
      </c>
      <c r="F857" s="158"/>
      <c r="G857" s="158"/>
      <c r="H857" s="158"/>
      <c r="I857" s="158"/>
      <c r="J857" s="158"/>
      <c r="K857" s="158"/>
      <c r="L857" s="158"/>
      <c r="M857" s="158"/>
      <c r="N857" s="157"/>
      <c r="O857" s="157"/>
      <c r="P857" s="157"/>
      <c r="Q857" s="157"/>
      <c r="R857" s="158"/>
      <c r="S857" s="158"/>
      <c r="T857" s="158"/>
      <c r="U857" s="158"/>
      <c r="V857" s="158"/>
      <c r="W857" s="158"/>
      <c r="X857" s="158"/>
      <c r="Y857" s="147"/>
      <c r="Z857" s="147"/>
      <c r="AA857" s="147"/>
      <c r="AB857" s="147"/>
      <c r="AC857" s="147"/>
      <c r="AD857" s="147"/>
      <c r="AE857" s="147"/>
      <c r="AF857" s="147"/>
      <c r="AG857" s="147" t="s">
        <v>301</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89" t="s">
        <v>825</v>
      </c>
      <c r="D858" s="160"/>
      <c r="E858" s="161"/>
      <c r="F858" s="158"/>
      <c r="G858" s="158"/>
      <c r="H858" s="158"/>
      <c r="I858" s="158"/>
      <c r="J858" s="158"/>
      <c r="K858" s="158"/>
      <c r="L858" s="158"/>
      <c r="M858" s="158"/>
      <c r="N858" s="157"/>
      <c r="O858" s="157"/>
      <c r="P858" s="157"/>
      <c r="Q858" s="157"/>
      <c r="R858" s="158"/>
      <c r="S858" s="158"/>
      <c r="T858" s="158"/>
      <c r="U858" s="158"/>
      <c r="V858" s="158"/>
      <c r="W858" s="158"/>
      <c r="X858" s="158"/>
      <c r="Y858" s="147"/>
      <c r="Z858" s="147"/>
      <c r="AA858" s="147"/>
      <c r="AB858" s="147"/>
      <c r="AC858" s="147"/>
      <c r="AD858" s="147"/>
      <c r="AE858" s="147"/>
      <c r="AF858" s="147"/>
      <c r="AG858" s="147" t="s">
        <v>301</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89" t="s">
        <v>826</v>
      </c>
      <c r="D859" s="160"/>
      <c r="E859" s="161">
        <v>191.1</v>
      </c>
      <c r="F859" s="158"/>
      <c r="G859" s="158"/>
      <c r="H859" s="158"/>
      <c r="I859" s="158"/>
      <c r="J859" s="158"/>
      <c r="K859" s="158"/>
      <c r="L859" s="158"/>
      <c r="M859" s="158"/>
      <c r="N859" s="157"/>
      <c r="O859" s="157"/>
      <c r="P859" s="157"/>
      <c r="Q859" s="157"/>
      <c r="R859" s="158"/>
      <c r="S859" s="158"/>
      <c r="T859" s="158"/>
      <c r="U859" s="158"/>
      <c r="V859" s="158"/>
      <c r="W859" s="158"/>
      <c r="X859" s="158"/>
      <c r="Y859" s="147"/>
      <c r="Z859" s="147"/>
      <c r="AA859" s="147"/>
      <c r="AB859" s="147"/>
      <c r="AC859" s="147"/>
      <c r="AD859" s="147"/>
      <c r="AE859" s="147"/>
      <c r="AF859" s="147"/>
      <c r="AG859" s="147" t="s">
        <v>301</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89" t="s">
        <v>827</v>
      </c>
      <c r="D860" s="160"/>
      <c r="E860" s="161">
        <v>88.966669999999993</v>
      </c>
      <c r="F860" s="158"/>
      <c r="G860" s="158"/>
      <c r="H860" s="158"/>
      <c r="I860" s="158"/>
      <c r="J860" s="158"/>
      <c r="K860" s="158"/>
      <c r="L860" s="158"/>
      <c r="M860" s="158"/>
      <c r="N860" s="157"/>
      <c r="O860" s="157"/>
      <c r="P860" s="157"/>
      <c r="Q860" s="157"/>
      <c r="R860" s="158"/>
      <c r="S860" s="158"/>
      <c r="T860" s="158"/>
      <c r="U860" s="158"/>
      <c r="V860" s="158"/>
      <c r="W860" s="158"/>
      <c r="X860" s="158"/>
      <c r="Y860" s="147"/>
      <c r="Z860" s="147"/>
      <c r="AA860" s="147"/>
      <c r="AB860" s="147"/>
      <c r="AC860" s="147"/>
      <c r="AD860" s="147"/>
      <c r="AE860" s="147"/>
      <c r="AF860" s="147"/>
      <c r="AG860" s="147" t="s">
        <v>301</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89" t="s">
        <v>828</v>
      </c>
      <c r="D861" s="160"/>
      <c r="E861" s="161">
        <v>4.333E-2</v>
      </c>
      <c r="F861" s="158"/>
      <c r="G861" s="158"/>
      <c r="H861" s="158"/>
      <c r="I861" s="158"/>
      <c r="J861" s="158"/>
      <c r="K861" s="158"/>
      <c r="L861" s="158"/>
      <c r="M861" s="158"/>
      <c r="N861" s="157"/>
      <c r="O861" s="157"/>
      <c r="P861" s="157"/>
      <c r="Q861" s="157"/>
      <c r="R861" s="158"/>
      <c r="S861" s="158"/>
      <c r="T861" s="158"/>
      <c r="U861" s="158"/>
      <c r="V861" s="158"/>
      <c r="W861" s="158"/>
      <c r="X861" s="158"/>
      <c r="Y861" s="147"/>
      <c r="Z861" s="147"/>
      <c r="AA861" s="147"/>
      <c r="AB861" s="147"/>
      <c r="AC861" s="147"/>
      <c r="AD861" s="147"/>
      <c r="AE861" s="147"/>
      <c r="AF861" s="147"/>
      <c r="AG861" s="147" t="s">
        <v>301</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x14ac:dyDescent="0.2">
      <c r="A862" s="165" t="s">
        <v>262</v>
      </c>
      <c r="B862" s="166" t="s">
        <v>145</v>
      </c>
      <c r="C862" s="186" t="s">
        <v>146</v>
      </c>
      <c r="D862" s="167"/>
      <c r="E862" s="168"/>
      <c r="F862" s="169"/>
      <c r="G862" s="169">
        <f>SUMIF(AG863:AG973,"&lt;&gt;NOR",G863:G973)</f>
        <v>0</v>
      </c>
      <c r="H862" s="169"/>
      <c r="I862" s="169">
        <f>SUM(I863:I973)</f>
        <v>0</v>
      </c>
      <c r="J862" s="169"/>
      <c r="K862" s="169">
        <f>SUM(K863:K973)</f>
        <v>0</v>
      </c>
      <c r="L862" s="169"/>
      <c r="M862" s="169">
        <f>SUM(M863:M973)</f>
        <v>0</v>
      </c>
      <c r="N862" s="168"/>
      <c r="O862" s="168">
        <f>SUM(O863:O973)</f>
        <v>0.33999999999999997</v>
      </c>
      <c r="P862" s="168"/>
      <c r="Q862" s="168">
        <f>SUM(Q863:Q973)</f>
        <v>66.77</v>
      </c>
      <c r="R862" s="169"/>
      <c r="S862" s="169"/>
      <c r="T862" s="170"/>
      <c r="U862" s="164"/>
      <c r="V862" s="164">
        <f>SUM(V863:V973)</f>
        <v>271.85000000000002</v>
      </c>
      <c r="W862" s="164"/>
      <c r="X862" s="164"/>
      <c r="AG862" t="s">
        <v>263</v>
      </c>
    </row>
    <row r="863" spans="1:60" ht="22.5" outlineLevel="1" x14ac:dyDescent="0.2">
      <c r="A863" s="172">
        <v>75</v>
      </c>
      <c r="B863" s="173" t="s">
        <v>829</v>
      </c>
      <c r="C863" s="188" t="s">
        <v>830</v>
      </c>
      <c r="D863" s="174" t="s">
        <v>322</v>
      </c>
      <c r="E863" s="175">
        <v>20.52</v>
      </c>
      <c r="F863" s="176"/>
      <c r="G863" s="177">
        <f>ROUND(E863*F863,2)</f>
        <v>0</v>
      </c>
      <c r="H863" s="176"/>
      <c r="I863" s="177">
        <f>ROUND(E863*H863,2)</f>
        <v>0</v>
      </c>
      <c r="J863" s="176"/>
      <c r="K863" s="177">
        <f>ROUND(E863*J863,2)</f>
        <v>0</v>
      </c>
      <c r="L863" s="177">
        <v>21</v>
      </c>
      <c r="M863" s="177">
        <f>G863*(1+L863/100)</f>
        <v>0</v>
      </c>
      <c r="N863" s="175">
        <v>1.2800000000000001E-3</v>
      </c>
      <c r="O863" s="175">
        <f>ROUND(E863*N863,2)</f>
        <v>0.03</v>
      </c>
      <c r="P863" s="175">
        <v>1.8</v>
      </c>
      <c r="Q863" s="175">
        <f>ROUND(E863*P863,2)</f>
        <v>36.94</v>
      </c>
      <c r="R863" s="177" t="s">
        <v>374</v>
      </c>
      <c r="S863" s="177" t="s">
        <v>267</v>
      </c>
      <c r="T863" s="178" t="s">
        <v>267</v>
      </c>
      <c r="U863" s="158">
        <v>1.52</v>
      </c>
      <c r="V863" s="158">
        <f>ROUND(E863*U863,2)</f>
        <v>31.19</v>
      </c>
      <c r="W863" s="158"/>
      <c r="X863" s="158" t="s">
        <v>314</v>
      </c>
      <c r="Y863" s="147"/>
      <c r="Z863" s="147"/>
      <c r="AA863" s="147"/>
      <c r="AB863" s="147"/>
      <c r="AC863" s="147"/>
      <c r="AD863" s="147"/>
      <c r="AE863" s="147"/>
      <c r="AF863" s="147"/>
      <c r="AG863" s="147" t="s">
        <v>324</v>
      </c>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ht="22.5" outlineLevel="1" x14ac:dyDescent="0.2">
      <c r="A864" s="154"/>
      <c r="B864" s="155"/>
      <c r="C864" s="266" t="s">
        <v>831</v>
      </c>
      <c r="D864" s="267"/>
      <c r="E864" s="267"/>
      <c r="F864" s="267"/>
      <c r="G864" s="267"/>
      <c r="H864" s="158"/>
      <c r="I864" s="158"/>
      <c r="J864" s="158"/>
      <c r="K864" s="158"/>
      <c r="L864" s="158"/>
      <c r="M864" s="158"/>
      <c r="N864" s="157"/>
      <c r="O864" s="157"/>
      <c r="P864" s="157"/>
      <c r="Q864" s="157"/>
      <c r="R864" s="158"/>
      <c r="S864" s="158"/>
      <c r="T864" s="158"/>
      <c r="U864" s="158"/>
      <c r="V864" s="158"/>
      <c r="W864" s="158"/>
      <c r="X864" s="158"/>
      <c r="Y864" s="147"/>
      <c r="Z864" s="147"/>
      <c r="AA864" s="147"/>
      <c r="AB864" s="147"/>
      <c r="AC864" s="147"/>
      <c r="AD864" s="147"/>
      <c r="AE864" s="147"/>
      <c r="AF864" s="147"/>
      <c r="AG864" s="147" t="s">
        <v>317</v>
      </c>
      <c r="AH864" s="147"/>
      <c r="AI864" s="147"/>
      <c r="AJ864" s="147"/>
      <c r="AK864" s="147"/>
      <c r="AL864" s="147"/>
      <c r="AM864" s="147"/>
      <c r="AN864" s="147"/>
      <c r="AO864" s="147"/>
      <c r="AP864" s="147"/>
      <c r="AQ864" s="147"/>
      <c r="AR864" s="147"/>
      <c r="AS864" s="147"/>
      <c r="AT864" s="147"/>
      <c r="AU864" s="147"/>
      <c r="AV864" s="147"/>
      <c r="AW864" s="147"/>
      <c r="AX864" s="147"/>
      <c r="AY864" s="147"/>
      <c r="AZ864" s="147"/>
      <c r="BA864" s="197" t="str">
        <f>C864</f>
        <v>nebo vybourání otvorů průřezové plochy přes 4 m2 ve zdivu nadzákladovém, včetně pomocného lešení o výšce podlahy do 1900 mm a pro zatížení do 1,5 kPa  (150 kg/m2)</v>
      </c>
      <c r="BB864" s="147"/>
      <c r="BC864" s="147"/>
      <c r="BD864" s="147"/>
      <c r="BE864" s="147"/>
      <c r="BF864" s="147"/>
      <c r="BG864" s="147"/>
      <c r="BH864" s="147"/>
    </row>
    <row r="865" spans="1:60" outlineLevel="1" x14ac:dyDescent="0.2">
      <c r="A865" s="154"/>
      <c r="B865" s="155"/>
      <c r="C865" s="189" t="s">
        <v>832</v>
      </c>
      <c r="D865" s="160"/>
      <c r="E865" s="161"/>
      <c r="F865" s="158"/>
      <c r="G865" s="158"/>
      <c r="H865" s="158"/>
      <c r="I865" s="158"/>
      <c r="J865" s="158"/>
      <c r="K865" s="158"/>
      <c r="L865" s="158"/>
      <c r="M865" s="158"/>
      <c r="N865" s="157"/>
      <c r="O865" s="157"/>
      <c r="P865" s="157"/>
      <c r="Q865" s="157"/>
      <c r="R865" s="158"/>
      <c r="S865" s="158"/>
      <c r="T865" s="158"/>
      <c r="U865" s="158"/>
      <c r="V865" s="158"/>
      <c r="W865" s="158"/>
      <c r="X865" s="158"/>
      <c r="Y865" s="147"/>
      <c r="Z865" s="147"/>
      <c r="AA865" s="147"/>
      <c r="AB865" s="147"/>
      <c r="AC865" s="147"/>
      <c r="AD865" s="147"/>
      <c r="AE865" s="147"/>
      <c r="AF865" s="147"/>
      <c r="AG865" s="147" t="s">
        <v>301</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89" t="s">
        <v>833</v>
      </c>
      <c r="D866" s="160"/>
      <c r="E866" s="161"/>
      <c r="F866" s="158"/>
      <c r="G866" s="158"/>
      <c r="H866" s="158"/>
      <c r="I866" s="158"/>
      <c r="J866" s="158"/>
      <c r="K866" s="158"/>
      <c r="L866" s="158"/>
      <c r="M866" s="158"/>
      <c r="N866" s="157"/>
      <c r="O866" s="157"/>
      <c r="P866" s="157"/>
      <c r="Q866" s="157"/>
      <c r="R866" s="158"/>
      <c r="S866" s="158"/>
      <c r="T866" s="158"/>
      <c r="U866" s="158"/>
      <c r="V866" s="158"/>
      <c r="W866" s="158"/>
      <c r="X866" s="158"/>
      <c r="Y866" s="147"/>
      <c r="Z866" s="147"/>
      <c r="AA866" s="147"/>
      <c r="AB866" s="147"/>
      <c r="AC866" s="147"/>
      <c r="AD866" s="147"/>
      <c r="AE866" s="147"/>
      <c r="AF866" s="147"/>
      <c r="AG866" s="147" t="s">
        <v>301</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189" t="s">
        <v>834</v>
      </c>
      <c r="D867" s="160"/>
      <c r="E867" s="161">
        <v>2.4971999999999999</v>
      </c>
      <c r="F867" s="158"/>
      <c r="G867" s="158"/>
      <c r="H867" s="158"/>
      <c r="I867" s="158"/>
      <c r="J867" s="158"/>
      <c r="K867" s="158"/>
      <c r="L867" s="158"/>
      <c r="M867" s="158"/>
      <c r="N867" s="157"/>
      <c r="O867" s="157"/>
      <c r="P867" s="157"/>
      <c r="Q867" s="157"/>
      <c r="R867" s="158"/>
      <c r="S867" s="158"/>
      <c r="T867" s="158"/>
      <c r="U867" s="158"/>
      <c r="V867" s="158"/>
      <c r="W867" s="158"/>
      <c r="X867" s="158"/>
      <c r="Y867" s="147"/>
      <c r="Z867" s="147"/>
      <c r="AA867" s="147"/>
      <c r="AB867" s="147"/>
      <c r="AC867" s="147"/>
      <c r="AD867" s="147"/>
      <c r="AE867" s="147"/>
      <c r="AF867" s="147"/>
      <c r="AG867" s="147" t="s">
        <v>301</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89" t="s">
        <v>835</v>
      </c>
      <c r="D868" s="160"/>
      <c r="E868" s="161">
        <v>6.8844000000000003</v>
      </c>
      <c r="F868" s="158"/>
      <c r="G868" s="158"/>
      <c r="H868" s="158"/>
      <c r="I868" s="158"/>
      <c r="J868" s="158"/>
      <c r="K868" s="158"/>
      <c r="L868" s="158"/>
      <c r="M868" s="158"/>
      <c r="N868" s="157"/>
      <c r="O868" s="157"/>
      <c r="P868" s="157"/>
      <c r="Q868" s="157"/>
      <c r="R868" s="158"/>
      <c r="S868" s="158"/>
      <c r="T868" s="158"/>
      <c r="U868" s="158"/>
      <c r="V868" s="158"/>
      <c r="W868" s="158"/>
      <c r="X868" s="158"/>
      <c r="Y868" s="147"/>
      <c r="Z868" s="147"/>
      <c r="AA868" s="147"/>
      <c r="AB868" s="147"/>
      <c r="AC868" s="147"/>
      <c r="AD868" s="147"/>
      <c r="AE868" s="147"/>
      <c r="AF868" s="147"/>
      <c r="AG868" s="147" t="s">
        <v>301</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189" t="s">
        <v>836</v>
      </c>
      <c r="D869" s="160"/>
      <c r="E869" s="161">
        <v>1.407</v>
      </c>
      <c r="F869" s="158"/>
      <c r="G869" s="158"/>
      <c r="H869" s="158"/>
      <c r="I869" s="158"/>
      <c r="J869" s="158"/>
      <c r="K869" s="158"/>
      <c r="L869" s="158"/>
      <c r="M869" s="158"/>
      <c r="N869" s="157"/>
      <c r="O869" s="157"/>
      <c r="P869" s="157"/>
      <c r="Q869" s="157"/>
      <c r="R869" s="158"/>
      <c r="S869" s="158"/>
      <c r="T869" s="158"/>
      <c r="U869" s="158"/>
      <c r="V869" s="158"/>
      <c r="W869" s="158"/>
      <c r="X869" s="158"/>
      <c r="Y869" s="147"/>
      <c r="Z869" s="147"/>
      <c r="AA869" s="147"/>
      <c r="AB869" s="147"/>
      <c r="AC869" s="147"/>
      <c r="AD869" s="147"/>
      <c r="AE869" s="147"/>
      <c r="AF869" s="147"/>
      <c r="AG869" s="147" t="s">
        <v>301</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89" t="s">
        <v>837</v>
      </c>
      <c r="D870" s="160"/>
      <c r="E870" s="161"/>
      <c r="F870" s="158"/>
      <c r="G870" s="158"/>
      <c r="H870" s="158"/>
      <c r="I870" s="158"/>
      <c r="J870" s="158"/>
      <c r="K870" s="158"/>
      <c r="L870" s="158"/>
      <c r="M870" s="158"/>
      <c r="N870" s="157"/>
      <c r="O870" s="157"/>
      <c r="P870" s="157"/>
      <c r="Q870" s="157"/>
      <c r="R870" s="158"/>
      <c r="S870" s="158"/>
      <c r="T870" s="158"/>
      <c r="U870" s="158"/>
      <c r="V870" s="158"/>
      <c r="W870" s="158"/>
      <c r="X870" s="158"/>
      <c r="Y870" s="147"/>
      <c r="Z870" s="147"/>
      <c r="AA870" s="147"/>
      <c r="AB870" s="147"/>
      <c r="AC870" s="147"/>
      <c r="AD870" s="147"/>
      <c r="AE870" s="147"/>
      <c r="AF870" s="147"/>
      <c r="AG870" s="147" t="s">
        <v>301</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89" t="s">
        <v>838</v>
      </c>
      <c r="D871" s="160"/>
      <c r="E871" s="161">
        <v>2.1105</v>
      </c>
      <c r="F871" s="158"/>
      <c r="G871" s="158"/>
      <c r="H871" s="158"/>
      <c r="I871" s="158"/>
      <c r="J871" s="158"/>
      <c r="K871" s="158"/>
      <c r="L871" s="158"/>
      <c r="M871" s="158"/>
      <c r="N871" s="157"/>
      <c r="O871" s="157"/>
      <c r="P871" s="157"/>
      <c r="Q871" s="157"/>
      <c r="R871" s="158"/>
      <c r="S871" s="158"/>
      <c r="T871" s="158"/>
      <c r="U871" s="158"/>
      <c r="V871" s="158"/>
      <c r="W871" s="158"/>
      <c r="X871" s="158"/>
      <c r="Y871" s="147"/>
      <c r="Z871" s="147"/>
      <c r="AA871" s="147"/>
      <c r="AB871" s="147"/>
      <c r="AC871" s="147"/>
      <c r="AD871" s="147"/>
      <c r="AE871" s="147"/>
      <c r="AF871" s="147"/>
      <c r="AG871" s="147" t="s">
        <v>301</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189" t="s">
        <v>839</v>
      </c>
      <c r="D872" s="160"/>
      <c r="E872" s="161">
        <v>5.6992500000000001</v>
      </c>
      <c r="F872" s="158"/>
      <c r="G872" s="158"/>
      <c r="H872" s="158"/>
      <c r="I872" s="158"/>
      <c r="J872" s="158"/>
      <c r="K872" s="158"/>
      <c r="L872" s="158"/>
      <c r="M872" s="158"/>
      <c r="N872" s="157"/>
      <c r="O872" s="157"/>
      <c r="P872" s="157"/>
      <c r="Q872" s="157"/>
      <c r="R872" s="158"/>
      <c r="S872" s="158"/>
      <c r="T872" s="158"/>
      <c r="U872" s="158"/>
      <c r="V872" s="158"/>
      <c r="W872" s="158"/>
      <c r="X872" s="158"/>
      <c r="Y872" s="147"/>
      <c r="Z872" s="147"/>
      <c r="AA872" s="147"/>
      <c r="AB872" s="147"/>
      <c r="AC872" s="147"/>
      <c r="AD872" s="147"/>
      <c r="AE872" s="147"/>
      <c r="AF872" s="147"/>
      <c r="AG872" s="147" t="s">
        <v>301</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89" t="s">
        <v>840</v>
      </c>
      <c r="D873" s="160"/>
      <c r="E873" s="161">
        <v>1.9192499999999999</v>
      </c>
      <c r="F873" s="158"/>
      <c r="G873" s="158"/>
      <c r="H873" s="158"/>
      <c r="I873" s="158"/>
      <c r="J873" s="158"/>
      <c r="K873" s="158"/>
      <c r="L873" s="158"/>
      <c r="M873" s="158"/>
      <c r="N873" s="157"/>
      <c r="O873" s="157"/>
      <c r="P873" s="157"/>
      <c r="Q873" s="157"/>
      <c r="R873" s="158"/>
      <c r="S873" s="158"/>
      <c r="T873" s="158"/>
      <c r="U873" s="158"/>
      <c r="V873" s="158"/>
      <c r="W873" s="158"/>
      <c r="X873" s="158"/>
      <c r="Y873" s="147"/>
      <c r="Z873" s="147"/>
      <c r="AA873" s="147"/>
      <c r="AB873" s="147"/>
      <c r="AC873" s="147"/>
      <c r="AD873" s="147"/>
      <c r="AE873" s="147"/>
      <c r="AF873" s="147"/>
      <c r="AG873" s="147" t="s">
        <v>301</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89" t="s">
        <v>841</v>
      </c>
      <c r="D874" s="160"/>
      <c r="E874" s="161">
        <v>2.3999999999999998E-3</v>
      </c>
      <c r="F874" s="158"/>
      <c r="G874" s="158"/>
      <c r="H874" s="158"/>
      <c r="I874" s="158"/>
      <c r="J874" s="158"/>
      <c r="K874" s="158"/>
      <c r="L874" s="158"/>
      <c r="M874" s="158"/>
      <c r="N874" s="157"/>
      <c r="O874" s="157"/>
      <c r="P874" s="157"/>
      <c r="Q874" s="157"/>
      <c r="R874" s="158"/>
      <c r="S874" s="158"/>
      <c r="T874" s="158"/>
      <c r="U874" s="158"/>
      <c r="V874" s="158"/>
      <c r="W874" s="158"/>
      <c r="X874" s="158"/>
      <c r="Y874" s="147"/>
      <c r="Z874" s="147"/>
      <c r="AA874" s="147"/>
      <c r="AB874" s="147"/>
      <c r="AC874" s="147"/>
      <c r="AD874" s="147"/>
      <c r="AE874" s="147"/>
      <c r="AF874" s="147"/>
      <c r="AG874" s="147" t="s">
        <v>301</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72">
        <v>76</v>
      </c>
      <c r="B875" s="173" t="s">
        <v>842</v>
      </c>
      <c r="C875" s="188" t="s">
        <v>843</v>
      </c>
      <c r="D875" s="174" t="s">
        <v>312</v>
      </c>
      <c r="E875" s="175">
        <v>16.2</v>
      </c>
      <c r="F875" s="176"/>
      <c r="G875" s="177">
        <f>ROUND(E875*F875,2)</f>
        <v>0</v>
      </c>
      <c r="H875" s="176"/>
      <c r="I875" s="177">
        <f>ROUND(E875*H875,2)</f>
        <v>0</v>
      </c>
      <c r="J875" s="176"/>
      <c r="K875" s="177">
        <f>ROUND(E875*J875,2)</f>
        <v>0</v>
      </c>
      <c r="L875" s="177">
        <v>21</v>
      </c>
      <c r="M875" s="177">
        <f>G875*(1+L875/100)</f>
        <v>0</v>
      </c>
      <c r="N875" s="175">
        <v>6.7000000000000002E-4</v>
      </c>
      <c r="O875" s="175">
        <f>ROUND(E875*N875,2)</f>
        <v>0.01</v>
      </c>
      <c r="P875" s="175">
        <v>5.5E-2</v>
      </c>
      <c r="Q875" s="175">
        <f>ROUND(E875*P875,2)</f>
        <v>0.89</v>
      </c>
      <c r="R875" s="177" t="s">
        <v>374</v>
      </c>
      <c r="S875" s="177" t="s">
        <v>267</v>
      </c>
      <c r="T875" s="178" t="s">
        <v>267</v>
      </c>
      <c r="U875" s="158">
        <v>0.38</v>
      </c>
      <c r="V875" s="158">
        <f>ROUND(E875*U875,2)</f>
        <v>6.16</v>
      </c>
      <c r="W875" s="158"/>
      <c r="X875" s="158" t="s">
        <v>314</v>
      </c>
      <c r="Y875" s="147"/>
      <c r="Z875" s="147"/>
      <c r="AA875" s="147"/>
      <c r="AB875" s="147"/>
      <c r="AC875" s="147"/>
      <c r="AD875" s="147"/>
      <c r="AE875" s="147"/>
      <c r="AF875" s="147"/>
      <c r="AG875" s="147" t="s">
        <v>324</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ht="22.5" outlineLevel="1" x14ac:dyDescent="0.2">
      <c r="A876" s="154"/>
      <c r="B876" s="155"/>
      <c r="C876" s="266" t="s">
        <v>844</v>
      </c>
      <c r="D876" s="267"/>
      <c r="E876" s="267"/>
      <c r="F876" s="267"/>
      <c r="G876" s="267"/>
      <c r="H876" s="158"/>
      <c r="I876" s="158"/>
      <c r="J876" s="158"/>
      <c r="K876" s="158"/>
      <c r="L876" s="158"/>
      <c r="M876" s="158"/>
      <c r="N876" s="157"/>
      <c r="O876" s="157"/>
      <c r="P876" s="157"/>
      <c r="Q876" s="157"/>
      <c r="R876" s="158"/>
      <c r="S876" s="158"/>
      <c r="T876" s="158"/>
      <c r="U876" s="158"/>
      <c r="V876" s="158"/>
      <c r="W876" s="158"/>
      <c r="X876" s="158"/>
      <c r="Y876" s="147"/>
      <c r="Z876" s="147"/>
      <c r="AA876" s="147"/>
      <c r="AB876" s="147"/>
      <c r="AC876" s="147"/>
      <c r="AD876" s="147"/>
      <c r="AE876" s="147"/>
      <c r="AF876" s="147"/>
      <c r="AG876" s="147" t="s">
        <v>317</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97" t="str">
        <f>C876</f>
        <v>nebo vybourání otvorů jakýchkoliv rozměrů, včetně pomocného lešení o výšce podlahy do 1900 mm a pro zatížení do 1,5 kPa  (150 kg/m2),</v>
      </c>
      <c r="BB876" s="147"/>
      <c r="BC876" s="147"/>
      <c r="BD876" s="147"/>
      <c r="BE876" s="147"/>
      <c r="BF876" s="147"/>
      <c r="BG876" s="147"/>
      <c r="BH876" s="147"/>
    </row>
    <row r="877" spans="1:60" outlineLevel="1" x14ac:dyDescent="0.2">
      <c r="A877" s="154"/>
      <c r="B877" s="155"/>
      <c r="C877" s="189" t="s">
        <v>845</v>
      </c>
      <c r="D877" s="160"/>
      <c r="E877" s="161"/>
      <c r="F877" s="158"/>
      <c r="G877" s="158"/>
      <c r="H877" s="158"/>
      <c r="I877" s="158"/>
      <c r="J877" s="158"/>
      <c r="K877" s="158"/>
      <c r="L877" s="158"/>
      <c r="M877" s="158"/>
      <c r="N877" s="157"/>
      <c r="O877" s="157"/>
      <c r="P877" s="157"/>
      <c r="Q877" s="157"/>
      <c r="R877" s="158"/>
      <c r="S877" s="158"/>
      <c r="T877" s="158"/>
      <c r="U877" s="158"/>
      <c r="V877" s="158"/>
      <c r="W877" s="158"/>
      <c r="X877" s="158"/>
      <c r="Y877" s="147"/>
      <c r="Z877" s="147"/>
      <c r="AA877" s="147"/>
      <c r="AB877" s="147"/>
      <c r="AC877" s="147"/>
      <c r="AD877" s="147"/>
      <c r="AE877" s="147"/>
      <c r="AF877" s="147"/>
      <c r="AG877" s="147" t="s">
        <v>301</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89" t="s">
        <v>846</v>
      </c>
      <c r="D878" s="160"/>
      <c r="E878" s="161">
        <v>16.2</v>
      </c>
      <c r="F878" s="158"/>
      <c r="G878" s="158"/>
      <c r="H878" s="158"/>
      <c r="I878" s="158"/>
      <c r="J878" s="158"/>
      <c r="K878" s="158"/>
      <c r="L878" s="158"/>
      <c r="M878" s="158"/>
      <c r="N878" s="157"/>
      <c r="O878" s="157"/>
      <c r="P878" s="157"/>
      <c r="Q878" s="157"/>
      <c r="R878" s="158"/>
      <c r="S878" s="158"/>
      <c r="T878" s="158"/>
      <c r="U878" s="158"/>
      <c r="V878" s="158"/>
      <c r="W878" s="158"/>
      <c r="X878" s="158"/>
      <c r="Y878" s="147"/>
      <c r="Z878" s="147"/>
      <c r="AA878" s="147"/>
      <c r="AB878" s="147"/>
      <c r="AC878" s="147"/>
      <c r="AD878" s="147"/>
      <c r="AE878" s="147"/>
      <c r="AF878" s="147"/>
      <c r="AG878" s="147" t="s">
        <v>301</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ht="22.5" outlineLevel="1" x14ac:dyDescent="0.2">
      <c r="A879" s="172">
        <v>77</v>
      </c>
      <c r="B879" s="173" t="s">
        <v>847</v>
      </c>
      <c r="C879" s="188" t="s">
        <v>848</v>
      </c>
      <c r="D879" s="174" t="s">
        <v>312</v>
      </c>
      <c r="E879" s="175">
        <v>1.08</v>
      </c>
      <c r="F879" s="176"/>
      <c r="G879" s="177">
        <f>ROUND(E879*F879,2)</f>
        <v>0</v>
      </c>
      <c r="H879" s="176"/>
      <c r="I879" s="177">
        <f>ROUND(E879*H879,2)</f>
        <v>0</v>
      </c>
      <c r="J879" s="176"/>
      <c r="K879" s="177">
        <f>ROUND(E879*J879,2)</f>
        <v>0</v>
      </c>
      <c r="L879" s="177">
        <v>21</v>
      </c>
      <c r="M879" s="177">
        <f>G879*(1+L879/100)</f>
        <v>0</v>
      </c>
      <c r="N879" s="175">
        <v>0</v>
      </c>
      <c r="O879" s="175">
        <f>ROUND(E879*N879,2)</f>
        <v>0</v>
      </c>
      <c r="P879" s="175">
        <v>5.5E-2</v>
      </c>
      <c r="Q879" s="175">
        <f>ROUND(E879*P879,2)</f>
        <v>0.06</v>
      </c>
      <c r="R879" s="177" t="s">
        <v>374</v>
      </c>
      <c r="S879" s="177" t="s">
        <v>267</v>
      </c>
      <c r="T879" s="178" t="s">
        <v>267</v>
      </c>
      <c r="U879" s="158">
        <v>0.43</v>
      </c>
      <c r="V879" s="158">
        <f>ROUND(E879*U879,2)</f>
        <v>0.46</v>
      </c>
      <c r="W879" s="158"/>
      <c r="X879" s="158" t="s">
        <v>314</v>
      </c>
      <c r="Y879" s="147"/>
      <c r="Z879" s="147"/>
      <c r="AA879" s="147"/>
      <c r="AB879" s="147"/>
      <c r="AC879" s="147"/>
      <c r="AD879" s="147"/>
      <c r="AE879" s="147"/>
      <c r="AF879" s="147"/>
      <c r="AG879" s="147" t="s">
        <v>324</v>
      </c>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ht="22.5" outlineLevel="1" x14ac:dyDescent="0.2">
      <c r="A880" s="154"/>
      <c r="B880" s="155"/>
      <c r="C880" s="266" t="s">
        <v>849</v>
      </c>
      <c r="D880" s="267"/>
      <c r="E880" s="267"/>
      <c r="F880" s="267"/>
      <c r="G880" s="267"/>
      <c r="H880" s="158"/>
      <c r="I880" s="158"/>
      <c r="J880" s="158"/>
      <c r="K880" s="158"/>
      <c r="L880" s="158"/>
      <c r="M880" s="158"/>
      <c r="N880" s="157"/>
      <c r="O880" s="157"/>
      <c r="P880" s="157"/>
      <c r="Q880" s="157"/>
      <c r="R880" s="158"/>
      <c r="S880" s="158"/>
      <c r="T880" s="158"/>
      <c r="U880" s="158"/>
      <c r="V880" s="158"/>
      <c r="W880" s="158"/>
      <c r="X880" s="158"/>
      <c r="Y880" s="147"/>
      <c r="Z880" s="147"/>
      <c r="AA880" s="147"/>
      <c r="AB880" s="147"/>
      <c r="AC880" s="147"/>
      <c r="AD880" s="147"/>
      <c r="AE880" s="147"/>
      <c r="AF880" s="147"/>
      <c r="AG880" s="147" t="s">
        <v>317</v>
      </c>
      <c r="AH880" s="147"/>
      <c r="AI880" s="147"/>
      <c r="AJ880" s="147"/>
      <c r="AK880" s="147"/>
      <c r="AL880" s="147"/>
      <c r="AM880" s="147"/>
      <c r="AN880" s="147"/>
      <c r="AO880" s="147"/>
      <c r="AP880" s="147"/>
      <c r="AQ880" s="147"/>
      <c r="AR880" s="147"/>
      <c r="AS880" s="147"/>
      <c r="AT880" s="147"/>
      <c r="AU880" s="147"/>
      <c r="AV880" s="147"/>
      <c r="AW880" s="147"/>
      <c r="AX880" s="147"/>
      <c r="AY880" s="147"/>
      <c r="AZ880" s="147"/>
      <c r="BA880" s="197" t="str">
        <f>C880</f>
        <v>bez odstupu, po hrubém vybourání otvorů v jakémkoliv zdivu cihelném, včetně pomocného lešení o výšce podlahy do 1900 mm a pro zatížení do 1,5 kPa  (150 kg/m2),</v>
      </c>
      <c r="BB880" s="147"/>
      <c r="BC880" s="147"/>
      <c r="BD880" s="147"/>
      <c r="BE880" s="147"/>
      <c r="BF880" s="147"/>
      <c r="BG880" s="147"/>
      <c r="BH880" s="147"/>
    </row>
    <row r="881" spans="1:60" outlineLevel="1" x14ac:dyDescent="0.2">
      <c r="A881" s="154"/>
      <c r="B881" s="155"/>
      <c r="C881" s="189" t="s">
        <v>850</v>
      </c>
      <c r="D881" s="160"/>
      <c r="E881" s="161">
        <v>1.08</v>
      </c>
      <c r="F881" s="158"/>
      <c r="G881" s="158"/>
      <c r="H881" s="158"/>
      <c r="I881" s="158"/>
      <c r="J881" s="158"/>
      <c r="K881" s="158"/>
      <c r="L881" s="158"/>
      <c r="M881" s="158"/>
      <c r="N881" s="157"/>
      <c r="O881" s="157"/>
      <c r="P881" s="157"/>
      <c r="Q881" s="157"/>
      <c r="R881" s="158"/>
      <c r="S881" s="158"/>
      <c r="T881" s="158"/>
      <c r="U881" s="158"/>
      <c r="V881" s="158"/>
      <c r="W881" s="158"/>
      <c r="X881" s="158"/>
      <c r="Y881" s="147"/>
      <c r="Z881" s="147"/>
      <c r="AA881" s="147"/>
      <c r="AB881" s="147"/>
      <c r="AC881" s="147"/>
      <c r="AD881" s="147"/>
      <c r="AE881" s="147"/>
      <c r="AF881" s="147"/>
      <c r="AG881" s="147" t="s">
        <v>301</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72">
        <v>78</v>
      </c>
      <c r="B882" s="173" t="s">
        <v>851</v>
      </c>
      <c r="C882" s="188" t="s">
        <v>852</v>
      </c>
      <c r="D882" s="174" t="s">
        <v>383</v>
      </c>
      <c r="E882" s="175">
        <v>115</v>
      </c>
      <c r="F882" s="176"/>
      <c r="G882" s="177">
        <f>ROUND(E882*F882,2)</f>
        <v>0</v>
      </c>
      <c r="H882" s="176"/>
      <c r="I882" s="177">
        <f>ROUND(E882*H882,2)</f>
        <v>0</v>
      </c>
      <c r="J882" s="176"/>
      <c r="K882" s="177">
        <f>ROUND(E882*J882,2)</f>
        <v>0</v>
      </c>
      <c r="L882" s="177">
        <v>21</v>
      </c>
      <c r="M882" s="177">
        <f>G882*(1+L882/100)</f>
        <v>0</v>
      </c>
      <c r="N882" s="175">
        <v>0</v>
      </c>
      <c r="O882" s="175">
        <f>ROUND(E882*N882,2)</f>
        <v>0</v>
      </c>
      <c r="P882" s="175">
        <v>0</v>
      </c>
      <c r="Q882" s="175">
        <f>ROUND(E882*P882,2)</f>
        <v>0</v>
      </c>
      <c r="R882" s="177" t="s">
        <v>374</v>
      </c>
      <c r="S882" s="177" t="s">
        <v>267</v>
      </c>
      <c r="T882" s="178" t="s">
        <v>267</v>
      </c>
      <c r="U882" s="158">
        <v>0.03</v>
      </c>
      <c r="V882" s="158">
        <f>ROUND(E882*U882,2)</f>
        <v>3.45</v>
      </c>
      <c r="W882" s="158"/>
      <c r="X882" s="158" t="s">
        <v>314</v>
      </c>
      <c r="Y882" s="147"/>
      <c r="Z882" s="147"/>
      <c r="AA882" s="147"/>
      <c r="AB882" s="147"/>
      <c r="AC882" s="147"/>
      <c r="AD882" s="147"/>
      <c r="AE882" s="147"/>
      <c r="AF882" s="147"/>
      <c r="AG882" s="147" t="s">
        <v>324</v>
      </c>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266" t="s">
        <v>853</v>
      </c>
      <c r="D883" s="267"/>
      <c r="E883" s="267"/>
      <c r="F883" s="267"/>
      <c r="G883" s="267"/>
      <c r="H883" s="158"/>
      <c r="I883" s="158"/>
      <c r="J883" s="158"/>
      <c r="K883" s="158"/>
      <c r="L883" s="158"/>
      <c r="M883" s="158"/>
      <c r="N883" s="157"/>
      <c r="O883" s="157"/>
      <c r="P883" s="157"/>
      <c r="Q883" s="157"/>
      <c r="R883" s="158"/>
      <c r="S883" s="158"/>
      <c r="T883" s="158"/>
      <c r="U883" s="158"/>
      <c r="V883" s="158"/>
      <c r="W883" s="158"/>
      <c r="X883" s="158"/>
      <c r="Y883" s="147"/>
      <c r="Z883" s="147"/>
      <c r="AA883" s="147"/>
      <c r="AB883" s="147"/>
      <c r="AC883" s="147"/>
      <c r="AD883" s="147"/>
      <c r="AE883" s="147"/>
      <c r="AF883" s="147"/>
      <c r="AG883" s="147" t="s">
        <v>317</v>
      </c>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9" t="s">
        <v>854</v>
      </c>
      <c r="D884" s="160"/>
      <c r="E884" s="161">
        <v>13</v>
      </c>
      <c r="F884" s="158"/>
      <c r="G884" s="158"/>
      <c r="H884" s="158"/>
      <c r="I884" s="158"/>
      <c r="J884" s="158"/>
      <c r="K884" s="158"/>
      <c r="L884" s="158"/>
      <c r="M884" s="158"/>
      <c r="N884" s="157"/>
      <c r="O884" s="157"/>
      <c r="P884" s="157"/>
      <c r="Q884" s="157"/>
      <c r="R884" s="158"/>
      <c r="S884" s="158"/>
      <c r="T884" s="158"/>
      <c r="U884" s="158"/>
      <c r="V884" s="158"/>
      <c r="W884" s="158"/>
      <c r="X884" s="158"/>
      <c r="Y884" s="147"/>
      <c r="Z884" s="147"/>
      <c r="AA884" s="147"/>
      <c r="AB884" s="147"/>
      <c r="AC884" s="147"/>
      <c r="AD884" s="147"/>
      <c r="AE884" s="147"/>
      <c r="AF884" s="147"/>
      <c r="AG884" s="147" t="s">
        <v>301</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89" t="s">
        <v>855</v>
      </c>
      <c r="D885" s="160"/>
      <c r="E885" s="161">
        <v>96</v>
      </c>
      <c r="F885" s="158"/>
      <c r="G885" s="158"/>
      <c r="H885" s="158"/>
      <c r="I885" s="158"/>
      <c r="J885" s="158"/>
      <c r="K885" s="158"/>
      <c r="L885" s="158"/>
      <c r="M885" s="158"/>
      <c r="N885" s="157"/>
      <c r="O885" s="157"/>
      <c r="P885" s="157"/>
      <c r="Q885" s="157"/>
      <c r="R885" s="158"/>
      <c r="S885" s="158"/>
      <c r="T885" s="158"/>
      <c r="U885" s="158"/>
      <c r="V885" s="158"/>
      <c r="W885" s="158"/>
      <c r="X885" s="158"/>
      <c r="Y885" s="147"/>
      <c r="Z885" s="147"/>
      <c r="AA885" s="147"/>
      <c r="AB885" s="147"/>
      <c r="AC885" s="147"/>
      <c r="AD885" s="147"/>
      <c r="AE885" s="147"/>
      <c r="AF885" s="147"/>
      <c r="AG885" s="147" t="s">
        <v>301</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189" t="s">
        <v>856</v>
      </c>
      <c r="D886" s="160"/>
      <c r="E886" s="161">
        <v>4</v>
      </c>
      <c r="F886" s="158"/>
      <c r="G886" s="158"/>
      <c r="H886" s="158"/>
      <c r="I886" s="158"/>
      <c r="J886" s="158"/>
      <c r="K886" s="158"/>
      <c r="L886" s="158"/>
      <c r="M886" s="158"/>
      <c r="N886" s="157"/>
      <c r="O886" s="157"/>
      <c r="P886" s="157"/>
      <c r="Q886" s="157"/>
      <c r="R886" s="158"/>
      <c r="S886" s="158"/>
      <c r="T886" s="158"/>
      <c r="U886" s="158"/>
      <c r="V886" s="158"/>
      <c r="W886" s="158"/>
      <c r="X886" s="158"/>
      <c r="Y886" s="147"/>
      <c r="Z886" s="147"/>
      <c r="AA886" s="147"/>
      <c r="AB886" s="147"/>
      <c r="AC886" s="147"/>
      <c r="AD886" s="147"/>
      <c r="AE886" s="147"/>
      <c r="AF886" s="147"/>
      <c r="AG886" s="147" t="s">
        <v>301</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54"/>
      <c r="B887" s="155"/>
      <c r="C887" s="189" t="s">
        <v>857</v>
      </c>
      <c r="D887" s="160"/>
      <c r="E887" s="161">
        <v>2</v>
      </c>
      <c r="F887" s="158"/>
      <c r="G887" s="158"/>
      <c r="H887" s="158"/>
      <c r="I887" s="158"/>
      <c r="J887" s="158"/>
      <c r="K887" s="158"/>
      <c r="L887" s="158"/>
      <c r="M887" s="158"/>
      <c r="N887" s="157"/>
      <c r="O887" s="157"/>
      <c r="P887" s="157"/>
      <c r="Q887" s="157"/>
      <c r="R887" s="158"/>
      <c r="S887" s="158"/>
      <c r="T887" s="158"/>
      <c r="U887" s="158"/>
      <c r="V887" s="158"/>
      <c r="W887" s="158"/>
      <c r="X887" s="158"/>
      <c r="Y887" s="147"/>
      <c r="Z887" s="147"/>
      <c r="AA887" s="147"/>
      <c r="AB887" s="147"/>
      <c r="AC887" s="147"/>
      <c r="AD887" s="147"/>
      <c r="AE887" s="147"/>
      <c r="AF887" s="147"/>
      <c r="AG887" s="147" t="s">
        <v>301</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72">
        <v>79</v>
      </c>
      <c r="B888" s="173" t="s">
        <v>858</v>
      </c>
      <c r="C888" s="188" t="s">
        <v>859</v>
      </c>
      <c r="D888" s="174" t="s">
        <v>383</v>
      </c>
      <c r="E888" s="175">
        <v>13</v>
      </c>
      <c r="F888" s="176"/>
      <c r="G888" s="177">
        <f>ROUND(E888*F888,2)</f>
        <v>0</v>
      </c>
      <c r="H888" s="176"/>
      <c r="I888" s="177">
        <f>ROUND(E888*H888,2)</f>
        <v>0</v>
      </c>
      <c r="J888" s="176"/>
      <c r="K888" s="177">
        <f>ROUND(E888*J888,2)</f>
        <v>0</v>
      </c>
      <c r="L888" s="177">
        <v>21</v>
      </c>
      <c r="M888" s="177">
        <f>G888*(1+L888/100)</f>
        <v>0</v>
      </c>
      <c r="N888" s="175">
        <v>0</v>
      </c>
      <c r="O888" s="175">
        <f>ROUND(E888*N888,2)</f>
        <v>0</v>
      </c>
      <c r="P888" s="175">
        <v>0</v>
      </c>
      <c r="Q888" s="175">
        <f>ROUND(E888*P888,2)</f>
        <v>0</v>
      </c>
      <c r="R888" s="177" t="s">
        <v>374</v>
      </c>
      <c r="S888" s="177" t="s">
        <v>267</v>
      </c>
      <c r="T888" s="178" t="s">
        <v>267</v>
      </c>
      <c r="U888" s="158">
        <v>0.06</v>
      </c>
      <c r="V888" s="158">
        <f>ROUND(E888*U888,2)</f>
        <v>0.78</v>
      </c>
      <c r="W888" s="158"/>
      <c r="X888" s="158" t="s">
        <v>314</v>
      </c>
      <c r="Y888" s="147"/>
      <c r="Z888" s="147"/>
      <c r="AA888" s="147"/>
      <c r="AB888" s="147"/>
      <c r="AC888" s="147"/>
      <c r="AD888" s="147"/>
      <c r="AE888" s="147"/>
      <c r="AF888" s="147"/>
      <c r="AG888" s="147" t="s">
        <v>324</v>
      </c>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266" t="s">
        <v>853</v>
      </c>
      <c r="D889" s="267"/>
      <c r="E889" s="267"/>
      <c r="F889" s="267"/>
      <c r="G889" s="267"/>
      <c r="H889" s="158"/>
      <c r="I889" s="158"/>
      <c r="J889" s="158"/>
      <c r="K889" s="158"/>
      <c r="L889" s="158"/>
      <c r="M889" s="158"/>
      <c r="N889" s="157"/>
      <c r="O889" s="157"/>
      <c r="P889" s="157"/>
      <c r="Q889" s="157"/>
      <c r="R889" s="158"/>
      <c r="S889" s="158"/>
      <c r="T889" s="158"/>
      <c r="U889" s="158"/>
      <c r="V889" s="158"/>
      <c r="W889" s="158"/>
      <c r="X889" s="158"/>
      <c r="Y889" s="147"/>
      <c r="Z889" s="147"/>
      <c r="AA889" s="147"/>
      <c r="AB889" s="147"/>
      <c r="AC889" s="147"/>
      <c r="AD889" s="147"/>
      <c r="AE889" s="147"/>
      <c r="AF889" s="147"/>
      <c r="AG889" s="147" t="s">
        <v>317</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89" t="s">
        <v>854</v>
      </c>
      <c r="D890" s="160"/>
      <c r="E890" s="161">
        <v>13</v>
      </c>
      <c r="F890" s="158"/>
      <c r="G890" s="158"/>
      <c r="H890" s="158"/>
      <c r="I890" s="158"/>
      <c r="J890" s="158"/>
      <c r="K890" s="158"/>
      <c r="L890" s="158"/>
      <c r="M890" s="158"/>
      <c r="N890" s="157"/>
      <c r="O890" s="157"/>
      <c r="P890" s="157"/>
      <c r="Q890" s="157"/>
      <c r="R890" s="158"/>
      <c r="S890" s="158"/>
      <c r="T890" s="158"/>
      <c r="U890" s="158"/>
      <c r="V890" s="158"/>
      <c r="W890" s="158"/>
      <c r="X890" s="158"/>
      <c r="Y890" s="147"/>
      <c r="Z890" s="147"/>
      <c r="AA890" s="147"/>
      <c r="AB890" s="147"/>
      <c r="AC890" s="147"/>
      <c r="AD890" s="147"/>
      <c r="AE890" s="147"/>
      <c r="AF890" s="147"/>
      <c r="AG890" s="147" t="s">
        <v>301</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72">
        <v>80</v>
      </c>
      <c r="B891" s="173" t="s">
        <v>860</v>
      </c>
      <c r="C891" s="188" t="s">
        <v>861</v>
      </c>
      <c r="D891" s="174" t="s">
        <v>312</v>
      </c>
      <c r="E891" s="175">
        <v>116.8</v>
      </c>
      <c r="F891" s="176"/>
      <c r="G891" s="177">
        <f>ROUND(E891*F891,2)</f>
        <v>0</v>
      </c>
      <c r="H891" s="176"/>
      <c r="I891" s="177">
        <f>ROUND(E891*H891,2)</f>
        <v>0</v>
      </c>
      <c r="J891" s="176"/>
      <c r="K891" s="177">
        <f>ROUND(E891*J891,2)</f>
        <v>0</v>
      </c>
      <c r="L891" s="177">
        <v>21</v>
      </c>
      <c r="M891" s="177">
        <f>G891*(1+L891/100)</f>
        <v>0</v>
      </c>
      <c r="N891" s="175">
        <v>2.1900000000000001E-3</v>
      </c>
      <c r="O891" s="175">
        <f>ROUND(E891*N891,2)</f>
        <v>0.26</v>
      </c>
      <c r="P891" s="175">
        <v>7.4999999999999997E-2</v>
      </c>
      <c r="Q891" s="175">
        <f>ROUND(E891*P891,2)</f>
        <v>8.76</v>
      </c>
      <c r="R891" s="177" t="s">
        <v>374</v>
      </c>
      <c r="S891" s="177" t="s">
        <v>267</v>
      </c>
      <c r="T891" s="178" t="s">
        <v>267</v>
      </c>
      <c r="U891" s="158">
        <v>0.96</v>
      </c>
      <c r="V891" s="158">
        <f>ROUND(E891*U891,2)</f>
        <v>112.13</v>
      </c>
      <c r="W891" s="158"/>
      <c r="X891" s="158" t="s">
        <v>314</v>
      </c>
      <c r="Y891" s="147"/>
      <c r="Z891" s="147"/>
      <c r="AA891" s="147"/>
      <c r="AB891" s="147"/>
      <c r="AC891" s="147"/>
      <c r="AD891" s="147"/>
      <c r="AE891" s="147"/>
      <c r="AF891" s="147"/>
      <c r="AG891" s="147" t="s">
        <v>324</v>
      </c>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266" t="s">
        <v>862</v>
      </c>
      <c r="D892" s="267"/>
      <c r="E892" s="267"/>
      <c r="F892" s="267"/>
      <c r="G892" s="267"/>
      <c r="H892" s="158"/>
      <c r="I892" s="158"/>
      <c r="J892" s="158"/>
      <c r="K892" s="158"/>
      <c r="L892" s="158"/>
      <c r="M892" s="158"/>
      <c r="N892" s="157"/>
      <c r="O892" s="157"/>
      <c r="P892" s="157"/>
      <c r="Q892" s="157"/>
      <c r="R892" s="158"/>
      <c r="S892" s="158"/>
      <c r="T892" s="158"/>
      <c r="U892" s="158"/>
      <c r="V892" s="158"/>
      <c r="W892" s="158"/>
      <c r="X892" s="158"/>
      <c r="Y892" s="147"/>
      <c r="Z892" s="147"/>
      <c r="AA892" s="147"/>
      <c r="AB892" s="147"/>
      <c r="AC892" s="147"/>
      <c r="AD892" s="147"/>
      <c r="AE892" s="147"/>
      <c r="AF892" s="147"/>
      <c r="AG892" s="147" t="s">
        <v>317</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189" t="s">
        <v>863</v>
      </c>
      <c r="D893" s="160"/>
      <c r="E893" s="161"/>
      <c r="F893" s="158"/>
      <c r="G893" s="158"/>
      <c r="H893" s="158"/>
      <c r="I893" s="158"/>
      <c r="J893" s="158"/>
      <c r="K893" s="158"/>
      <c r="L893" s="158"/>
      <c r="M893" s="158"/>
      <c r="N893" s="157"/>
      <c r="O893" s="157"/>
      <c r="P893" s="157"/>
      <c r="Q893" s="157"/>
      <c r="R893" s="158"/>
      <c r="S893" s="158"/>
      <c r="T893" s="158"/>
      <c r="U893" s="158"/>
      <c r="V893" s="158"/>
      <c r="W893" s="158"/>
      <c r="X893" s="158"/>
      <c r="Y893" s="147"/>
      <c r="Z893" s="147"/>
      <c r="AA893" s="147"/>
      <c r="AB893" s="147"/>
      <c r="AC893" s="147"/>
      <c r="AD893" s="147"/>
      <c r="AE893" s="147"/>
      <c r="AF893" s="147"/>
      <c r="AG893" s="147" t="s">
        <v>301</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54"/>
      <c r="B894" s="155"/>
      <c r="C894" s="189" t="s">
        <v>864</v>
      </c>
      <c r="D894" s="160"/>
      <c r="E894" s="161">
        <v>111.36</v>
      </c>
      <c r="F894" s="158"/>
      <c r="G894" s="158"/>
      <c r="H894" s="158"/>
      <c r="I894" s="158"/>
      <c r="J894" s="158"/>
      <c r="K894" s="158"/>
      <c r="L894" s="158"/>
      <c r="M894" s="158"/>
      <c r="N894" s="157"/>
      <c r="O894" s="157"/>
      <c r="P894" s="157"/>
      <c r="Q894" s="157"/>
      <c r="R894" s="158"/>
      <c r="S894" s="158"/>
      <c r="T894" s="158"/>
      <c r="U894" s="158"/>
      <c r="V894" s="158"/>
      <c r="W894" s="158"/>
      <c r="X894" s="158"/>
      <c r="Y894" s="147"/>
      <c r="Z894" s="147"/>
      <c r="AA894" s="147"/>
      <c r="AB894" s="147"/>
      <c r="AC894" s="147"/>
      <c r="AD894" s="147"/>
      <c r="AE894" s="147"/>
      <c r="AF894" s="147"/>
      <c r="AG894" s="147" t="s">
        <v>301</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89" t="s">
        <v>865</v>
      </c>
      <c r="D895" s="160"/>
      <c r="E895" s="161">
        <v>4.32</v>
      </c>
      <c r="F895" s="158"/>
      <c r="G895" s="158"/>
      <c r="H895" s="158"/>
      <c r="I895" s="158"/>
      <c r="J895" s="158"/>
      <c r="K895" s="158"/>
      <c r="L895" s="158"/>
      <c r="M895" s="158"/>
      <c r="N895" s="157"/>
      <c r="O895" s="157"/>
      <c r="P895" s="157"/>
      <c r="Q895" s="157"/>
      <c r="R895" s="158"/>
      <c r="S895" s="158"/>
      <c r="T895" s="158"/>
      <c r="U895" s="158"/>
      <c r="V895" s="158"/>
      <c r="W895" s="158"/>
      <c r="X895" s="158"/>
      <c r="Y895" s="147"/>
      <c r="Z895" s="147"/>
      <c r="AA895" s="147"/>
      <c r="AB895" s="147"/>
      <c r="AC895" s="147"/>
      <c r="AD895" s="147"/>
      <c r="AE895" s="147"/>
      <c r="AF895" s="147"/>
      <c r="AG895" s="147" t="s">
        <v>301</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89" t="s">
        <v>866</v>
      </c>
      <c r="D896" s="160"/>
      <c r="E896" s="161">
        <v>1.08</v>
      </c>
      <c r="F896" s="158"/>
      <c r="G896" s="158"/>
      <c r="H896" s="158"/>
      <c r="I896" s="158"/>
      <c r="J896" s="158"/>
      <c r="K896" s="158"/>
      <c r="L896" s="158"/>
      <c r="M896" s="158"/>
      <c r="N896" s="157"/>
      <c r="O896" s="157"/>
      <c r="P896" s="157"/>
      <c r="Q896" s="157"/>
      <c r="R896" s="158"/>
      <c r="S896" s="158"/>
      <c r="T896" s="158"/>
      <c r="U896" s="158"/>
      <c r="V896" s="158"/>
      <c r="W896" s="158"/>
      <c r="X896" s="158"/>
      <c r="Y896" s="147"/>
      <c r="Z896" s="147"/>
      <c r="AA896" s="147"/>
      <c r="AB896" s="147"/>
      <c r="AC896" s="147"/>
      <c r="AD896" s="147"/>
      <c r="AE896" s="147"/>
      <c r="AF896" s="147"/>
      <c r="AG896" s="147" t="s">
        <v>301</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89" t="s">
        <v>600</v>
      </c>
      <c r="D897" s="160"/>
      <c r="E897" s="161">
        <v>0.04</v>
      </c>
      <c r="F897" s="158"/>
      <c r="G897" s="158"/>
      <c r="H897" s="158"/>
      <c r="I897" s="158"/>
      <c r="J897" s="158"/>
      <c r="K897" s="158"/>
      <c r="L897" s="158"/>
      <c r="M897" s="158"/>
      <c r="N897" s="157"/>
      <c r="O897" s="157"/>
      <c r="P897" s="157"/>
      <c r="Q897" s="157"/>
      <c r="R897" s="158"/>
      <c r="S897" s="158"/>
      <c r="T897" s="158"/>
      <c r="U897" s="158"/>
      <c r="V897" s="158"/>
      <c r="W897" s="158"/>
      <c r="X897" s="158"/>
      <c r="Y897" s="147"/>
      <c r="Z897" s="147"/>
      <c r="AA897" s="147"/>
      <c r="AB897" s="147"/>
      <c r="AC897" s="147"/>
      <c r="AD897" s="147"/>
      <c r="AE897" s="147"/>
      <c r="AF897" s="147"/>
      <c r="AG897" s="147" t="s">
        <v>301</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72">
        <v>81</v>
      </c>
      <c r="B898" s="173" t="s">
        <v>867</v>
      </c>
      <c r="C898" s="188" t="s">
        <v>868</v>
      </c>
      <c r="D898" s="174" t="s">
        <v>312</v>
      </c>
      <c r="E898" s="175">
        <v>40.950000000000003</v>
      </c>
      <c r="F898" s="176"/>
      <c r="G898" s="177">
        <f>ROUND(E898*F898,2)</f>
        <v>0</v>
      </c>
      <c r="H898" s="176"/>
      <c r="I898" s="177">
        <f>ROUND(E898*H898,2)</f>
        <v>0</v>
      </c>
      <c r="J898" s="176"/>
      <c r="K898" s="177">
        <f>ROUND(E898*J898,2)</f>
        <v>0</v>
      </c>
      <c r="L898" s="177">
        <v>21</v>
      </c>
      <c r="M898" s="177">
        <f>G898*(1+L898/100)</f>
        <v>0</v>
      </c>
      <c r="N898" s="175">
        <v>9.2000000000000003E-4</v>
      </c>
      <c r="O898" s="175">
        <f>ROUND(E898*N898,2)</f>
        <v>0.04</v>
      </c>
      <c r="P898" s="175">
        <v>5.3999999999999999E-2</v>
      </c>
      <c r="Q898" s="175">
        <f>ROUND(E898*P898,2)</f>
        <v>2.21</v>
      </c>
      <c r="R898" s="177" t="s">
        <v>374</v>
      </c>
      <c r="S898" s="177" t="s">
        <v>267</v>
      </c>
      <c r="T898" s="178" t="s">
        <v>267</v>
      </c>
      <c r="U898" s="158">
        <v>0.47</v>
      </c>
      <c r="V898" s="158">
        <f>ROUND(E898*U898,2)</f>
        <v>19.25</v>
      </c>
      <c r="W898" s="158"/>
      <c r="X898" s="158" t="s">
        <v>314</v>
      </c>
      <c r="Y898" s="147"/>
      <c r="Z898" s="147"/>
      <c r="AA898" s="147"/>
      <c r="AB898" s="147"/>
      <c r="AC898" s="147"/>
      <c r="AD898" s="147"/>
      <c r="AE898" s="147"/>
      <c r="AF898" s="147"/>
      <c r="AG898" s="147" t="s">
        <v>324</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266" t="s">
        <v>862</v>
      </c>
      <c r="D899" s="267"/>
      <c r="E899" s="267"/>
      <c r="F899" s="267"/>
      <c r="G899" s="267"/>
      <c r="H899" s="158"/>
      <c r="I899" s="158"/>
      <c r="J899" s="158"/>
      <c r="K899" s="158"/>
      <c r="L899" s="158"/>
      <c r="M899" s="158"/>
      <c r="N899" s="157"/>
      <c r="O899" s="157"/>
      <c r="P899" s="157"/>
      <c r="Q899" s="157"/>
      <c r="R899" s="158"/>
      <c r="S899" s="158"/>
      <c r="T899" s="158"/>
      <c r="U899" s="158"/>
      <c r="V899" s="158"/>
      <c r="W899" s="158"/>
      <c r="X899" s="158"/>
      <c r="Y899" s="147"/>
      <c r="Z899" s="147"/>
      <c r="AA899" s="147"/>
      <c r="AB899" s="147"/>
      <c r="AC899" s="147"/>
      <c r="AD899" s="147"/>
      <c r="AE899" s="147"/>
      <c r="AF899" s="147"/>
      <c r="AG899" s="147" t="s">
        <v>317</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54"/>
      <c r="B900" s="155"/>
      <c r="C900" s="189" t="s">
        <v>869</v>
      </c>
      <c r="D900" s="160"/>
      <c r="E900" s="161"/>
      <c r="F900" s="158"/>
      <c r="G900" s="158"/>
      <c r="H900" s="158"/>
      <c r="I900" s="158"/>
      <c r="J900" s="158"/>
      <c r="K900" s="158"/>
      <c r="L900" s="158"/>
      <c r="M900" s="158"/>
      <c r="N900" s="157"/>
      <c r="O900" s="157"/>
      <c r="P900" s="157"/>
      <c r="Q900" s="157"/>
      <c r="R900" s="158"/>
      <c r="S900" s="158"/>
      <c r="T900" s="158"/>
      <c r="U900" s="158"/>
      <c r="V900" s="158"/>
      <c r="W900" s="158"/>
      <c r="X900" s="158"/>
      <c r="Y900" s="147"/>
      <c r="Z900" s="147"/>
      <c r="AA900" s="147"/>
      <c r="AB900" s="147"/>
      <c r="AC900" s="147"/>
      <c r="AD900" s="147"/>
      <c r="AE900" s="147"/>
      <c r="AF900" s="147"/>
      <c r="AG900" s="147" t="s">
        <v>301</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89" t="s">
        <v>870</v>
      </c>
      <c r="D901" s="160"/>
      <c r="E901" s="161">
        <v>40.950000000000003</v>
      </c>
      <c r="F901" s="158"/>
      <c r="G901" s="158"/>
      <c r="H901" s="158"/>
      <c r="I901" s="158"/>
      <c r="J901" s="158"/>
      <c r="K901" s="158"/>
      <c r="L901" s="158"/>
      <c r="M901" s="158"/>
      <c r="N901" s="157"/>
      <c r="O901" s="157"/>
      <c r="P901" s="157"/>
      <c r="Q901" s="157"/>
      <c r="R901" s="158"/>
      <c r="S901" s="158"/>
      <c r="T901" s="158"/>
      <c r="U901" s="158"/>
      <c r="V901" s="158"/>
      <c r="W901" s="158"/>
      <c r="X901" s="158"/>
      <c r="Y901" s="147"/>
      <c r="Z901" s="147"/>
      <c r="AA901" s="147"/>
      <c r="AB901" s="147"/>
      <c r="AC901" s="147"/>
      <c r="AD901" s="147"/>
      <c r="AE901" s="147"/>
      <c r="AF901" s="147"/>
      <c r="AG901" s="147" t="s">
        <v>301</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72">
        <v>82</v>
      </c>
      <c r="B902" s="173" t="s">
        <v>871</v>
      </c>
      <c r="C902" s="188" t="s">
        <v>872</v>
      </c>
      <c r="D902" s="174" t="s">
        <v>432</v>
      </c>
      <c r="E902" s="175">
        <v>24.3</v>
      </c>
      <c r="F902" s="176"/>
      <c r="G902" s="177">
        <f>ROUND(E902*F902,2)</f>
        <v>0</v>
      </c>
      <c r="H902" s="176"/>
      <c r="I902" s="177">
        <f>ROUND(E902*H902,2)</f>
        <v>0</v>
      </c>
      <c r="J902" s="176"/>
      <c r="K902" s="177">
        <f>ROUND(E902*J902,2)</f>
        <v>0</v>
      </c>
      <c r="L902" s="177">
        <v>21</v>
      </c>
      <c r="M902" s="177">
        <f>G902*(1+L902/100)</f>
        <v>0</v>
      </c>
      <c r="N902" s="175">
        <v>0</v>
      </c>
      <c r="O902" s="175">
        <f>ROUND(E902*N902,2)</f>
        <v>0</v>
      </c>
      <c r="P902" s="175">
        <v>3.773E-2</v>
      </c>
      <c r="Q902" s="175">
        <f>ROUND(E902*P902,2)</f>
        <v>0.92</v>
      </c>
      <c r="R902" s="177" t="s">
        <v>374</v>
      </c>
      <c r="S902" s="177" t="s">
        <v>267</v>
      </c>
      <c r="T902" s="178" t="s">
        <v>267</v>
      </c>
      <c r="U902" s="158">
        <v>0.13</v>
      </c>
      <c r="V902" s="158">
        <f>ROUND(E902*U902,2)</f>
        <v>3.16</v>
      </c>
      <c r="W902" s="158"/>
      <c r="X902" s="158" t="s">
        <v>314</v>
      </c>
      <c r="Y902" s="147"/>
      <c r="Z902" s="147"/>
      <c r="AA902" s="147"/>
      <c r="AB902" s="147"/>
      <c r="AC902" s="147"/>
      <c r="AD902" s="147"/>
      <c r="AE902" s="147"/>
      <c r="AF902" s="147"/>
      <c r="AG902" s="147" t="s">
        <v>324</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189" t="s">
        <v>873</v>
      </c>
      <c r="D903" s="160"/>
      <c r="E903" s="161"/>
      <c r="F903" s="158"/>
      <c r="G903" s="158"/>
      <c r="H903" s="158"/>
      <c r="I903" s="158"/>
      <c r="J903" s="158"/>
      <c r="K903" s="158"/>
      <c r="L903" s="158"/>
      <c r="M903" s="158"/>
      <c r="N903" s="157"/>
      <c r="O903" s="157"/>
      <c r="P903" s="157"/>
      <c r="Q903" s="157"/>
      <c r="R903" s="158"/>
      <c r="S903" s="158"/>
      <c r="T903" s="158"/>
      <c r="U903" s="158"/>
      <c r="V903" s="158"/>
      <c r="W903" s="158"/>
      <c r="X903" s="158"/>
      <c r="Y903" s="147"/>
      <c r="Z903" s="147"/>
      <c r="AA903" s="147"/>
      <c r="AB903" s="147"/>
      <c r="AC903" s="147"/>
      <c r="AD903" s="147"/>
      <c r="AE903" s="147"/>
      <c r="AF903" s="147"/>
      <c r="AG903" s="147" t="s">
        <v>301</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54"/>
      <c r="B904" s="155"/>
      <c r="C904" s="189" t="s">
        <v>874</v>
      </c>
      <c r="D904" s="160"/>
      <c r="E904" s="161">
        <v>19.5</v>
      </c>
      <c r="F904" s="158"/>
      <c r="G904" s="158"/>
      <c r="H904" s="158"/>
      <c r="I904" s="158"/>
      <c r="J904" s="158"/>
      <c r="K904" s="158"/>
      <c r="L904" s="158"/>
      <c r="M904" s="158"/>
      <c r="N904" s="157"/>
      <c r="O904" s="157"/>
      <c r="P904" s="157"/>
      <c r="Q904" s="157"/>
      <c r="R904" s="158"/>
      <c r="S904" s="158"/>
      <c r="T904" s="158"/>
      <c r="U904" s="158"/>
      <c r="V904" s="158"/>
      <c r="W904" s="158"/>
      <c r="X904" s="158"/>
      <c r="Y904" s="147"/>
      <c r="Z904" s="147"/>
      <c r="AA904" s="147"/>
      <c r="AB904" s="147"/>
      <c r="AC904" s="147"/>
      <c r="AD904" s="147"/>
      <c r="AE904" s="147"/>
      <c r="AF904" s="147"/>
      <c r="AG904" s="147" t="s">
        <v>301</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189" t="s">
        <v>875</v>
      </c>
      <c r="D905" s="160"/>
      <c r="E905" s="161">
        <v>4.8</v>
      </c>
      <c r="F905" s="158"/>
      <c r="G905" s="158"/>
      <c r="H905" s="158"/>
      <c r="I905" s="158"/>
      <c r="J905" s="158"/>
      <c r="K905" s="158"/>
      <c r="L905" s="158"/>
      <c r="M905" s="158"/>
      <c r="N905" s="157"/>
      <c r="O905" s="157"/>
      <c r="P905" s="157"/>
      <c r="Q905" s="157"/>
      <c r="R905" s="158"/>
      <c r="S905" s="158"/>
      <c r="T905" s="158"/>
      <c r="U905" s="158"/>
      <c r="V905" s="158"/>
      <c r="W905" s="158"/>
      <c r="X905" s="158"/>
      <c r="Y905" s="147"/>
      <c r="Z905" s="147"/>
      <c r="AA905" s="147"/>
      <c r="AB905" s="147"/>
      <c r="AC905" s="147"/>
      <c r="AD905" s="147"/>
      <c r="AE905" s="147"/>
      <c r="AF905" s="147"/>
      <c r="AG905" s="147" t="s">
        <v>301</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72">
        <v>83</v>
      </c>
      <c r="B906" s="173" t="s">
        <v>876</v>
      </c>
      <c r="C906" s="188" t="s">
        <v>877</v>
      </c>
      <c r="D906" s="174" t="s">
        <v>432</v>
      </c>
      <c r="E906" s="175">
        <v>88.2</v>
      </c>
      <c r="F906" s="176"/>
      <c r="G906" s="177">
        <f>ROUND(E906*F906,2)</f>
        <v>0</v>
      </c>
      <c r="H906" s="176"/>
      <c r="I906" s="177">
        <f>ROUND(E906*H906,2)</f>
        <v>0</v>
      </c>
      <c r="J906" s="176"/>
      <c r="K906" s="177">
        <f>ROUND(E906*J906,2)</f>
        <v>0</v>
      </c>
      <c r="L906" s="177">
        <v>21</v>
      </c>
      <c r="M906" s="177">
        <f>G906*(1+L906/100)</f>
        <v>0</v>
      </c>
      <c r="N906" s="175">
        <v>0</v>
      </c>
      <c r="O906" s="175">
        <f>ROUND(E906*N906,2)</f>
        <v>0</v>
      </c>
      <c r="P906" s="175">
        <v>1.1129999999999999E-2</v>
      </c>
      <c r="Q906" s="175">
        <f>ROUND(E906*P906,2)</f>
        <v>0.98</v>
      </c>
      <c r="R906" s="177" t="s">
        <v>374</v>
      </c>
      <c r="S906" s="177" t="s">
        <v>267</v>
      </c>
      <c r="T906" s="178" t="s">
        <v>267</v>
      </c>
      <c r="U906" s="158">
        <v>0.08</v>
      </c>
      <c r="V906" s="158">
        <f>ROUND(E906*U906,2)</f>
        <v>7.06</v>
      </c>
      <c r="W906" s="158"/>
      <c r="X906" s="158" t="s">
        <v>314</v>
      </c>
      <c r="Y906" s="147"/>
      <c r="Z906" s="147"/>
      <c r="AA906" s="147"/>
      <c r="AB906" s="147"/>
      <c r="AC906" s="147"/>
      <c r="AD906" s="147"/>
      <c r="AE906" s="147"/>
      <c r="AF906" s="147"/>
      <c r="AG906" s="147" t="s">
        <v>324</v>
      </c>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189" t="s">
        <v>878</v>
      </c>
      <c r="D907" s="160"/>
      <c r="E907" s="161"/>
      <c r="F907" s="158"/>
      <c r="G907" s="158"/>
      <c r="H907" s="158"/>
      <c r="I907" s="158"/>
      <c r="J907" s="158"/>
      <c r="K907" s="158"/>
      <c r="L907" s="158"/>
      <c r="M907" s="158"/>
      <c r="N907" s="157"/>
      <c r="O907" s="157"/>
      <c r="P907" s="157"/>
      <c r="Q907" s="157"/>
      <c r="R907" s="158"/>
      <c r="S907" s="158"/>
      <c r="T907" s="158"/>
      <c r="U907" s="158"/>
      <c r="V907" s="158"/>
      <c r="W907" s="158"/>
      <c r="X907" s="158"/>
      <c r="Y907" s="147"/>
      <c r="Z907" s="147"/>
      <c r="AA907" s="147"/>
      <c r="AB907" s="147"/>
      <c r="AC907" s="147"/>
      <c r="AD907" s="147"/>
      <c r="AE907" s="147"/>
      <c r="AF907" s="147"/>
      <c r="AG907" s="147" t="s">
        <v>301</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54"/>
      <c r="B908" s="155"/>
      <c r="C908" s="189" t="s">
        <v>879</v>
      </c>
      <c r="D908" s="160"/>
      <c r="E908" s="161"/>
      <c r="F908" s="158"/>
      <c r="G908" s="158"/>
      <c r="H908" s="158"/>
      <c r="I908" s="158"/>
      <c r="J908" s="158"/>
      <c r="K908" s="158"/>
      <c r="L908" s="158"/>
      <c r="M908" s="158"/>
      <c r="N908" s="157"/>
      <c r="O908" s="157"/>
      <c r="P908" s="157"/>
      <c r="Q908" s="157"/>
      <c r="R908" s="158"/>
      <c r="S908" s="158"/>
      <c r="T908" s="158"/>
      <c r="U908" s="158"/>
      <c r="V908" s="158"/>
      <c r="W908" s="158"/>
      <c r="X908" s="158"/>
      <c r="Y908" s="147"/>
      <c r="Z908" s="147"/>
      <c r="AA908" s="147"/>
      <c r="AB908" s="147"/>
      <c r="AC908" s="147"/>
      <c r="AD908" s="147"/>
      <c r="AE908" s="147"/>
      <c r="AF908" s="147"/>
      <c r="AG908" s="147" t="s">
        <v>301</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189" t="s">
        <v>880</v>
      </c>
      <c r="D909" s="160"/>
      <c r="E909" s="161">
        <v>9</v>
      </c>
      <c r="F909" s="158"/>
      <c r="G909" s="158"/>
      <c r="H909" s="158"/>
      <c r="I909" s="158"/>
      <c r="J909" s="158"/>
      <c r="K909" s="158"/>
      <c r="L909" s="158"/>
      <c r="M909" s="158"/>
      <c r="N909" s="157"/>
      <c r="O909" s="157"/>
      <c r="P909" s="157"/>
      <c r="Q909" s="157"/>
      <c r="R909" s="158"/>
      <c r="S909" s="158"/>
      <c r="T909" s="158"/>
      <c r="U909" s="158"/>
      <c r="V909" s="158"/>
      <c r="W909" s="158"/>
      <c r="X909" s="158"/>
      <c r="Y909" s="147"/>
      <c r="Z909" s="147"/>
      <c r="AA909" s="147"/>
      <c r="AB909" s="147"/>
      <c r="AC909" s="147"/>
      <c r="AD909" s="147"/>
      <c r="AE909" s="147"/>
      <c r="AF909" s="147"/>
      <c r="AG909" s="147" t="s">
        <v>301</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189" t="s">
        <v>881</v>
      </c>
      <c r="D910" s="160"/>
      <c r="E910" s="161">
        <v>79.2</v>
      </c>
      <c r="F910" s="158"/>
      <c r="G910" s="158"/>
      <c r="H910" s="158"/>
      <c r="I910" s="158"/>
      <c r="J910" s="158"/>
      <c r="K910" s="158"/>
      <c r="L910" s="158"/>
      <c r="M910" s="158"/>
      <c r="N910" s="157"/>
      <c r="O910" s="157"/>
      <c r="P910" s="157"/>
      <c r="Q910" s="157"/>
      <c r="R910" s="158"/>
      <c r="S910" s="158"/>
      <c r="T910" s="158"/>
      <c r="U910" s="158"/>
      <c r="V910" s="158"/>
      <c r="W910" s="158"/>
      <c r="X910" s="158"/>
      <c r="Y910" s="147"/>
      <c r="Z910" s="147"/>
      <c r="AA910" s="147"/>
      <c r="AB910" s="147"/>
      <c r="AC910" s="147"/>
      <c r="AD910" s="147"/>
      <c r="AE910" s="147"/>
      <c r="AF910" s="147"/>
      <c r="AG910" s="147" t="s">
        <v>301</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ht="33.75" outlineLevel="1" x14ac:dyDescent="0.2">
      <c r="A911" s="172">
        <v>84</v>
      </c>
      <c r="B911" s="173" t="s">
        <v>882</v>
      </c>
      <c r="C911" s="188" t="s">
        <v>883</v>
      </c>
      <c r="D911" s="174" t="s">
        <v>312</v>
      </c>
      <c r="E911" s="175">
        <v>1751.3</v>
      </c>
      <c r="F911" s="176"/>
      <c r="G911" s="177">
        <f>ROUND(E911*F911,2)</f>
        <v>0</v>
      </c>
      <c r="H911" s="176"/>
      <c r="I911" s="177">
        <f>ROUND(E911*H911,2)</f>
        <v>0</v>
      </c>
      <c r="J911" s="176"/>
      <c r="K911" s="177">
        <f>ROUND(E911*J911,2)</f>
        <v>0</v>
      </c>
      <c r="L911" s="177">
        <v>21</v>
      </c>
      <c r="M911" s="177">
        <f>G911*(1+L911/100)</f>
        <v>0</v>
      </c>
      <c r="N911" s="175">
        <v>0</v>
      </c>
      <c r="O911" s="175">
        <f>ROUND(E911*N911,2)</f>
        <v>0</v>
      </c>
      <c r="P911" s="175">
        <v>5.0000000000000001E-3</v>
      </c>
      <c r="Q911" s="175">
        <f>ROUND(E911*P911,2)</f>
        <v>8.76</v>
      </c>
      <c r="R911" s="177" t="s">
        <v>374</v>
      </c>
      <c r="S911" s="177" t="s">
        <v>267</v>
      </c>
      <c r="T911" s="178" t="s">
        <v>267</v>
      </c>
      <c r="U911" s="158">
        <v>0.02</v>
      </c>
      <c r="V911" s="158">
        <f>ROUND(E911*U911,2)</f>
        <v>35.03</v>
      </c>
      <c r="W911" s="158"/>
      <c r="X911" s="158" t="s">
        <v>314</v>
      </c>
      <c r="Y911" s="147"/>
      <c r="Z911" s="147"/>
      <c r="AA911" s="147"/>
      <c r="AB911" s="147"/>
      <c r="AC911" s="147"/>
      <c r="AD911" s="147"/>
      <c r="AE911" s="147"/>
      <c r="AF911" s="147"/>
      <c r="AG911" s="147" t="s">
        <v>324</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54"/>
      <c r="B912" s="155"/>
      <c r="C912" s="189" t="s">
        <v>553</v>
      </c>
      <c r="D912" s="160"/>
      <c r="E912" s="161">
        <v>1496.8</v>
      </c>
      <c r="F912" s="158"/>
      <c r="G912" s="158"/>
      <c r="H912" s="158"/>
      <c r="I912" s="158"/>
      <c r="J912" s="158"/>
      <c r="K912" s="158"/>
      <c r="L912" s="158"/>
      <c r="M912" s="158"/>
      <c r="N912" s="157"/>
      <c r="O912" s="157"/>
      <c r="P912" s="157"/>
      <c r="Q912" s="157"/>
      <c r="R912" s="158"/>
      <c r="S912" s="158"/>
      <c r="T912" s="158"/>
      <c r="U912" s="158"/>
      <c r="V912" s="158"/>
      <c r="W912" s="158"/>
      <c r="X912" s="158"/>
      <c r="Y912" s="147"/>
      <c r="Z912" s="147"/>
      <c r="AA912" s="147"/>
      <c r="AB912" s="147"/>
      <c r="AC912" s="147"/>
      <c r="AD912" s="147"/>
      <c r="AE912" s="147"/>
      <c r="AF912" s="147"/>
      <c r="AG912" s="147" t="s">
        <v>301</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90" t="s">
        <v>302</v>
      </c>
      <c r="D913" s="162"/>
      <c r="E913" s="163"/>
      <c r="F913" s="158"/>
      <c r="G913" s="158"/>
      <c r="H913" s="158"/>
      <c r="I913" s="158"/>
      <c r="J913" s="158"/>
      <c r="K913" s="158"/>
      <c r="L913" s="158"/>
      <c r="M913" s="158"/>
      <c r="N913" s="157"/>
      <c r="O913" s="157"/>
      <c r="P913" s="157"/>
      <c r="Q913" s="157"/>
      <c r="R913" s="158"/>
      <c r="S913" s="158"/>
      <c r="T913" s="158"/>
      <c r="U913" s="158"/>
      <c r="V913" s="158"/>
      <c r="W913" s="158"/>
      <c r="X913" s="158"/>
      <c r="Y913" s="147"/>
      <c r="Z913" s="147"/>
      <c r="AA913" s="147"/>
      <c r="AB913" s="147"/>
      <c r="AC913" s="147"/>
      <c r="AD913" s="147"/>
      <c r="AE913" s="147"/>
      <c r="AF913" s="147"/>
      <c r="AG913" s="147" t="s">
        <v>301</v>
      </c>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91" t="s">
        <v>470</v>
      </c>
      <c r="D914" s="162"/>
      <c r="E914" s="163"/>
      <c r="F914" s="158"/>
      <c r="G914" s="158"/>
      <c r="H914" s="158"/>
      <c r="I914" s="158"/>
      <c r="J914" s="158"/>
      <c r="K914" s="158"/>
      <c r="L914" s="158"/>
      <c r="M914" s="158"/>
      <c r="N914" s="157"/>
      <c r="O914" s="157"/>
      <c r="P914" s="157"/>
      <c r="Q914" s="157"/>
      <c r="R914" s="158"/>
      <c r="S914" s="158"/>
      <c r="T914" s="158"/>
      <c r="U914" s="158"/>
      <c r="V914" s="158"/>
      <c r="W914" s="158"/>
      <c r="X914" s="158"/>
      <c r="Y914" s="147"/>
      <c r="Z914" s="147"/>
      <c r="AA914" s="147"/>
      <c r="AB914" s="147"/>
      <c r="AC914" s="147"/>
      <c r="AD914" s="147"/>
      <c r="AE914" s="147"/>
      <c r="AF914" s="147"/>
      <c r="AG914" s="147" t="s">
        <v>301</v>
      </c>
      <c r="AH914" s="147">
        <v>2</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91" t="s">
        <v>554</v>
      </c>
      <c r="D915" s="162"/>
      <c r="E915" s="163">
        <v>341.90499999999997</v>
      </c>
      <c r="F915" s="158"/>
      <c r="G915" s="158"/>
      <c r="H915" s="158"/>
      <c r="I915" s="158"/>
      <c r="J915" s="158"/>
      <c r="K915" s="158"/>
      <c r="L915" s="158"/>
      <c r="M915" s="158"/>
      <c r="N915" s="157"/>
      <c r="O915" s="157"/>
      <c r="P915" s="157"/>
      <c r="Q915" s="157"/>
      <c r="R915" s="158"/>
      <c r="S915" s="158"/>
      <c r="T915" s="158"/>
      <c r="U915" s="158"/>
      <c r="V915" s="158"/>
      <c r="W915" s="158"/>
      <c r="X915" s="158"/>
      <c r="Y915" s="147"/>
      <c r="Z915" s="147"/>
      <c r="AA915" s="147"/>
      <c r="AB915" s="147"/>
      <c r="AC915" s="147"/>
      <c r="AD915" s="147"/>
      <c r="AE915" s="147"/>
      <c r="AF915" s="147"/>
      <c r="AG915" s="147" t="s">
        <v>301</v>
      </c>
      <c r="AH915" s="147">
        <v>2</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91" t="s">
        <v>472</v>
      </c>
      <c r="D916" s="162"/>
      <c r="E916" s="163">
        <v>6</v>
      </c>
      <c r="F916" s="158"/>
      <c r="G916" s="158"/>
      <c r="H916" s="158"/>
      <c r="I916" s="158"/>
      <c r="J916" s="158"/>
      <c r="K916" s="158"/>
      <c r="L916" s="158"/>
      <c r="M916" s="158"/>
      <c r="N916" s="157"/>
      <c r="O916" s="157"/>
      <c r="P916" s="157"/>
      <c r="Q916" s="157"/>
      <c r="R916" s="158"/>
      <c r="S916" s="158"/>
      <c r="T916" s="158"/>
      <c r="U916" s="158"/>
      <c r="V916" s="158"/>
      <c r="W916" s="158"/>
      <c r="X916" s="158"/>
      <c r="Y916" s="147"/>
      <c r="Z916" s="147"/>
      <c r="AA916" s="147"/>
      <c r="AB916" s="147"/>
      <c r="AC916" s="147"/>
      <c r="AD916" s="147"/>
      <c r="AE916" s="147"/>
      <c r="AF916" s="147"/>
      <c r="AG916" s="147" t="s">
        <v>301</v>
      </c>
      <c r="AH916" s="147">
        <v>2</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91" t="s">
        <v>473</v>
      </c>
      <c r="D917" s="162"/>
      <c r="E917" s="163"/>
      <c r="F917" s="158"/>
      <c r="G917" s="158"/>
      <c r="H917" s="158"/>
      <c r="I917" s="158"/>
      <c r="J917" s="158"/>
      <c r="K917" s="158"/>
      <c r="L917" s="158"/>
      <c r="M917" s="158"/>
      <c r="N917" s="157"/>
      <c r="O917" s="157"/>
      <c r="P917" s="157"/>
      <c r="Q917" s="157"/>
      <c r="R917" s="158"/>
      <c r="S917" s="158"/>
      <c r="T917" s="158"/>
      <c r="U917" s="158"/>
      <c r="V917" s="158"/>
      <c r="W917" s="158"/>
      <c r="X917" s="158"/>
      <c r="Y917" s="147"/>
      <c r="Z917" s="147"/>
      <c r="AA917" s="147"/>
      <c r="AB917" s="147"/>
      <c r="AC917" s="147"/>
      <c r="AD917" s="147"/>
      <c r="AE917" s="147"/>
      <c r="AF917" s="147"/>
      <c r="AG917" s="147" t="s">
        <v>301</v>
      </c>
      <c r="AH917" s="147">
        <v>2</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91" t="s">
        <v>555</v>
      </c>
      <c r="D918" s="162"/>
      <c r="E918" s="163">
        <v>364</v>
      </c>
      <c r="F918" s="158"/>
      <c r="G918" s="158"/>
      <c r="H918" s="158"/>
      <c r="I918" s="158"/>
      <c r="J918" s="158"/>
      <c r="K918" s="158"/>
      <c r="L918" s="158"/>
      <c r="M918" s="158"/>
      <c r="N918" s="157"/>
      <c r="O918" s="157"/>
      <c r="P918" s="157"/>
      <c r="Q918" s="157"/>
      <c r="R918" s="158"/>
      <c r="S918" s="158"/>
      <c r="T918" s="158"/>
      <c r="U918" s="158"/>
      <c r="V918" s="158"/>
      <c r="W918" s="158"/>
      <c r="X918" s="158"/>
      <c r="Y918" s="147"/>
      <c r="Z918" s="147"/>
      <c r="AA918" s="147"/>
      <c r="AB918" s="147"/>
      <c r="AC918" s="147"/>
      <c r="AD918" s="147"/>
      <c r="AE918" s="147"/>
      <c r="AF918" s="147"/>
      <c r="AG918" s="147" t="s">
        <v>301</v>
      </c>
      <c r="AH918" s="147">
        <v>2</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91" t="s">
        <v>475</v>
      </c>
      <c r="D919" s="162"/>
      <c r="E919" s="163">
        <v>15.21</v>
      </c>
      <c r="F919" s="158"/>
      <c r="G919" s="158"/>
      <c r="H919" s="158"/>
      <c r="I919" s="158"/>
      <c r="J919" s="158"/>
      <c r="K919" s="158"/>
      <c r="L919" s="158"/>
      <c r="M919" s="158"/>
      <c r="N919" s="157"/>
      <c r="O919" s="157"/>
      <c r="P919" s="157"/>
      <c r="Q919" s="157"/>
      <c r="R919" s="158"/>
      <c r="S919" s="158"/>
      <c r="T919" s="158"/>
      <c r="U919" s="158"/>
      <c r="V919" s="158"/>
      <c r="W919" s="158"/>
      <c r="X919" s="158"/>
      <c r="Y919" s="147"/>
      <c r="Z919" s="147"/>
      <c r="AA919" s="147"/>
      <c r="AB919" s="147"/>
      <c r="AC919" s="147"/>
      <c r="AD919" s="147"/>
      <c r="AE919" s="147"/>
      <c r="AF919" s="147"/>
      <c r="AG919" s="147" t="s">
        <v>301</v>
      </c>
      <c r="AH919" s="147">
        <v>2</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91" t="s">
        <v>476</v>
      </c>
      <c r="D920" s="162"/>
      <c r="E920" s="163"/>
      <c r="F920" s="158"/>
      <c r="G920" s="158"/>
      <c r="H920" s="158"/>
      <c r="I920" s="158"/>
      <c r="J920" s="158"/>
      <c r="K920" s="158"/>
      <c r="L920" s="158"/>
      <c r="M920" s="158"/>
      <c r="N920" s="157"/>
      <c r="O920" s="157"/>
      <c r="P920" s="157"/>
      <c r="Q920" s="157"/>
      <c r="R920" s="158"/>
      <c r="S920" s="158"/>
      <c r="T920" s="158"/>
      <c r="U920" s="158"/>
      <c r="V920" s="158"/>
      <c r="W920" s="158"/>
      <c r="X920" s="158"/>
      <c r="Y920" s="147"/>
      <c r="Z920" s="147"/>
      <c r="AA920" s="147"/>
      <c r="AB920" s="147"/>
      <c r="AC920" s="147"/>
      <c r="AD920" s="147"/>
      <c r="AE920" s="147"/>
      <c r="AF920" s="147"/>
      <c r="AG920" s="147" t="s">
        <v>301</v>
      </c>
      <c r="AH920" s="147">
        <v>2</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91" t="s">
        <v>477</v>
      </c>
      <c r="D921" s="162"/>
      <c r="E921" s="163">
        <v>301.60000000000002</v>
      </c>
      <c r="F921" s="158"/>
      <c r="G921" s="158"/>
      <c r="H921" s="158"/>
      <c r="I921" s="158"/>
      <c r="J921" s="158"/>
      <c r="K921" s="158"/>
      <c r="L921" s="158"/>
      <c r="M921" s="158"/>
      <c r="N921" s="157"/>
      <c r="O921" s="157"/>
      <c r="P921" s="157"/>
      <c r="Q921" s="157"/>
      <c r="R921" s="158"/>
      <c r="S921" s="158"/>
      <c r="T921" s="158"/>
      <c r="U921" s="158"/>
      <c r="V921" s="158"/>
      <c r="W921" s="158"/>
      <c r="X921" s="158"/>
      <c r="Y921" s="147"/>
      <c r="Z921" s="147"/>
      <c r="AA921" s="147"/>
      <c r="AB921" s="147"/>
      <c r="AC921" s="147"/>
      <c r="AD921" s="147"/>
      <c r="AE921" s="147"/>
      <c r="AF921" s="147"/>
      <c r="AG921" s="147" t="s">
        <v>301</v>
      </c>
      <c r="AH921" s="147">
        <v>2</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91" t="s">
        <v>478</v>
      </c>
      <c r="D922" s="162"/>
      <c r="E922" s="163"/>
      <c r="F922" s="158"/>
      <c r="G922" s="158"/>
      <c r="H922" s="158"/>
      <c r="I922" s="158"/>
      <c r="J922" s="158"/>
      <c r="K922" s="158"/>
      <c r="L922" s="158"/>
      <c r="M922" s="158"/>
      <c r="N922" s="157"/>
      <c r="O922" s="157"/>
      <c r="P922" s="157"/>
      <c r="Q922" s="157"/>
      <c r="R922" s="158"/>
      <c r="S922" s="158"/>
      <c r="T922" s="158"/>
      <c r="U922" s="158"/>
      <c r="V922" s="158"/>
      <c r="W922" s="158"/>
      <c r="X922" s="158"/>
      <c r="Y922" s="147"/>
      <c r="Z922" s="147"/>
      <c r="AA922" s="147"/>
      <c r="AB922" s="147"/>
      <c r="AC922" s="147"/>
      <c r="AD922" s="147"/>
      <c r="AE922" s="147"/>
      <c r="AF922" s="147"/>
      <c r="AG922" s="147" t="s">
        <v>301</v>
      </c>
      <c r="AH922" s="147">
        <v>2</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91" t="s">
        <v>556</v>
      </c>
      <c r="D923" s="162"/>
      <c r="E923" s="163">
        <v>117.45</v>
      </c>
      <c r="F923" s="158"/>
      <c r="G923" s="158"/>
      <c r="H923" s="158"/>
      <c r="I923" s="158"/>
      <c r="J923" s="158"/>
      <c r="K923" s="158"/>
      <c r="L923" s="158"/>
      <c r="M923" s="158"/>
      <c r="N923" s="157"/>
      <c r="O923" s="157"/>
      <c r="P923" s="157"/>
      <c r="Q923" s="157"/>
      <c r="R923" s="158"/>
      <c r="S923" s="158"/>
      <c r="T923" s="158"/>
      <c r="U923" s="158"/>
      <c r="V923" s="158"/>
      <c r="W923" s="158"/>
      <c r="X923" s="158"/>
      <c r="Y923" s="147"/>
      <c r="Z923" s="147"/>
      <c r="AA923" s="147"/>
      <c r="AB923" s="147"/>
      <c r="AC923" s="147"/>
      <c r="AD923" s="147"/>
      <c r="AE923" s="147"/>
      <c r="AF923" s="147"/>
      <c r="AG923" s="147" t="s">
        <v>301</v>
      </c>
      <c r="AH923" s="147">
        <v>2</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91" t="s">
        <v>557</v>
      </c>
      <c r="D924" s="162"/>
      <c r="E924" s="163"/>
      <c r="F924" s="158"/>
      <c r="G924" s="158"/>
      <c r="H924" s="158"/>
      <c r="I924" s="158"/>
      <c r="J924" s="158"/>
      <c r="K924" s="158"/>
      <c r="L924" s="158"/>
      <c r="M924" s="158"/>
      <c r="N924" s="157"/>
      <c r="O924" s="157"/>
      <c r="P924" s="157"/>
      <c r="Q924" s="157"/>
      <c r="R924" s="158"/>
      <c r="S924" s="158"/>
      <c r="T924" s="158"/>
      <c r="U924" s="158"/>
      <c r="V924" s="158"/>
      <c r="W924" s="158"/>
      <c r="X924" s="158"/>
      <c r="Y924" s="147"/>
      <c r="Z924" s="147"/>
      <c r="AA924" s="147"/>
      <c r="AB924" s="147"/>
      <c r="AC924" s="147"/>
      <c r="AD924" s="147"/>
      <c r="AE924" s="147"/>
      <c r="AF924" s="147"/>
      <c r="AG924" s="147" t="s">
        <v>301</v>
      </c>
      <c r="AH924" s="147">
        <v>2</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91" t="s">
        <v>481</v>
      </c>
      <c r="D925" s="162"/>
      <c r="E925" s="163">
        <v>9.0399999999999991</v>
      </c>
      <c r="F925" s="158"/>
      <c r="G925" s="158"/>
      <c r="H925" s="158"/>
      <c r="I925" s="158"/>
      <c r="J925" s="158"/>
      <c r="K925" s="158"/>
      <c r="L925" s="158"/>
      <c r="M925" s="158"/>
      <c r="N925" s="157"/>
      <c r="O925" s="157"/>
      <c r="P925" s="157"/>
      <c r="Q925" s="157"/>
      <c r="R925" s="158"/>
      <c r="S925" s="158"/>
      <c r="T925" s="158"/>
      <c r="U925" s="158"/>
      <c r="V925" s="158"/>
      <c r="W925" s="158"/>
      <c r="X925" s="158"/>
      <c r="Y925" s="147"/>
      <c r="Z925" s="147"/>
      <c r="AA925" s="147"/>
      <c r="AB925" s="147"/>
      <c r="AC925" s="147"/>
      <c r="AD925" s="147"/>
      <c r="AE925" s="147"/>
      <c r="AF925" s="147"/>
      <c r="AG925" s="147" t="s">
        <v>301</v>
      </c>
      <c r="AH925" s="147">
        <v>2</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191" t="s">
        <v>482</v>
      </c>
      <c r="D926" s="162"/>
      <c r="E926" s="163">
        <v>17.760000000000002</v>
      </c>
      <c r="F926" s="158"/>
      <c r="G926" s="158"/>
      <c r="H926" s="158"/>
      <c r="I926" s="158"/>
      <c r="J926" s="158"/>
      <c r="K926" s="158"/>
      <c r="L926" s="158"/>
      <c r="M926" s="158"/>
      <c r="N926" s="157"/>
      <c r="O926" s="157"/>
      <c r="P926" s="157"/>
      <c r="Q926" s="157"/>
      <c r="R926" s="158"/>
      <c r="S926" s="158"/>
      <c r="T926" s="158"/>
      <c r="U926" s="158"/>
      <c r="V926" s="158"/>
      <c r="W926" s="158"/>
      <c r="X926" s="158"/>
      <c r="Y926" s="147"/>
      <c r="Z926" s="147"/>
      <c r="AA926" s="147"/>
      <c r="AB926" s="147"/>
      <c r="AC926" s="147"/>
      <c r="AD926" s="147"/>
      <c r="AE926" s="147"/>
      <c r="AF926" s="147"/>
      <c r="AG926" s="147" t="s">
        <v>301</v>
      </c>
      <c r="AH926" s="147">
        <v>2</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54"/>
      <c r="B927" s="155"/>
      <c r="C927" s="191" t="s">
        <v>483</v>
      </c>
      <c r="D927" s="162"/>
      <c r="E927" s="163"/>
      <c r="F927" s="158"/>
      <c r="G927" s="158"/>
      <c r="H927" s="158"/>
      <c r="I927" s="158"/>
      <c r="J927" s="158"/>
      <c r="K927" s="158"/>
      <c r="L927" s="158"/>
      <c r="M927" s="158"/>
      <c r="N927" s="157"/>
      <c r="O927" s="157"/>
      <c r="P927" s="157"/>
      <c r="Q927" s="157"/>
      <c r="R927" s="158"/>
      <c r="S927" s="158"/>
      <c r="T927" s="158"/>
      <c r="U927" s="158"/>
      <c r="V927" s="158"/>
      <c r="W927" s="158"/>
      <c r="X927" s="158"/>
      <c r="Y927" s="147"/>
      <c r="Z927" s="147"/>
      <c r="AA927" s="147"/>
      <c r="AB927" s="147"/>
      <c r="AC927" s="147"/>
      <c r="AD927" s="147"/>
      <c r="AE927" s="147"/>
      <c r="AF927" s="147"/>
      <c r="AG927" s="147" t="s">
        <v>301</v>
      </c>
      <c r="AH927" s="147">
        <v>2</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91" t="s">
        <v>558</v>
      </c>
      <c r="D928" s="162"/>
      <c r="E928" s="163">
        <v>459.01499999999999</v>
      </c>
      <c r="F928" s="158"/>
      <c r="G928" s="158"/>
      <c r="H928" s="158"/>
      <c r="I928" s="158"/>
      <c r="J928" s="158"/>
      <c r="K928" s="158"/>
      <c r="L928" s="158"/>
      <c r="M928" s="158"/>
      <c r="N928" s="157"/>
      <c r="O928" s="157"/>
      <c r="P928" s="157"/>
      <c r="Q928" s="157"/>
      <c r="R928" s="158"/>
      <c r="S928" s="158"/>
      <c r="T928" s="158"/>
      <c r="U928" s="158"/>
      <c r="V928" s="158"/>
      <c r="W928" s="158"/>
      <c r="X928" s="158"/>
      <c r="Y928" s="147"/>
      <c r="Z928" s="147"/>
      <c r="AA928" s="147"/>
      <c r="AB928" s="147"/>
      <c r="AC928" s="147"/>
      <c r="AD928" s="147"/>
      <c r="AE928" s="147"/>
      <c r="AF928" s="147"/>
      <c r="AG928" s="147" t="s">
        <v>301</v>
      </c>
      <c r="AH928" s="147">
        <v>2</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91" t="s">
        <v>559</v>
      </c>
      <c r="D929" s="162"/>
      <c r="E929" s="163">
        <v>170.7475</v>
      </c>
      <c r="F929" s="158"/>
      <c r="G929" s="158"/>
      <c r="H929" s="158"/>
      <c r="I929" s="158"/>
      <c r="J929" s="158"/>
      <c r="K929" s="158"/>
      <c r="L929" s="158"/>
      <c r="M929" s="158"/>
      <c r="N929" s="157"/>
      <c r="O929" s="157"/>
      <c r="P929" s="157"/>
      <c r="Q929" s="157"/>
      <c r="R929" s="158"/>
      <c r="S929" s="158"/>
      <c r="T929" s="158"/>
      <c r="U929" s="158"/>
      <c r="V929" s="158"/>
      <c r="W929" s="158"/>
      <c r="X929" s="158"/>
      <c r="Y929" s="147"/>
      <c r="Z929" s="147"/>
      <c r="AA929" s="147"/>
      <c r="AB929" s="147"/>
      <c r="AC929" s="147"/>
      <c r="AD929" s="147"/>
      <c r="AE929" s="147"/>
      <c r="AF929" s="147"/>
      <c r="AG929" s="147" t="s">
        <v>301</v>
      </c>
      <c r="AH929" s="147">
        <v>2</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91" t="s">
        <v>486</v>
      </c>
      <c r="D930" s="162"/>
      <c r="E930" s="163">
        <v>-3.69</v>
      </c>
      <c r="F930" s="158"/>
      <c r="G930" s="158"/>
      <c r="H930" s="158"/>
      <c r="I930" s="158"/>
      <c r="J930" s="158"/>
      <c r="K930" s="158"/>
      <c r="L930" s="158"/>
      <c r="M930" s="158"/>
      <c r="N930" s="157"/>
      <c r="O930" s="157"/>
      <c r="P930" s="157"/>
      <c r="Q930" s="157"/>
      <c r="R930" s="158"/>
      <c r="S930" s="158"/>
      <c r="T930" s="158"/>
      <c r="U930" s="158"/>
      <c r="V930" s="158"/>
      <c r="W930" s="158"/>
      <c r="X930" s="158"/>
      <c r="Y930" s="147"/>
      <c r="Z930" s="147"/>
      <c r="AA930" s="147"/>
      <c r="AB930" s="147"/>
      <c r="AC930" s="147"/>
      <c r="AD930" s="147"/>
      <c r="AE930" s="147"/>
      <c r="AF930" s="147"/>
      <c r="AG930" s="147" t="s">
        <v>301</v>
      </c>
      <c r="AH930" s="147">
        <v>2</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91" t="s">
        <v>560</v>
      </c>
      <c r="D931" s="162"/>
      <c r="E931" s="163">
        <v>-302.2</v>
      </c>
      <c r="F931" s="158"/>
      <c r="G931" s="158"/>
      <c r="H931" s="158"/>
      <c r="I931" s="158"/>
      <c r="J931" s="158"/>
      <c r="K931" s="158"/>
      <c r="L931" s="158"/>
      <c r="M931" s="158"/>
      <c r="N931" s="157"/>
      <c r="O931" s="157"/>
      <c r="P931" s="157"/>
      <c r="Q931" s="157"/>
      <c r="R931" s="158"/>
      <c r="S931" s="158"/>
      <c r="T931" s="158"/>
      <c r="U931" s="158"/>
      <c r="V931" s="158"/>
      <c r="W931" s="158"/>
      <c r="X931" s="158"/>
      <c r="Y931" s="147"/>
      <c r="Z931" s="147"/>
      <c r="AA931" s="147"/>
      <c r="AB931" s="147"/>
      <c r="AC931" s="147"/>
      <c r="AD931" s="147"/>
      <c r="AE931" s="147"/>
      <c r="AF931" s="147"/>
      <c r="AG931" s="147" t="s">
        <v>301</v>
      </c>
      <c r="AH931" s="147">
        <v>2</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90" t="s">
        <v>306</v>
      </c>
      <c r="D932" s="162"/>
      <c r="E932" s="163"/>
      <c r="F932" s="158"/>
      <c r="G932" s="158"/>
      <c r="H932" s="158"/>
      <c r="I932" s="158"/>
      <c r="J932" s="158"/>
      <c r="K932" s="158"/>
      <c r="L932" s="158"/>
      <c r="M932" s="158"/>
      <c r="N932" s="157"/>
      <c r="O932" s="157"/>
      <c r="P932" s="157"/>
      <c r="Q932" s="157"/>
      <c r="R932" s="158"/>
      <c r="S932" s="158"/>
      <c r="T932" s="158"/>
      <c r="U932" s="158"/>
      <c r="V932" s="158"/>
      <c r="W932" s="158"/>
      <c r="X932" s="158"/>
      <c r="Y932" s="147"/>
      <c r="Z932" s="147"/>
      <c r="AA932" s="147"/>
      <c r="AB932" s="147"/>
      <c r="AC932" s="147"/>
      <c r="AD932" s="147"/>
      <c r="AE932" s="147"/>
      <c r="AF932" s="147"/>
      <c r="AG932" s="147" t="s">
        <v>301</v>
      </c>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89" t="s">
        <v>561</v>
      </c>
      <c r="D933" s="160"/>
      <c r="E933" s="161">
        <v>26.1</v>
      </c>
      <c r="F933" s="158"/>
      <c r="G933" s="158"/>
      <c r="H933" s="158"/>
      <c r="I933" s="158"/>
      <c r="J933" s="158"/>
      <c r="K933" s="158"/>
      <c r="L933" s="158"/>
      <c r="M933" s="158"/>
      <c r="N933" s="157"/>
      <c r="O933" s="157"/>
      <c r="P933" s="157"/>
      <c r="Q933" s="157"/>
      <c r="R933" s="158"/>
      <c r="S933" s="158"/>
      <c r="T933" s="158"/>
      <c r="U933" s="158"/>
      <c r="V933" s="158"/>
      <c r="W933" s="158"/>
      <c r="X933" s="158"/>
      <c r="Y933" s="147"/>
      <c r="Z933" s="147"/>
      <c r="AA933" s="147"/>
      <c r="AB933" s="147"/>
      <c r="AC933" s="147"/>
      <c r="AD933" s="147"/>
      <c r="AE933" s="147"/>
      <c r="AF933" s="147"/>
      <c r="AG933" s="147" t="s">
        <v>301</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90" t="s">
        <v>302</v>
      </c>
      <c r="D934" s="162"/>
      <c r="E934" s="163"/>
      <c r="F934" s="158"/>
      <c r="G934" s="158"/>
      <c r="H934" s="158"/>
      <c r="I934" s="158"/>
      <c r="J934" s="158"/>
      <c r="K934" s="158"/>
      <c r="L934" s="158"/>
      <c r="M934" s="158"/>
      <c r="N934" s="157"/>
      <c r="O934" s="157"/>
      <c r="P934" s="157"/>
      <c r="Q934" s="157"/>
      <c r="R934" s="158"/>
      <c r="S934" s="158"/>
      <c r="T934" s="158"/>
      <c r="U934" s="158"/>
      <c r="V934" s="158"/>
      <c r="W934" s="158"/>
      <c r="X934" s="158"/>
      <c r="Y934" s="147"/>
      <c r="Z934" s="147"/>
      <c r="AA934" s="147"/>
      <c r="AB934" s="147"/>
      <c r="AC934" s="147"/>
      <c r="AD934" s="147"/>
      <c r="AE934" s="147"/>
      <c r="AF934" s="147"/>
      <c r="AG934" s="147" t="s">
        <v>301</v>
      </c>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91" t="s">
        <v>562</v>
      </c>
      <c r="D935" s="162"/>
      <c r="E935" s="163">
        <v>26.1</v>
      </c>
      <c r="F935" s="158"/>
      <c r="G935" s="158"/>
      <c r="H935" s="158"/>
      <c r="I935" s="158"/>
      <c r="J935" s="158"/>
      <c r="K935" s="158"/>
      <c r="L935" s="158"/>
      <c r="M935" s="158"/>
      <c r="N935" s="157"/>
      <c r="O935" s="157"/>
      <c r="P935" s="157"/>
      <c r="Q935" s="157"/>
      <c r="R935" s="158"/>
      <c r="S935" s="158"/>
      <c r="T935" s="158"/>
      <c r="U935" s="158"/>
      <c r="V935" s="158"/>
      <c r="W935" s="158"/>
      <c r="X935" s="158"/>
      <c r="Y935" s="147"/>
      <c r="Z935" s="147"/>
      <c r="AA935" s="147"/>
      <c r="AB935" s="147"/>
      <c r="AC935" s="147"/>
      <c r="AD935" s="147"/>
      <c r="AE935" s="147"/>
      <c r="AF935" s="147"/>
      <c r="AG935" s="147" t="s">
        <v>301</v>
      </c>
      <c r="AH935" s="147">
        <v>2</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90" t="s">
        <v>306</v>
      </c>
      <c r="D936" s="162"/>
      <c r="E936" s="163"/>
      <c r="F936" s="158"/>
      <c r="G936" s="158"/>
      <c r="H936" s="158"/>
      <c r="I936" s="158"/>
      <c r="J936" s="158"/>
      <c r="K936" s="158"/>
      <c r="L936" s="158"/>
      <c r="M936" s="158"/>
      <c r="N936" s="157"/>
      <c r="O936" s="157"/>
      <c r="P936" s="157"/>
      <c r="Q936" s="157"/>
      <c r="R936" s="158"/>
      <c r="S936" s="158"/>
      <c r="T936" s="158"/>
      <c r="U936" s="158"/>
      <c r="V936" s="158"/>
      <c r="W936" s="158"/>
      <c r="X936" s="158"/>
      <c r="Y936" s="147"/>
      <c r="Z936" s="147"/>
      <c r="AA936" s="147"/>
      <c r="AB936" s="147"/>
      <c r="AC936" s="147"/>
      <c r="AD936" s="147"/>
      <c r="AE936" s="147"/>
      <c r="AF936" s="147"/>
      <c r="AG936" s="147" t="s">
        <v>301</v>
      </c>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89" t="s">
        <v>563</v>
      </c>
      <c r="D937" s="160"/>
      <c r="E937" s="161">
        <v>211</v>
      </c>
      <c r="F937" s="158"/>
      <c r="G937" s="158"/>
      <c r="H937" s="158"/>
      <c r="I937" s="158"/>
      <c r="J937" s="158"/>
      <c r="K937" s="158"/>
      <c r="L937" s="158"/>
      <c r="M937" s="158"/>
      <c r="N937" s="157"/>
      <c r="O937" s="157"/>
      <c r="P937" s="157"/>
      <c r="Q937" s="157"/>
      <c r="R937" s="158"/>
      <c r="S937" s="158"/>
      <c r="T937" s="158"/>
      <c r="U937" s="158"/>
      <c r="V937" s="158"/>
      <c r="W937" s="158"/>
      <c r="X937" s="158"/>
      <c r="Y937" s="147"/>
      <c r="Z937" s="147"/>
      <c r="AA937" s="147"/>
      <c r="AB937" s="147"/>
      <c r="AC937" s="147"/>
      <c r="AD937" s="147"/>
      <c r="AE937" s="147"/>
      <c r="AF937" s="147"/>
      <c r="AG937" s="147" t="s">
        <v>301</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90" t="s">
        <v>302</v>
      </c>
      <c r="D938" s="162"/>
      <c r="E938" s="163"/>
      <c r="F938" s="158"/>
      <c r="G938" s="158"/>
      <c r="H938" s="158"/>
      <c r="I938" s="158"/>
      <c r="J938" s="158"/>
      <c r="K938" s="158"/>
      <c r="L938" s="158"/>
      <c r="M938" s="158"/>
      <c r="N938" s="157"/>
      <c r="O938" s="157"/>
      <c r="P938" s="157"/>
      <c r="Q938" s="157"/>
      <c r="R938" s="158"/>
      <c r="S938" s="158"/>
      <c r="T938" s="158"/>
      <c r="U938" s="158"/>
      <c r="V938" s="158"/>
      <c r="W938" s="158"/>
      <c r="X938" s="158"/>
      <c r="Y938" s="147"/>
      <c r="Z938" s="147"/>
      <c r="AA938" s="147"/>
      <c r="AB938" s="147"/>
      <c r="AC938" s="147"/>
      <c r="AD938" s="147"/>
      <c r="AE938" s="147"/>
      <c r="AF938" s="147"/>
      <c r="AG938" s="147" t="s">
        <v>301</v>
      </c>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91" t="s">
        <v>446</v>
      </c>
      <c r="D939" s="162"/>
      <c r="E939" s="163">
        <v>102.675</v>
      </c>
      <c r="F939" s="158"/>
      <c r="G939" s="158"/>
      <c r="H939" s="158"/>
      <c r="I939" s="158"/>
      <c r="J939" s="158"/>
      <c r="K939" s="158"/>
      <c r="L939" s="158"/>
      <c r="M939" s="158"/>
      <c r="N939" s="157"/>
      <c r="O939" s="157"/>
      <c r="P939" s="157"/>
      <c r="Q939" s="157"/>
      <c r="R939" s="158"/>
      <c r="S939" s="158"/>
      <c r="T939" s="158"/>
      <c r="U939" s="158"/>
      <c r="V939" s="158"/>
      <c r="W939" s="158"/>
      <c r="X939" s="158"/>
      <c r="Y939" s="147"/>
      <c r="Z939" s="147"/>
      <c r="AA939" s="147"/>
      <c r="AB939" s="147"/>
      <c r="AC939" s="147"/>
      <c r="AD939" s="147"/>
      <c r="AE939" s="147"/>
      <c r="AF939" s="147"/>
      <c r="AG939" s="147" t="s">
        <v>301</v>
      </c>
      <c r="AH939" s="147">
        <v>2</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91" t="s">
        <v>447</v>
      </c>
      <c r="D940" s="162"/>
      <c r="E940" s="163">
        <v>108.265</v>
      </c>
      <c r="F940" s="158"/>
      <c r="G940" s="158"/>
      <c r="H940" s="158"/>
      <c r="I940" s="158"/>
      <c r="J940" s="158"/>
      <c r="K940" s="158"/>
      <c r="L940" s="158"/>
      <c r="M940" s="158"/>
      <c r="N940" s="157"/>
      <c r="O940" s="157"/>
      <c r="P940" s="157"/>
      <c r="Q940" s="157"/>
      <c r="R940" s="158"/>
      <c r="S940" s="158"/>
      <c r="T940" s="158"/>
      <c r="U940" s="158"/>
      <c r="V940" s="158"/>
      <c r="W940" s="158"/>
      <c r="X940" s="158"/>
      <c r="Y940" s="147"/>
      <c r="Z940" s="147"/>
      <c r="AA940" s="147"/>
      <c r="AB940" s="147"/>
      <c r="AC940" s="147"/>
      <c r="AD940" s="147"/>
      <c r="AE940" s="147"/>
      <c r="AF940" s="147"/>
      <c r="AG940" s="147" t="s">
        <v>301</v>
      </c>
      <c r="AH940" s="147">
        <v>2</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190" t="s">
        <v>306</v>
      </c>
      <c r="D941" s="162"/>
      <c r="E941" s="163"/>
      <c r="F941" s="158"/>
      <c r="G941" s="158"/>
      <c r="H941" s="158"/>
      <c r="I941" s="158"/>
      <c r="J941" s="158"/>
      <c r="K941" s="158"/>
      <c r="L941" s="158"/>
      <c r="M941" s="158"/>
      <c r="N941" s="157"/>
      <c r="O941" s="157"/>
      <c r="P941" s="157"/>
      <c r="Q941" s="157"/>
      <c r="R941" s="158"/>
      <c r="S941" s="158"/>
      <c r="T941" s="158"/>
      <c r="U941" s="158"/>
      <c r="V941" s="158"/>
      <c r="W941" s="158"/>
      <c r="X941" s="158"/>
      <c r="Y941" s="147"/>
      <c r="Z941" s="147"/>
      <c r="AA941" s="147"/>
      <c r="AB941" s="147"/>
      <c r="AC941" s="147"/>
      <c r="AD941" s="147"/>
      <c r="AE941" s="147"/>
      <c r="AF941" s="147"/>
      <c r="AG941" s="147" t="s">
        <v>301</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54"/>
      <c r="B942" s="155"/>
      <c r="C942" s="189" t="s">
        <v>564</v>
      </c>
      <c r="D942" s="160"/>
      <c r="E942" s="161"/>
      <c r="F942" s="158"/>
      <c r="G942" s="158"/>
      <c r="H942" s="158"/>
      <c r="I942" s="158"/>
      <c r="J942" s="158"/>
      <c r="K942" s="158"/>
      <c r="L942" s="158"/>
      <c r="M942" s="158"/>
      <c r="N942" s="157"/>
      <c r="O942" s="157"/>
      <c r="P942" s="157"/>
      <c r="Q942" s="157"/>
      <c r="R942" s="158"/>
      <c r="S942" s="158"/>
      <c r="T942" s="158"/>
      <c r="U942" s="158"/>
      <c r="V942" s="158"/>
      <c r="W942" s="158"/>
      <c r="X942" s="158"/>
      <c r="Y942" s="147"/>
      <c r="Z942" s="147"/>
      <c r="AA942" s="147"/>
      <c r="AB942" s="147"/>
      <c r="AC942" s="147"/>
      <c r="AD942" s="147"/>
      <c r="AE942" s="147"/>
      <c r="AF942" s="147"/>
      <c r="AG942" s="147" t="s">
        <v>301</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89" t="s">
        <v>450</v>
      </c>
      <c r="D943" s="160"/>
      <c r="E943" s="161">
        <v>43.8</v>
      </c>
      <c r="F943" s="158"/>
      <c r="G943" s="158"/>
      <c r="H943" s="158"/>
      <c r="I943" s="158"/>
      <c r="J943" s="158"/>
      <c r="K943" s="158"/>
      <c r="L943" s="158"/>
      <c r="M943" s="158"/>
      <c r="N943" s="157"/>
      <c r="O943" s="157"/>
      <c r="P943" s="157"/>
      <c r="Q943" s="157"/>
      <c r="R943" s="158"/>
      <c r="S943" s="158"/>
      <c r="T943" s="158"/>
      <c r="U943" s="158"/>
      <c r="V943" s="158"/>
      <c r="W943" s="158"/>
      <c r="X943" s="158"/>
      <c r="Y943" s="147"/>
      <c r="Z943" s="147"/>
      <c r="AA943" s="147"/>
      <c r="AB943" s="147"/>
      <c r="AC943" s="147"/>
      <c r="AD943" s="147"/>
      <c r="AE943" s="147"/>
      <c r="AF943" s="147"/>
      <c r="AG943" s="147" t="s">
        <v>301</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190" t="s">
        <v>302</v>
      </c>
      <c r="D944" s="162"/>
      <c r="E944" s="163"/>
      <c r="F944" s="158"/>
      <c r="G944" s="158"/>
      <c r="H944" s="158"/>
      <c r="I944" s="158"/>
      <c r="J944" s="158"/>
      <c r="K944" s="158"/>
      <c r="L944" s="158"/>
      <c r="M944" s="158"/>
      <c r="N944" s="157"/>
      <c r="O944" s="157"/>
      <c r="P944" s="157"/>
      <c r="Q944" s="157"/>
      <c r="R944" s="158"/>
      <c r="S944" s="158"/>
      <c r="T944" s="158"/>
      <c r="U944" s="158"/>
      <c r="V944" s="158"/>
      <c r="W944" s="158"/>
      <c r="X944" s="158"/>
      <c r="Y944" s="147"/>
      <c r="Z944" s="147"/>
      <c r="AA944" s="147"/>
      <c r="AB944" s="147"/>
      <c r="AC944" s="147"/>
      <c r="AD944" s="147"/>
      <c r="AE944" s="147"/>
      <c r="AF944" s="147"/>
      <c r="AG944" s="147" t="s">
        <v>301</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91" t="s">
        <v>451</v>
      </c>
      <c r="D945" s="162"/>
      <c r="E945" s="163">
        <v>10.48</v>
      </c>
      <c r="F945" s="158"/>
      <c r="G945" s="158"/>
      <c r="H945" s="158"/>
      <c r="I945" s="158"/>
      <c r="J945" s="158"/>
      <c r="K945" s="158"/>
      <c r="L945" s="158"/>
      <c r="M945" s="158"/>
      <c r="N945" s="157"/>
      <c r="O945" s="157"/>
      <c r="P945" s="157"/>
      <c r="Q945" s="157"/>
      <c r="R945" s="158"/>
      <c r="S945" s="158"/>
      <c r="T945" s="158"/>
      <c r="U945" s="158"/>
      <c r="V945" s="158"/>
      <c r="W945" s="158"/>
      <c r="X945" s="158"/>
      <c r="Y945" s="147"/>
      <c r="Z945" s="147"/>
      <c r="AA945" s="147"/>
      <c r="AB945" s="147"/>
      <c r="AC945" s="147"/>
      <c r="AD945" s="147"/>
      <c r="AE945" s="147"/>
      <c r="AF945" s="147"/>
      <c r="AG945" s="147" t="s">
        <v>301</v>
      </c>
      <c r="AH945" s="147">
        <v>2</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91" t="s">
        <v>452</v>
      </c>
      <c r="D946" s="162"/>
      <c r="E946" s="163">
        <v>20.64</v>
      </c>
      <c r="F946" s="158"/>
      <c r="G946" s="158"/>
      <c r="H946" s="158"/>
      <c r="I946" s="158"/>
      <c r="J946" s="158"/>
      <c r="K946" s="158"/>
      <c r="L946" s="158"/>
      <c r="M946" s="158"/>
      <c r="N946" s="157"/>
      <c r="O946" s="157"/>
      <c r="P946" s="157"/>
      <c r="Q946" s="157"/>
      <c r="R946" s="158"/>
      <c r="S946" s="158"/>
      <c r="T946" s="158"/>
      <c r="U946" s="158"/>
      <c r="V946" s="158"/>
      <c r="W946" s="158"/>
      <c r="X946" s="158"/>
      <c r="Y946" s="147"/>
      <c r="Z946" s="147"/>
      <c r="AA946" s="147"/>
      <c r="AB946" s="147"/>
      <c r="AC946" s="147"/>
      <c r="AD946" s="147"/>
      <c r="AE946" s="147"/>
      <c r="AF946" s="147"/>
      <c r="AG946" s="147" t="s">
        <v>301</v>
      </c>
      <c r="AH946" s="147">
        <v>2</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91" t="s">
        <v>453</v>
      </c>
      <c r="D947" s="162"/>
      <c r="E947" s="163">
        <v>3.24</v>
      </c>
      <c r="F947" s="158"/>
      <c r="G947" s="158"/>
      <c r="H947" s="158"/>
      <c r="I947" s="158"/>
      <c r="J947" s="158"/>
      <c r="K947" s="158"/>
      <c r="L947" s="158"/>
      <c r="M947" s="158"/>
      <c r="N947" s="157"/>
      <c r="O947" s="157"/>
      <c r="P947" s="157"/>
      <c r="Q947" s="157"/>
      <c r="R947" s="158"/>
      <c r="S947" s="158"/>
      <c r="T947" s="158"/>
      <c r="U947" s="158"/>
      <c r="V947" s="158"/>
      <c r="W947" s="158"/>
      <c r="X947" s="158"/>
      <c r="Y947" s="147"/>
      <c r="Z947" s="147"/>
      <c r="AA947" s="147"/>
      <c r="AB947" s="147"/>
      <c r="AC947" s="147"/>
      <c r="AD947" s="147"/>
      <c r="AE947" s="147"/>
      <c r="AF947" s="147"/>
      <c r="AG947" s="147" t="s">
        <v>301</v>
      </c>
      <c r="AH947" s="147">
        <v>2</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91" t="s">
        <v>454</v>
      </c>
      <c r="D948" s="162"/>
      <c r="E948" s="163">
        <v>9.44</v>
      </c>
      <c r="F948" s="158"/>
      <c r="G948" s="158"/>
      <c r="H948" s="158"/>
      <c r="I948" s="158"/>
      <c r="J948" s="158"/>
      <c r="K948" s="158"/>
      <c r="L948" s="158"/>
      <c r="M948" s="158"/>
      <c r="N948" s="157"/>
      <c r="O948" s="157"/>
      <c r="P948" s="157"/>
      <c r="Q948" s="157"/>
      <c r="R948" s="158"/>
      <c r="S948" s="158"/>
      <c r="T948" s="158"/>
      <c r="U948" s="158"/>
      <c r="V948" s="158"/>
      <c r="W948" s="158"/>
      <c r="X948" s="158"/>
      <c r="Y948" s="147"/>
      <c r="Z948" s="147"/>
      <c r="AA948" s="147"/>
      <c r="AB948" s="147"/>
      <c r="AC948" s="147"/>
      <c r="AD948" s="147"/>
      <c r="AE948" s="147"/>
      <c r="AF948" s="147"/>
      <c r="AG948" s="147" t="s">
        <v>301</v>
      </c>
      <c r="AH948" s="147">
        <v>2</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90" t="s">
        <v>306</v>
      </c>
      <c r="D949" s="162"/>
      <c r="E949" s="163"/>
      <c r="F949" s="158"/>
      <c r="G949" s="158"/>
      <c r="H949" s="158"/>
      <c r="I949" s="158"/>
      <c r="J949" s="158"/>
      <c r="K949" s="158"/>
      <c r="L949" s="158"/>
      <c r="M949" s="158"/>
      <c r="N949" s="157"/>
      <c r="O949" s="157"/>
      <c r="P949" s="157"/>
      <c r="Q949" s="157"/>
      <c r="R949" s="158"/>
      <c r="S949" s="158"/>
      <c r="T949" s="158"/>
      <c r="U949" s="158"/>
      <c r="V949" s="158"/>
      <c r="W949" s="158"/>
      <c r="X949" s="158"/>
      <c r="Y949" s="147"/>
      <c r="Z949" s="147"/>
      <c r="AA949" s="147"/>
      <c r="AB949" s="147"/>
      <c r="AC949" s="147"/>
      <c r="AD949" s="147"/>
      <c r="AE949" s="147"/>
      <c r="AF949" s="147"/>
      <c r="AG949" s="147" t="s">
        <v>301</v>
      </c>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89" t="s">
        <v>455</v>
      </c>
      <c r="D950" s="160"/>
      <c r="E950" s="161">
        <v>37.299999999999997</v>
      </c>
      <c r="F950" s="158"/>
      <c r="G950" s="158"/>
      <c r="H950" s="158"/>
      <c r="I950" s="158"/>
      <c r="J950" s="158"/>
      <c r="K950" s="158"/>
      <c r="L950" s="158"/>
      <c r="M950" s="158"/>
      <c r="N950" s="157"/>
      <c r="O950" s="157"/>
      <c r="P950" s="157"/>
      <c r="Q950" s="157"/>
      <c r="R950" s="158"/>
      <c r="S950" s="158"/>
      <c r="T950" s="158"/>
      <c r="U950" s="158"/>
      <c r="V950" s="158"/>
      <c r="W950" s="158"/>
      <c r="X950" s="158"/>
      <c r="Y950" s="147"/>
      <c r="Z950" s="147"/>
      <c r="AA950" s="147"/>
      <c r="AB950" s="147"/>
      <c r="AC950" s="147"/>
      <c r="AD950" s="147"/>
      <c r="AE950" s="147"/>
      <c r="AF950" s="147"/>
      <c r="AG950" s="147" t="s">
        <v>301</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90" t="s">
        <v>302</v>
      </c>
      <c r="D951" s="162"/>
      <c r="E951" s="163"/>
      <c r="F951" s="158"/>
      <c r="G951" s="158"/>
      <c r="H951" s="158"/>
      <c r="I951" s="158"/>
      <c r="J951" s="158"/>
      <c r="K951" s="158"/>
      <c r="L951" s="158"/>
      <c r="M951" s="158"/>
      <c r="N951" s="157"/>
      <c r="O951" s="157"/>
      <c r="P951" s="157"/>
      <c r="Q951" s="157"/>
      <c r="R951" s="158"/>
      <c r="S951" s="158"/>
      <c r="T951" s="158"/>
      <c r="U951" s="158"/>
      <c r="V951" s="158"/>
      <c r="W951" s="158"/>
      <c r="X951" s="158"/>
      <c r="Y951" s="147"/>
      <c r="Z951" s="147"/>
      <c r="AA951" s="147"/>
      <c r="AB951" s="147"/>
      <c r="AC951" s="147"/>
      <c r="AD951" s="147"/>
      <c r="AE951" s="147"/>
      <c r="AF951" s="147"/>
      <c r="AG951" s="147" t="s">
        <v>301</v>
      </c>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91" t="s">
        <v>456</v>
      </c>
      <c r="D952" s="162"/>
      <c r="E952" s="163">
        <v>29.92</v>
      </c>
      <c r="F952" s="158"/>
      <c r="G952" s="158"/>
      <c r="H952" s="158"/>
      <c r="I952" s="158"/>
      <c r="J952" s="158"/>
      <c r="K952" s="158"/>
      <c r="L952" s="158"/>
      <c r="M952" s="158"/>
      <c r="N952" s="157"/>
      <c r="O952" s="157"/>
      <c r="P952" s="157"/>
      <c r="Q952" s="157"/>
      <c r="R952" s="158"/>
      <c r="S952" s="158"/>
      <c r="T952" s="158"/>
      <c r="U952" s="158"/>
      <c r="V952" s="158"/>
      <c r="W952" s="158"/>
      <c r="X952" s="158"/>
      <c r="Y952" s="147"/>
      <c r="Z952" s="147"/>
      <c r="AA952" s="147"/>
      <c r="AB952" s="147"/>
      <c r="AC952" s="147"/>
      <c r="AD952" s="147"/>
      <c r="AE952" s="147"/>
      <c r="AF952" s="147"/>
      <c r="AG952" s="147" t="s">
        <v>301</v>
      </c>
      <c r="AH952" s="147">
        <v>2</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91" t="s">
        <v>457</v>
      </c>
      <c r="D953" s="162"/>
      <c r="E953" s="163">
        <v>7.4</v>
      </c>
      <c r="F953" s="158"/>
      <c r="G953" s="158"/>
      <c r="H953" s="158"/>
      <c r="I953" s="158"/>
      <c r="J953" s="158"/>
      <c r="K953" s="158"/>
      <c r="L953" s="158"/>
      <c r="M953" s="158"/>
      <c r="N953" s="157"/>
      <c r="O953" s="157"/>
      <c r="P953" s="157"/>
      <c r="Q953" s="157"/>
      <c r="R953" s="158"/>
      <c r="S953" s="158"/>
      <c r="T953" s="158"/>
      <c r="U953" s="158"/>
      <c r="V953" s="158"/>
      <c r="W953" s="158"/>
      <c r="X953" s="158"/>
      <c r="Y953" s="147"/>
      <c r="Z953" s="147"/>
      <c r="AA953" s="147"/>
      <c r="AB953" s="147"/>
      <c r="AC953" s="147"/>
      <c r="AD953" s="147"/>
      <c r="AE953" s="147"/>
      <c r="AF953" s="147"/>
      <c r="AG953" s="147" t="s">
        <v>301</v>
      </c>
      <c r="AH953" s="147">
        <v>2</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90" t="s">
        <v>306</v>
      </c>
      <c r="D954" s="162"/>
      <c r="E954" s="163"/>
      <c r="F954" s="158"/>
      <c r="G954" s="158"/>
      <c r="H954" s="158"/>
      <c r="I954" s="158"/>
      <c r="J954" s="158"/>
      <c r="K954" s="158"/>
      <c r="L954" s="158"/>
      <c r="M954" s="158"/>
      <c r="N954" s="157"/>
      <c r="O954" s="157"/>
      <c r="P954" s="157"/>
      <c r="Q954" s="157"/>
      <c r="R954" s="158"/>
      <c r="S954" s="158"/>
      <c r="T954" s="158"/>
      <c r="U954" s="158"/>
      <c r="V954" s="158"/>
      <c r="W954" s="158"/>
      <c r="X954" s="158"/>
      <c r="Y954" s="147"/>
      <c r="Z954" s="147"/>
      <c r="AA954" s="147"/>
      <c r="AB954" s="147"/>
      <c r="AC954" s="147"/>
      <c r="AD954" s="147"/>
      <c r="AE954" s="147"/>
      <c r="AF954" s="147"/>
      <c r="AG954" s="147" t="s">
        <v>301</v>
      </c>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189" t="s">
        <v>884</v>
      </c>
      <c r="D955" s="160"/>
      <c r="E955" s="161">
        <v>-63.7</v>
      </c>
      <c r="F955" s="158"/>
      <c r="G955" s="158"/>
      <c r="H955" s="158"/>
      <c r="I955" s="158"/>
      <c r="J955" s="158"/>
      <c r="K955" s="158"/>
      <c r="L955" s="158"/>
      <c r="M955" s="158"/>
      <c r="N955" s="157"/>
      <c r="O955" s="157"/>
      <c r="P955" s="157"/>
      <c r="Q955" s="157"/>
      <c r="R955" s="158"/>
      <c r="S955" s="158"/>
      <c r="T955" s="158"/>
      <c r="U955" s="158"/>
      <c r="V955" s="158"/>
      <c r="W955" s="158"/>
      <c r="X955" s="158"/>
      <c r="Y955" s="147"/>
      <c r="Z955" s="147"/>
      <c r="AA955" s="147"/>
      <c r="AB955" s="147"/>
      <c r="AC955" s="147"/>
      <c r="AD955" s="147"/>
      <c r="AE955" s="147"/>
      <c r="AF955" s="147"/>
      <c r="AG955" s="147" t="s">
        <v>301</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ht="22.5" outlineLevel="1" x14ac:dyDescent="0.2">
      <c r="A956" s="172">
        <v>85</v>
      </c>
      <c r="B956" s="173" t="s">
        <v>885</v>
      </c>
      <c r="C956" s="188" t="s">
        <v>886</v>
      </c>
      <c r="D956" s="174" t="s">
        <v>312</v>
      </c>
      <c r="E956" s="175">
        <v>63.7</v>
      </c>
      <c r="F956" s="176"/>
      <c r="G956" s="177">
        <f>ROUND(E956*F956,2)</f>
        <v>0</v>
      </c>
      <c r="H956" s="176"/>
      <c r="I956" s="177">
        <f>ROUND(E956*H956,2)</f>
        <v>0</v>
      </c>
      <c r="J956" s="176"/>
      <c r="K956" s="177">
        <f>ROUND(E956*J956,2)</f>
        <v>0</v>
      </c>
      <c r="L956" s="177">
        <v>21</v>
      </c>
      <c r="M956" s="177">
        <f>G956*(1+L956/100)</f>
        <v>0</v>
      </c>
      <c r="N956" s="175">
        <v>0</v>
      </c>
      <c r="O956" s="175">
        <f>ROUND(E956*N956,2)</f>
        <v>0</v>
      </c>
      <c r="P956" s="175">
        <v>8.8999999999999996E-2</v>
      </c>
      <c r="Q956" s="175">
        <f>ROUND(E956*P956,2)</f>
        <v>5.67</v>
      </c>
      <c r="R956" s="177" t="s">
        <v>374</v>
      </c>
      <c r="S956" s="177" t="s">
        <v>267</v>
      </c>
      <c r="T956" s="178" t="s">
        <v>267</v>
      </c>
      <c r="U956" s="158">
        <v>0.39</v>
      </c>
      <c r="V956" s="158">
        <f>ROUND(E956*U956,2)</f>
        <v>24.84</v>
      </c>
      <c r="W956" s="158"/>
      <c r="X956" s="158" t="s">
        <v>314</v>
      </c>
      <c r="Y956" s="147"/>
      <c r="Z956" s="147"/>
      <c r="AA956" s="147"/>
      <c r="AB956" s="147"/>
      <c r="AC956" s="147"/>
      <c r="AD956" s="147"/>
      <c r="AE956" s="147"/>
      <c r="AF956" s="147"/>
      <c r="AG956" s="147" t="s">
        <v>324</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266" t="s">
        <v>887</v>
      </c>
      <c r="D957" s="267"/>
      <c r="E957" s="267"/>
      <c r="F957" s="267"/>
      <c r="G957" s="267"/>
      <c r="H957" s="158"/>
      <c r="I957" s="158"/>
      <c r="J957" s="158"/>
      <c r="K957" s="158"/>
      <c r="L957" s="158"/>
      <c r="M957" s="158"/>
      <c r="N957" s="157"/>
      <c r="O957" s="157"/>
      <c r="P957" s="157"/>
      <c r="Q957" s="157"/>
      <c r="R957" s="158"/>
      <c r="S957" s="158"/>
      <c r="T957" s="158"/>
      <c r="U957" s="158"/>
      <c r="V957" s="158"/>
      <c r="W957" s="158"/>
      <c r="X957" s="158"/>
      <c r="Y957" s="147"/>
      <c r="Z957" s="147"/>
      <c r="AA957" s="147"/>
      <c r="AB957" s="147"/>
      <c r="AC957" s="147"/>
      <c r="AD957" s="147"/>
      <c r="AE957" s="147"/>
      <c r="AF957" s="147"/>
      <c r="AG957" s="147" t="s">
        <v>317</v>
      </c>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89" t="s">
        <v>888</v>
      </c>
      <c r="D958" s="160"/>
      <c r="E958" s="161"/>
      <c r="F958" s="158"/>
      <c r="G958" s="158"/>
      <c r="H958" s="158"/>
      <c r="I958" s="158"/>
      <c r="J958" s="158"/>
      <c r="K958" s="158"/>
      <c r="L958" s="158"/>
      <c r="M958" s="158"/>
      <c r="N958" s="157"/>
      <c r="O958" s="157"/>
      <c r="P958" s="157"/>
      <c r="Q958" s="157"/>
      <c r="R958" s="158"/>
      <c r="S958" s="158"/>
      <c r="T958" s="158"/>
      <c r="U958" s="158"/>
      <c r="V958" s="158"/>
      <c r="W958" s="158"/>
      <c r="X958" s="158"/>
      <c r="Y958" s="147"/>
      <c r="Z958" s="147"/>
      <c r="AA958" s="147"/>
      <c r="AB958" s="147"/>
      <c r="AC958" s="147"/>
      <c r="AD958" s="147"/>
      <c r="AE958" s="147"/>
      <c r="AF958" s="147"/>
      <c r="AG958" s="147" t="s">
        <v>301</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189" t="s">
        <v>889</v>
      </c>
      <c r="D959" s="160"/>
      <c r="E959" s="161">
        <v>172.55</v>
      </c>
      <c r="F959" s="158"/>
      <c r="G959" s="158"/>
      <c r="H959" s="158"/>
      <c r="I959" s="158"/>
      <c r="J959" s="158"/>
      <c r="K959" s="158"/>
      <c r="L959" s="158"/>
      <c r="M959" s="158"/>
      <c r="N959" s="157"/>
      <c r="O959" s="157"/>
      <c r="P959" s="157"/>
      <c r="Q959" s="157"/>
      <c r="R959" s="158"/>
      <c r="S959" s="158"/>
      <c r="T959" s="158"/>
      <c r="U959" s="158"/>
      <c r="V959" s="158"/>
      <c r="W959" s="158"/>
      <c r="X959" s="158"/>
      <c r="Y959" s="147"/>
      <c r="Z959" s="147"/>
      <c r="AA959" s="147"/>
      <c r="AB959" s="147"/>
      <c r="AC959" s="147"/>
      <c r="AD959" s="147"/>
      <c r="AE959" s="147"/>
      <c r="AF959" s="147"/>
      <c r="AG959" s="147" t="s">
        <v>301</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54"/>
      <c r="B960" s="155"/>
      <c r="C960" s="189" t="s">
        <v>890</v>
      </c>
      <c r="D960" s="160"/>
      <c r="E960" s="161"/>
      <c r="F960" s="158"/>
      <c r="G960" s="158"/>
      <c r="H960" s="158"/>
      <c r="I960" s="158"/>
      <c r="J960" s="158"/>
      <c r="K960" s="158"/>
      <c r="L960" s="158"/>
      <c r="M960" s="158"/>
      <c r="N960" s="157"/>
      <c r="O960" s="157"/>
      <c r="P960" s="157"/>
      <c r="Q960" s="157"/>
      <c r="R960" s="158"/>
      <c r="S960" s="158"/>
      <c r="T960" s="158"/>
      <c r="U960" s="158"/>
      <c r="V960" s="158"/>
      <c r="W960" s="158"/>
      <c r="X960" s="158"/>
      <c r="Y960" s="147"/>
      <c r="Z960" s="147"/>
      <c r="AA960" s="147"/>
      <c r="AB960" s="147"/>
      <c r="AC960" s="147"/>
      <c r="AD960" s="147"/>
      <c r="AE960" s="147"/>
      <c r="AF960" s="147"/>
      <c r="AG960" s="147" t="s">
        <v>301</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89" t="s">
        <v>891</v>
      </c>
      <c r="D961" s="160"/>
      <c r="E961" s="161">
        <v>-57.375</v>
      </c>
      <c r="F961" s="158"/>
      <c r="G961" s="158"/>
      <c r="H961" s="158"/>
      <c r="I961" s="158"/>
      <c r="J961" s="158"/>
      <c r="K961" s="158"/>
      <c r="L961" s="158"/>
      <c r="M961" s="158"/>
      <c r="N961" s="157"/>
      <c r="O961" s="157"/>
      <c r="P961" s="157"/>
      <c r="Q961" s="157"/>
      <c r="R961" s="158"/>
      <c r="S961" s="158"/>
      <c r="T961" s="158"/>
      <c r="U961" s="158"/>
      <c r="V961" s="158"/>
      <c r="W961" s="158"/>
      <c r="X961" s="158"/>
      <c r="Y961" s="147"/>
      <c r="Z961" s="147"/>
      <c r="AA961" s="147"/>
      <c r="AB961" s="147"/>
      <c r="AC961" s="147"/>
      <c r="AD961" s="147"/>
      <c r="AE961" s="147"/>
      <c r="AF961" s="147"/>
      <c r="AG961" s="147" t="s">
        <v>301</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89" t="s">
        <v>892</v>
      </c>
      <c r="D962" s="160"/>
      <c r="E962" s="161">
        <v>-51.52</v>
      </c>
      <c r="F962" s="158"/>
      <c r="G962" s="158"/>
      <c r="H962" s="158"/>
      <c r="I962" s="158"/>
      <c r="J962" s="158"/>
      <c r="K962" s="158"/>
      <c r="L962" s="158"/>
      <c r="M962" s="158"/>
      <c r="N962" s="157"/>
      <c r="O962" s="157"/>
      <c r="P962" s="157"/>
      <c r="Q962" s="157"/>
      <c r="R962" s="158"/>
      <c r="S962" s="158"/>
      <c r="T962" s="158"/>
      <c r="U962" s="158"/>
      <c r="V962" s="158"/>
      <c r="W962" s="158"/>
      <c r="X962" s="158"/>
      <c r="Y962" s="147"/>
      <c r="Z962" s="147"/>
      <c r="AA962" s="147"/>
      <c r="AB962" s="147"/>
      <c r="AC962" s="147"/>
      <c r="AD962" s="147"/>
      <c r="AE962" s="147"/>
      <c r="AF962" s="147"/>
      <c r="AG962" s="147" t="s">
        <v>301</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189" t="s">
        <v>893</v>
      </c>
      <c r="D963" s="160"/>
      <c r="E963" s="161">
        <v>4.4999999999999998E-2</v>
      </c>
      <c r="F963" s="158"/>
      <c r="G963" s="158"/>
      <c r="H963" s="158"/>
      <c r="I963" s="158"/>
      <c r="J963" s="158"/>
      <c r="K963" s="158"/>
      <c r="L963" s="158"/>
      <c r="M963" s="158"/>
      <c r="N963" s="157"/>
      <c r="O963" s="157"/>
      <c r="P963" s="157"/>
      <c r="Q963" s="157"/>
      <c r="R963" s="158"/>
      <c r="S963" s="158"/>
      <c r="T963" s="158"/>
      <c r="U963" s="158"/>
      <c r="V963" s="158"/>
      <c r="W963" s="158"/>
      <c r="X963" s="158"/>
      <c r="Y963" s="147"/>
      <c r="Z963" s="147"/>
      <c r="AA963" s="147"/>
      <c r="AB963" s="147"/>
      <c r="AC963" s="147"/>
      <c r="AD963" s="147"/>
      <c r="AE963" s="147"/>
      <c r="AF963" s="147"/>
      <c r="AG963" s="147" t="s">
        <v>301</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72">
        <v>86</v>
      </c>
      <c r="B964" s="173" t="s">
        <v>894</v>
      </c>
      <c r="C964" s="188" t="s">
        <v>895</v>
      </c>
      <c r="D964" s="174" t="s">
        <v>432</v>
      </c>
      <c r="E964" s="175">
        <v>129.30000000000001</v>
      </c>
      <c r="F964" s="176"/>
      <c r="G964" s="177">
        <f>ROUND(E964*F964,2)</f>
        <v>0</v>
      </c>
      <c r="H964" s="176"/>
      <c r="I964" s="177">
        <f>ROUND(E964*H964,2)</f>
        <v>0</v>
      </c>
      <c r="J964" s="176"/>
      <c r="K964" s="177">
        <f>ROUND(E964*J964,2)</f>
        <v>0</v>
      </c>
      <c r="L964" s="177">
        <v>21</v>
      </c>
      <c r="M964" s="177">
        <f>G964*(1+L964/100)</f>
        <v>0</v>
      </c>
      <c r="N964" s="175">
        <v>0</v>
      </c>
      <c r="O964" s="175">
        <f>ROUND(E964*N964,2)</f>
        <v>0</v>
      </c>
      <c r="P964" s="175">
        <v>1.0999999999999999E-2</v>
      </c>
      <c r="Q964" s="175">
        <f>ROUND(E964*P964,2)</f>
        <v>1.42</v>
      </c>
      <c r="R964" s="177"/>
      <c r="S964" s="177" t="s">
        <v>281</v>
      </c>
      <c r="T964" s="178" t="s">
        <v>268</v>
      </c>
      <c r="U964" s="158">
        <v>0.15</v>
      </c>
      <c r="V964" s="158">
        <f>ROUND(E964*U964,2)</f>
        <v>19.399999999999999</v>
      </c>
      <c r="W964" s="158"/>
      <c r="X964" s="158" t="s">
        <v>314</v>
      </c>
      <c r="Y964" s="147"/>
      <c r="Z964" s="147"/>
      <c r="AA964" s="147"/>
      <c r="AB964" s="147"/>
      <c r="AC964" s="147"/>
      <c r="AD964" s="147"/>
      <c r="AE964" s="147"/>
      <c r="AF964" s="147"/>
      <c r="AG964" s="147" t="s">
        <v>324</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54"/>
      <c r="B965" s="155"/>
      <c r="C965" s="189" t="s">
        <v>896</v>
      </c>
      <c r="D965" s="160"/>
      <c r="E965" s="161">
        <v>88.2</v>
      </c>
      <c r="F965" s="158"/>
      <c r="G965" s="158"/>
      <c r="H965" s="158"/>
      <c r="I965" s="158"/>
      <c r="J965" s="158"/>
      <c r="K965" s="158"/>
      <c r="L965" s="158"/>
      <c r="M965" s="158"/>
      <c r="N965" s="157"/>
      <c r="O965" s="157"/>
      <c r="P965" s="157"/>
      <c r="Q965" s="157"/>
      <c r="R965" s="158"/>
      <c r="S965" s="158"/>
      <c r="T965" s="158"/>
      <c r="U965" s="158"/>
      <c r="V965" s="158"/>
      <c r="W965" s="158"/>
      <c r="X965" s="158"/>
      <c r="Y965" s="147"/>
      <c r="Z965" s="147"/>
      <c r="AA965" s="147"/>
      <c r="AB965" s="147"/>
      <c r="AC965" s="147"/>
      <c r="AD965" s="147"/>
      <c r="AE965" s="147"/>
      <c r="AF965" s="147"/>
      <c r="AG965" s="147" t="s">
        <v>301</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189" t="s">
        <v>897</v>
      </c>
      <c r="D966" s="160"/>
      <c r="E966" s="161">
        <v>14.4</v>
      </c>
      <c r="F966" s="158"/>
      <c r="G966" s="158"/>
      <c r="H966" s="158"/>
      <c r="I966" s="158"/>
      <c r="J966" s="158"/>
      <c r="K966" s="158"/>
      <c r="L966" s="158"/>
      <c r="M966" s="158"/>
      <c r="N966" s="157"/>
      <c r="O966" s="157"/>
      <c r="P966" s="157"/>
      <c r="Q966" s="157"/>
      <c r="R966" s="158"/>
      <c r="S966" s="158"/>
      <c r="T966" s="158"/>
      <c r="U966" s="158"/>
      <c r="V966" s="158"/>
      <c r="W966" s="158"/>
      <c r="X966" s="158"/>
      <c r="Y966" s="147"/>
      <c r="Z966" s="147"/>
      <c r="AA966" s="147"/>
      <c r="AB966" s="147"/>
      <c r="AC966" s="147"/>
      <c r="AD966" s="147"/>
      <c r="AE966" s="147"/>
      <c r="AF966" s="147"/>
      <c r="AG966" s="147" t="s">
        <v>301</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
      <c r="A967" s="154"/>
      <c r="B967" s="155"/>
      <c r="C967" s="189" t="s">
        <v>898</v>
      </c>
      <c r="D967" s="160"/>
      <c r="E967" s="161">
        <v>7.2</v>
      </c>
      <c r="F967" s="158"/>
      <c r="G967" s="158"/>
      <c r="H967" s="158"/>
      <c r="I967" s="158"/>
      <c r="J967" s="158"/>
      <c r="K967" s="158"/>
      <c r="L967" s="158"/>
      <c r="M967" s="158"/>
      <c r="N967" s="157"/>
      <c r="O967" s="157"/>
      <c r="P967" s="157"/>
      <c r="Q967" s="157"/>
      <c r="R967" s="158"/>
      <c r="S967" s="158"/>
      <c r="T967" s="158"/>
      <c r="U967" s="158"/>
      <c r="V967" s="158"/>
      <c r="W967" s="158"/>
      <c r="X967" s="158"/>
      <c r="Y967" s="147"/>
      <c r="Z967" s="147"/>
      <c r="AA967" s="147"/>
      <c r="AB967" s="147"/>
      <c r="AC967" s="147"/>
      <c r="AD967" s="147"/>
      <c r="AE967" s="147"/>
      <c r="AF967" s="147"/>
      <c r="AG967" s="147" t="s">
        <v>301</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
      <c r="A968" s="154"/>
      <c r="B968" s="155"/>
      <c r="C968" s="189" t="s">
        <v>899</v>
      </c>
      <c r="D968" s="160"/>
      <c r="E968" s="161">
        <v>19.5</v>
      </c>
      <c r="F968" s="158"/>
      <c r="G968" s="158"/>
      <c r="H968" s="158"/>
      <c r="I968" s="158"/>
      <c r="J968" s="158"/>
      <c r="K968" s="158"/>
      <c r="L968" s="158"/>
      <c r="M968" s="158"/>
      <c r="N968" s="157"/>
      <c r="O968" s="157"/>
      <c r="P968" s="157"/>
      <c r="Q968" s="157"/>
      <c r="R968" s="158"/>
      <c r="S968" s="158"/>
      <c r="T968" s="158"/>
      <c r="U968" s="158"/>
      <c r="V968" s="158"/>
      <c r="W968" s="158"/>
      <c r="X968" s="158"/>
      <c r="Y968" s="147"/>
      <c r="Z968" s="147"/>
      <c r="AA968" s="147"/>
      <c r="AB968" s="147"/>
      <c r="AC968" s="147"/>
      <c r="AD968" s="147"/>
      <c r="AE968" s="147"/>
      <c r="AF968" s="147"/>
      <c r="AG968" s="147" t="s">
        <v>301</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79">
        <v>87</v>
      </c>
      <c r="B969" s="180" t="s">
        <v>900</v>
      </c>
      <c r="C969" s="187" t="s">
        <v>901</v>
      </c>
      <c r="D969" s="181" t="s">
        <v>383</v>
      </c>
      <c r="E969" s="182">
        <v>12</v>
      </c>
      <c r="F969" s="183"/>
      <c r="G969" s="184">
        <f>ROUND(E969*F969,2)</f>
        <v>0</v>
      </c>
      <c r="H969" s="183"/>
      <c r="I969" s="184">
        <f>ROUND(E969*H969,2)</f>
        <v>0</v>
      </c>
      <c r="J969" s="183"/>
      <c r="K969" s="184">
        <f>ROUND(E969*J969,2)</f>
        <v>0</v>
      </c>
      <c r="L969" s="184">
        <v>21</v>
      </c>
      <c r="M969" s="184">
        <f>G969*(1+L969/100)</f>
        <v>0</v>
      </c>
      <c r="N969" s="182">
        <v>0</v>
      </c>
      <c r="O969" s="182">
        <f>ROUND(E969*N969,2)</f>
        <v>0</v>
      </c>
      <c r="P969" s="182">
        <v>8.9999999999999993E-3</v>
      </c>
      <c r="Q969" s="182">
        <f>ROUND(E969*P969,2)</f>
        <v>0.11</v>
      </c>
      <c r="R969" s="184"/>
      <c r="S969" s="184" t="s">
        <v>281</v>
      </c>
      <c r="T969" s="185" t="s">
        <v>268</v>
      </c>
      <c r="U969" s="158">
        <v>0.12</v>
      </c>
      <c r="V969" s="158">
        <f>ROUND(E969*U969,2)</f>
        <v>1.44</v>
      </c>
      <c r="W969" s="158"/>
      <c r="X969" s="158" t="s">
        <v>314</v>
      </c>
      <c r="Y969" s="147"/>
      <c r="Z969" s="147"/>
      <c r="AA969" s="147"/>
      <c r="AB969" s="147"/>
      <c r="AC969" s="147"/>
      <c r="AD969" s="147"/>
      <c r="AE969" s="147"/>
      <c r="AF969" s="147"/>
      <c r="AG969" s="147" t="s">
        <v>324</v>
      </c>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72">
        <v>88</v>
      </c>
      <c r="B970" s="173" t="s">
        <v>902</v>
      </c>
      <c r="C970" s="188" t="s">
        <v>903</v>
      </c>
      <c r="D970" s="174" t="s">
        <v>383</v>
      </c>
      <c r="E970" s="175">
        <v>5</v>
      </c>
      <c r="F970" s="176"/>
      <c r="G970" s="177">
        <f>ROUND(E970*F970,2)</f>
        <v>0</v>
      </c>
      <c r="H970" s="176"/>
      <c r="I970" s="177">
        <f>ROUND(E970*H970,2)</f>
        <v>0</v>
      </c>
      <c r="J970" s="176"/>
      <c r="K970" s="177">
        <f>ROUND(E970*J970,2)</f>
        <v>0</v>
      </c>
      <c r="L970" s="177">
        <v>21</v>
      </c>
      <c r="M970" s="177">
        <f>G970*(1+L970/100)</f>
        <v>0</v>
      </c>
      <c r="N970" s="175">
        <v>0</v>
      </c>
      <c r="O970" s="175">
        <f>ROUND(E970*N970,2)</f>
        <v>0</v>
      </c>
      <c r="P970" s="175">
        <v>0</v>
      </c>
      <c r="Q970" s="175">
        <f>ROUND(E970*P970,2)</f>
        <v>0</v>
      </c>
      <c r="R970" s="177"/>
      <c r="S970" s="177" t="s">
        <v>281</v>
      </c>
      <c r="T970" s="178" t="s">
        <v>268</v>
      </c>
      <c r="U970" s="158">
        <v>0</v>
      </c>
      <c r="V970" s="158">
        <f>ROUND(E970*U970,2)</f>
        <v>0</v>
      </c>
      <c r="W970" s="158"/>
      <c r="X970" s="158" t="s">
        <v>314</v>
      </c>
      <c r="Y970" s="147"/>
      <c r="Z970" s="147"/>
      <c r="AA970" s="147"/>
      <c r="AB970" s="147"/>
      <c r="AC970" s="147"/>
      <c r="AD970" s="147"/>
      <c r="AE970" s="147"/>
      <c r="AF970" s="147"/>
      <c r="AG970" s="147" t="s">
        <v>324</v>
      </c>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189" t="s">
        <v>215</v>
      </c>
      <c r="D971" s="160"/>
      <c r="E971" s="161">
        <v>5</v>
      </c>
      <c r="F971" s="158"/>
      <c r="G971" s="158"/>
      <c r="H971" s="158"/>
      <c r="I971" s="158"/>
      <c r="J971" s="158"/>
      <c r="K971" s="158"/>
      <c r="L971" s="158"/>
      <c r="M971" s="158"/>
      <c r="N971" s="157"/>
      <c r="O971" s="157"/>
      <c r="P971" s="157"/>
      <c r="Q971" s="157"/>
      <c r="R971" s="158"/>
      <c r="S971" s="158"/>
      <c r="T971" s="158"/>
      <c r="U971" s="158"/>
      <c r="V971" s="158"/>
      <c r="W971" s="158"/>
      <c r="X971" s="158"/>
      <c r="Y971" s="147"/>
      <c r="Z971" s="147"/>
      <c r="AA971" s="147"/>
      <c r="AB971" s="147"/>
      <c r="AC971" s="147"/>
      <c r="AD971" s="147"/>
      <c r="AE971" s="147"/>
      <c r="AF971" s="147"/>
      <c r="AG971" s="147" t="s">
        <v>301</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ht="22.5" outlineLevel="1" x14ac:dyDescent="0.2">
      <c r="A972" s="172">
        <v>89</v>
      </c>
      <c r="B972" s="173" t="s">
        <v>904</v>
      </c>
      <c r="C972" s="188" t="s">
        <v>905</v>
      </c>
      <c r="D972" s="174" t="s">
        <v>383</v>
      </c>
      <c r="E972" s="175">
        <v>50</v>
      </c>
      <c r="F972" s="176"/>
      <c r="G972" s="177">
        <f>ROUND(E972*F972,2)</f>
        <v>0</v>
      </c>
      <c r="H972" s="176"/>
      <c r="I972" s="177">
        <f>ROUND(E972*H972,2)</f>
        <v>0</v>
      </c>
      <c r="J972" s="176"/>
      <c r="K972" s="177">
        <f>ROUND(E972*J972,2)</f>
        <v>0</v>
      </c>
      <c r="L972" s="177">
        <v>21</v>
      </c>
      <c r="M972" s="177">
        <f>G972*(1+L972/100)</f>
        <v>0</v>
      </c>
      <c r="N972" s="175">
        <v>0</v>
      </c>
      <c r="O972" s="175">
        <f>ROUND(E972*N972,2)</f>
        <v>0</v>
      </c>
      <c r="P972" s="175">
        <v>1E-3</v>
      </c>
      <c r="Q972" s="175">
        <f>ROUND(E972*P972,2)</f>
        <v>0.05</v>
      </c>
      <c r="R972" s="177"/>
      <c r="S972" s="177" t="s">
        <v>281</v>
      </c>
      <c r="T972" s="178" t="s">
        <v>268</v>
      </c>
      <c r="U972" s="158">
        <v>0.15</v>
      </c>
      <c r="V972" s="158">
        <f>ROUND(E972*U972,2)</f>
        <v>7.5</v>
      </c>
      <c r="W972" s="158"/>
      <c r="X972" s="158" t="s">
        <v>314</v>
      </c>
      <c r="Y972" s="147"/>
      <c r="Z972" s="147"/>
      <c r="AA972" s="147"/>
      <c r="AB972" s="147"/>
      <c r="AC972" s="147"/>
      <c r="AD972" s="147"/>
      <c r="AE972" s="147"/>
      <c r="AF972" s="147"/>
      <c r="AG972" s="147" t="s">
        <v>324</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89" t="s">
        <v>906</v>
      </c>
      <c r="D973" s="160"/>
      <c r="E973" s="161">
        <v>50</v>
      </c>
      <c r="F973" s="158"/>
      <c r="G973" s="158"/>
      <c r="H973" s="158"/>
      <c r="I973" s="158"/>
      <c r="J973" s="158"/>
      <c r="K973" s="158"/>
      <c r="L973" s="158"/>
      <c r="M973" s="158"/>
      <c r="N973" s="157"/>
      <c r="O973" s="157"/>
      <c r="P973" s="157"/>
      <c r="Q973" s="157"/>
      <c r="R973" s="158"/>
      <c r="S973" s="158"/>
      <c r="T973" s="158"/>
      <c r="U973" s="158"/>
      <c r="V973" s="158"/>
      <c r="W973" s="158"/>
      <c r="X973" s="158"/>
      <c r="Y973" s="147"/>
      <c r="Z973" s="147"/>
      <c r="AA973" s="147"/>
      <c r="AB973" s="147"/>
      <c r="AC973" s="147"/>
      <c r="AD973" s="147"/>
      <c r="AE973" s="147"/>
      <c r="AF973" s="147"/>
      <c r="AG973" s="147" t="s">
        <v>301</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x14ac:dyDescent="0.2">
      <c r="A974" s="165" t="s">
        <v>262</v>
      </c>
      <c r="B974" s="166" t="s">
        <v>147</v>
      </c>
      <c r="C974" s="186" t="s">
        <v>148</v>
      </c>
      <c r="D974" s="167"/>
      <c r="E974" s="168"/>
      <c r="F974" s="169"/>
      <c r="G974" s="169">
        <f>SUMIF(AG975:AG976,"&lt;&gt;NOR",G975:G976)</f>
        <v>0</v>
      </c>
      <c r="H974" s="169"/>
      <c r="I974" s="169">
        <f>SUM(I975:I976)</f>
        <v>0</v>
      </c>
      <c r="J974" s="169"/>
      <c r="K974" s="169">
        <f>SUM(K975:K976)</f>
        <v>0</v>
      </c>
      <c r="L974" s="169"/>
      <c r="M974" s="169">
        <f>SUM(M975:M976)</f>
        <v>0</v>
      </c>
      <c r="N974" s="168"/>
      <c r="O974" s="168">
        <f>SUM(O975:O976)</f>
        <v>0</v>
      </c>
      <c r="P974" s="168"/>
      <c r="Q974" s="168">
        <f>SUM(Q975:Q976)</f>
        <v>0</v>
      </c>
      <c r="R974" s="169"/>
      <c r="S974" s="169"/>
      <c r="T974" s="170"/>
      <c r="U974" s="164"/>
      <c r="V974" s="164">
        <f>SUM(V975:V976)</f>
        <v>496.26</v>
      </c>
      <c r="W974" s="164"/>
      <c r="X974" s="164"/>
      <c r="AG974" t="s">
        <v>263</v>
      </c>
    </row>
    <row r="975" spans="1:60" ht="33.75" outlineLevel="1" x14ac:dyDescent="0.2">
      <c r="A975" s="172">
        <v>90</v>
      </c>
      <c r="B975" s="173" t="s">
        <v>907</v>
      </c>
      <c r="C975" s="188" t="s">
        <v>908</v>
      </c>
      <c r="D975" s="174" t="s">
        <v>369</v>
      </c>
      <c r="E975" s="175">
        <v>192.57301000000001</v>
      </c>
      <c r="F975" s="176"/>
      <c r="G975" s="177">
        <f>ROUND(E975*F975,2)</f>
        <v>0</v>
      </c>
      <c r="H975" s="176"/>
      <c r="I975" s="177">
        <f>ROUND(E975*H975,2)</f>
        <v>0</v>
      </c>
      <c r="J975" s="176"/>
      <c r="K975" s="177">
        <f>ROUND(E975*J975,2)</f>
        <v>0</v>
      </c>
      <c r="L975" s="177">
        <v>21</v>
      </c>
      <c r="M975" s="177">
        <f>G975*(1+L975/100)</f>
        <v>0</v>
      </c>
      <c r="N975" s="175">
        <v>0</v>
      </c>
      <c r="O975" s="175">
        <f>ROUND(E975*N975,2)</f>
        <v>0</v>
      </c>
      <c r="P975" s="175">
        <v>0</v>
      </c>
      <c r="Q975" s="175">
        <f>ROUND(E975*P975,2)</f>
        <v>0</v>
      </c>
      <c r="R975" s="177" t="s">
        <v>384</v>
      </c>
      <c r="S975" s="177" t="s">
        <v>267</v>
      </c>
      <c r="T975" s="178" t="s">
        <v>267</v>
      </c>
      <c r="U975" s="158">
        <v>2.577</v>
      </c>
      <c r="V975" s="158">
        <f>ROUND(E975*U975,2)</f>
        <v>496.26</v>
      </c>
      <c r="W975" s="158"/>
      <c r="X975" s="158" t="s">
        <v>909</v>
      </c>
      <c r="Y975" s="147"/>
      <c r="Z975" s="147"/>
      <c r="AA975" s="147"/>
      <c r="AB975" s="147"/>
      <c r="AC975" s="147"/>
      <c r="AD975" s="147"/>
      <c r="AE975" s="147"/>
      <c r="AF975" s="147"/>
      <c r="AG975" s="147" t="s">
        <v>910</v>
      </c>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266" t="s">
        <v>911</v>
      </c>
      <c r="D976" s="267"/>
      <c r="E976" s="267"/>
      <c r="F976" s="267"/>
      <c r="G976" s="267"/>
      <c r="H976" s="158"/>
      <c r="I976" s="158"/>
      <c r="J976" s="158"/>
      <c r="K976" s="158"/>
      <c r="L976" s="158"/>
      <c r="M976" s="158"/>
      <c r="N976" s="157"/>
      <c r="O976" s="157"/>
      <c r="P976" s="157"/>
      <c r="Q976" s="157"/>
      <c r="R976" s="158"/>
      <c r="S976" s="158"/>
      <c r="T976" s="158"/>
      <c r="U976" s="158"/>
      <c r="V976" s="158"/>
      <c r="W976" s="158"/>
      <c r="X976" s="158"/>
      <c r="Y976" s="147"/>
      <c r="Z976" s="147"/>
      <c r="AA976" s="147"/>
      <c r="AB976" s="147"/>
      <c r="AC976" s="147"/>
      <c r="AD976" s="147"/>
      <c r="AE976" s="147"/>
      <c r="AF976" s="147"/>
      <c r="AG976" s="147" t="s">
        <v>317</v>
      </c>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x14ac:dyDescent="0.2">
      <c r="A977" s="165" t="s">
        <v>262</v>
      </c>
      <c r="B977" s="166" t="s">
        <v>149</v>
      </c>
      <c r="C977" s="186" t="s">
        <v>150</v>
      </c>
      <c r="D977" s="167"/>
      <c r="E977" s="168"/>
      <c r="F977" s="169"/>
      <c r="G977" s="169">
        <f>SUMIF(AG978:AG978,"&lt;&gt;NOR",G978:G978)</f>
        <v>0</v>
      </c>
      <c r="H977" s="169"/>
      <c r="I977" s="169">
        <f>SUM(I978:I978)</f>
        <v>0</v>
      </c>
      <c r="J977" s="169"/>
      <c r="K977" s="169">
        <f>SUM(K978:K978)</f>
        <v>0</v>
      </c>
      <c r="L977" s="169"/>
      <c r="M977" s="169">
        <f>SUM(M978:M978)</f>
        <v>0</v>
      </c>
      <c r="N977" s="168"/>
      <c r="O977" s="168">
        <f>SUM(O978:O978)</f>
        <v>0</v>
      </c>
      <c r="P977" s="168"/>
      <c r="Q977" s="168">
        <f>SUM(Q978:Q978)</f>
        <v>0</v>
      </c>
      <c r="R977" s="169"/>
      <c r="S977" s="169"/>
      <c r="T977" s="170"/>
      <c r="U977" s="164"/>
      <c r="V977" s="164">
        <f>SUM(V978:V978)</f>
        <v>0</v>
      </c>
      <c r="W977" s="164"/>
      <c r="X977" s="164"/>
      <c r="AG977" t="s">
        <v>263</v>
      </c>
    </row>
    <row r="978" spans="1:60" ht="22.5" outlineLevel="1" x14ac:dyDescent="0.2">
      <c r="A978" s="179">
        <v>91</v>
      </c>
      <c r="B978" s="180" t="s">
        <v>912</v>
      </c>
      <c r="C978" s="187" t="s">
        <v>913</v>
      </c>
      <c r="D978" s="181" t="s">
        <v>914</v>
      </c>
      <c r="E978" s="182">
        <v>0</v>
      </c>
      <c r="F978" s="183"/>
      <c r="G978" s="184">
        <f>ROUND(E978*F978,2)</f>
        <v>0</v>
      </c>
      <c r="H978" s="183"/>
      <c r="I978" s="184">
        <f>ROUND(E978*H978,2)</f>
        <v>0</v>
      </c>
      <c r="J978" s="183"/>
      <c r="K978" s="184">
        <f>ROUND(E978*J978,2)</f>
        <v>0</v>
      </c>
      <c r="L978" s="184">
        <v>21</v>
      </c>
      <c r="M978" s="184">
        <f>G978*(1+L978/100)</f>
        <v>0</v>
      </c>
      <c r="N978" s="182">
        <v>0</v>
      </c>
      <c r="O978" s="182">
        <f>ROUND(E978*N978,2)</f>
        <v>0</v>
      </c>
      <c r="P978" s="182">
        <v>0</v>
      </c>
      <c r="Q978" s="182">
        <f>ROUND(E978*P978,2)</f>
        <v>0</v>
      </c>
      <c r="R978" s="184"/>
      <c r="S978" s="184" t="s">
        <v>281</v>
      </c>
      <c r="T978" s="185" t="s">
        <v>268</v>
      </c>
      <c r="U978" s="158">
        <v>1</v>
      </c>
      <c r="V978" s="158">
        <f>ROUND(E978*U978,2)</f>
        <v>0</v>
      </c>
      <c r="W978" s="158"/>
      <c r="X978" s="158" t="s">
        <v>149</v>
      </c>
      <c r="Y978" s="147"/>
      <c r="Z978" s="147"/>
      <c r="AA978" s="147"/>
      <c r="AB978" s="147"/>
      <c r="AC978" s="147"/>
      <c r="AD978" s="147"/>
      <c r="AE978" s="147"/>
      <c r="AF978" s="147"/>
      <c r="AG978" s="147" t="s">
        <v>915</v>
      </c>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x14ac:dyDescent="0.2">
      <c r="A979" s="165" t="s">
        <v>262</v>
      </c>
      <c r="B979" s="166" t="s">
        <v>152</v>
      </c>
      <c r="C979" s="186" t="s">
        <v>153</v>
      </c>
      <c r="D979" s="167"/>
      <c r="E979" s="168"/>
      <c r="F979" s="169"/>
      <c r="G979" s="169">
        <f>SUMIF(AG980:AG993,"&lt;&gt;NOR",G980:G993)</f>
        <v>0</v>
      </c>
      <c r="H979" s="169"/>
      <c r="I979" s="169">
        <f>SUM(I980:I993)</f>
        <v>0</v>
      </c>
      <c r="J979" s="169"/>
      <c r="K979" s="169">
        <f>SUM(K980:K993)</f>
        <v>0</v>
      </c>
      <c r="L979" s="169"/>
      <c r="M979" s="169">
        <f>SUM(M980:M993)</f>
        <v>0</v>
      </c>
      <c r="N979" s="168"/>
      <c r="O979" s="168">
        <f>SUM(O980:O993)</f>
        <v>0.31</v>
      </c>
      <c r="P979" s="168"/>
      <c r="Q979" s="168">
        <f>SUM(Q980:Q993)</f>
        <v>0</v>
      </c>
      <c r="R979" s="169"/>
      <c r="S979" s="169"/>
      <c r="T979" s="170"/>
      <c r="U979" s="164"/>
      <c r="V979" s="164">
        <f>SUM(V980:V993)</f>
        <v>12.54</v>
      </c>
      <c r="W979" s="164"/>
      <c r="X979" s="164"/>
      <c r="AG979" t="s">
        <v>263</v>
      </c>
    </row>
    <row r="980" spans="1:60" ht="33.75" outlineLevel="1" x14ac:dyDescent="0.2">
      <c r="A980" s="172">
        <v>92</v>
      </c>
      <c r="B980" s="173" t="s">
        <v>916</v>
      </c>
      <c r="C980" s="188" t="s">
        <v>917</v>
      </c>
      <c r="D980" s="174" t="s">
        <v>312</v>
      </c>
      <c r="E980" s="175">
        <v>39.200000000000003</v>
      </c>
      <c r="F980" s="176"/>
      <c r="G980" s="177">
        <f>ROUND(E980*F980,2)</f>
        <v>0</v>
      </c>
      <c r="H980" s="176"/>
      <c r="I980" s="177">
        <f>ROUND(E980*H980,2)</f>
        <v>0</v>
      </c>
      <c r="J980" s="176"/>
      <c r="K980" s="177">
        <f>ROUND(E980*J980,2)</f>
        <v>0</v>
      </c>
      <c r="L980" s="177">
        <v>21</v>
      </c>
      <c r="M980" s="177">
        <f>G980*(1+L980/100)</f>
        <v>0</v>
      </c>
      <c r="N980" s="175">
        <v>6.4000000000000005E-4</v>
      </c>
      <c r="O980" s="175">
        <f>ROUND(E980*N980,2)</f>
        <v>0.03</v>
      </c>
      <c r="P980" s="175">
        <v>0</v>
      </c>
      <c r="Q980" s="175">
        <f>ROUND(E980*P980,2)</f>
        <v>0</v>
      </c>
      <c r="R980" s="177" t="s">
        <v>918</v>
      </c>
      <c r="S980" s="177" t="s">
        <v>267</v>
      </c>
      <c r="T980" s="178" t="s">
        <v>267</v>
      </c>
      <c r="U980" s="158">
        <v>0.05</v>
      </c>
      <c r="V980" s="158">
        <f>ROUND(E980*U980,2)</f>
        <v>1.96</v>
      </c>
      <c r="W980" s="158"/>
      <c r="X980" s="158" t="s">
        <v>314</v>
      </c>
      <c r="Y980" s="147"/>
      <c r="Z980" s="147"/>
      <c r="AA980" s="147"/>
      <c r="AB980" s="147"/>
      <c r="AC980" s="147"/>
      <c r="AD980" s="147"/>
      <c r="AE980" s="147"/>
      <c r="AF980" s="147"/>
      <c r="AG980" s="147" t="s">
        <v>919</v>
      </c>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89" t="s">
        <v>920</v>
      </c>
      <c r="D981" s="160"/>
      <c r="E981" s="161">
        <v>39.200000000000003</v>
      </c>
      <c r="F981" s="158"/>
      <c r="G981" s="158"/>
      <c r="H981" s="158"/>
      <c r="I981" s="158"/>
      <c r="J981" s="158"/>
      <c r="K981" s="158"/>
      <c r="L981" s="158"/>
      <c r="M981" s="158"/>
      <c r="N981" s="157"/>
      <c r="O981" s="157"/>
      <c r="P981" s="157"/>
      <c r="Q981" s="157"/>
      <c r="R981" s="158"/>
      <c r="S981" s="158"/>
      <c r="T981" s="158"/>
      <c r="U981" s="158"/>
      <c r="V981" s="158"/>
      <c r="W981" s="158"/>
      <c r="X981" s="158"/>
      <c r="Y981" s="147"/>
      <c r="Z981" s="147"/>
      <c r="AA981" s="147"/>
      <c r="AB981" s="147"/>
      <c r="AC981" s="147"/>
      <c r="AD981" s="147"/>
      <c r="AE981" s="147"/>
      <c r="AF981" s="147"/>
      <c r="AG981" s="147" t="s">
        <v>301</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190" t="s">
        <v>302</v>
      </c>
      <c r="D982" s="162"/>
      <c r="E982" s="163"/>
      <c r="F982" s="158"/>
      <c r="G982" s="158"/>
      <c r="H982" s="158"/>
      <c r="I982" s="158"/>
      <c r="J982" s="158"/>
      <c r="K982" s="158"/>
      <c r="L982" s="158"/>
      <c r="M982" s="158"/>
      <c r="N982" s="157"/>
      <c r="O982" s="157"/>
      <c r="P982" s="157"/>
      <c r="Q982" s="157"/>
      <c r="R982" s="158"/>
      <c r="S982" s="158"/>
      <c r="T982" s="158"/>
      <c r="U982" s="158"/>
      <c r="V982" s="158"/>
      <c r="W982" s="158"/>
      <c r="X982" s="158"/>
      <c r="Y982" s="147"/>
      <c r="Z982" s="147"/>
      <c r="AA982" s="147"/>
      <c r="AB982" s="147"/>
      <c r="AC982" s="147"/>
      <c r="AD982" s="147"/>
      <c r="AE982" s="147"/>
      <c r="AF982" s="147"/>
      <c r="AG982" s="147" t="s">
        <v>301</v>
      </c>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54"/>
      <c r="B983" s="155"/>
      <c r="C983" s="191" t="s">
        <v>921</v>
      </c>
      <c r="D983" s="162"/>
      <c r="E983" s="163">
        <v>39.234999999999999</v>
      </c>
      <c r="F983" s="158"/>
      <c r="G983" s="158"/>
      <c r="H983" s="158"/>
      <c r="I983" s="158"/>
      <c r="J983" s="158"/>
      <c r="K983" s="158"/>
      <c r="L983" s="158"/>
      <c r="M983" s="158"/>
      <c r="N983" s="157"/>
      <c r="O983" s="157"/>
      <c r="P983" s="157"/>
      <c r="Q983" s="157"/>
      <c r="R983" s="158"/>
      <c r="S983" s="158"/>
      <c r="T983" s="158"/>
      <c r="U983" s="158"/>
      <c r="V983" s="158"/>
      <c r="W983" s="158"/>
      <c r="X983" s="158"/>
      <c r="Y983" s="147"/>
      <c r="Z983" s="147"/>
      <c r="AA983" s="147"/>
      <c r="AB983" s="147"/>
      <c r="AC983" s="147"/>
      <c r="AD983" s="147"/>
      <c r="AE983" s="147"/>
      <c r="AF983" s="147"/>
      <c r="AG983" s="147" t="s">
        <v>301</v>
      </c>
      <c r="AH983" s="147">
        <v>2</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90" t="s">
        <v>306</v>
      </c>
      <c r="D984" s="162"/>
      <c r="E984" s="163"/>
      <c r="F984" s="158"/>
      <c r="G984" s="158"/>
      <c r="H984" s="158"/>
      <c r="I984" s="158"/>
      <c r="J984" s="158"/>
      <c r="K984" s="158"/>
      <c r="L984" s="158"/>
      <c r="M984" s="158"/>
      <c r="N984" s="157"/>
      <c r="O984" s="157"/>
      <c r="P984" s="157"/>
      <c r="Q984" s="157"/>
      <c r="R984" s="158"/>
      <c r="S984" s="158"/>
      <c r="T984" s="158"/>
      <c r="U984" s="158"/>
      <c r="V984" s="158"/>
      <c r="W984" s="158"/>
      <c r="X984" s="158"/>
      <c r="Y984" s="147"/>
      <c r="Z984" s="147"/>
      <c r="AA984" s="147"/>
      <c r="AB984" s="147"/>
      <c r="AC984" s="147"/>
      <c r="AD984" s="147"/>
      <c r="AE984" s="147"/>
      <c r="AF984" s="147"/>
      <c r="AG984" s="147" t="s">
        <v>301</v>
      </c>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ht="22.5" outlineLevel="1" x14ac:dyDescent="0.2">
      <c r="A985" s="172">
        <v>93</v>
      </c>
      <c r="B985" s="173" t="s">
        <v>922</v>
      </c>
      <c r="C985" s="188" t="s">
        <v>923</v>
      </c>
      <c r="D985" s="174" t="s">
        <v>312</v>
      </c>
      <c r="E985" s="175">
        <v>39.200000000000003</v>
      </c>
      <c r="F985" s="176"/>
      <c r="G985" s="177">
        <f>ROUND(E985*F985,2)</f>
        <v>0</v>
      </c>
      <c r="H985" s="176"/>
      <c r="I985" s="177">
        <f>ROUND(E985*H985,2)</f>
        <v>0</v>
      </c>
      <c r="J985" s="176"/>
      <c r="K985" s="177">
        <f>ROUND(E985*J985,2)</f>
        <v>0</v>
      </c>
      <c r="L985" s="177">
        <v>21</v>
      </c>
      <c r="M985" s="177">
        <f>G985*(1+L985/100)</f>
        <v>0</v>
      </c>
      <c r="N985" s="175">
        <v>5.8E-4</v>
      </c>
      <c r="O985" s="175">
        <f>ROUND(E985*N985,2)</f>
        <v>0.02</v>
      </c>
      <c r="P985" s="175">
        <v>0</v>
      </c>
      <c r="Q985" s="175">
        <f>ROUND(E985*P985,2)</f>
        <v>0</v>
      </c>
      <c r="R985" s="177" t="s">
        <v>918</v>
      </c>
      <c r="S985" s="177" t="s">
        <v>267</v>
      </c>
      <c r="T985" s="178" t="s">
        <v>267</v>
      </c>
      <c r="U985" s="158">
        <v>0.27</v>
      </c>
      <c r="V985" s="158">
        <f>ROUND(E985*U985,2)</f>
        <v>10.58</v>
      </c>
      <c r="W985" s="158"/>
      <c r="X985" s="158" t="s">
        <v>314</v>
      </c>
      <c r="Y985" s="147"/>
      <c r="Z985" s="147"/>
      <c r="AA985" s="147"/>
      <c r="AB985" s="147"/>
      <c r="AC985" s="147"/>
      <c r="AD985" s="147"/>
      <c r="AE985" s="147"/>
      <c r="AF985" s="147"/>
      <c r="AG985" s="147" t="s">
        <v>919</v>
      </c>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89" t="s">
        <v>920</v>
      </c>
      <c r="D986" s="160"/>
      <c r="E986" s="161">
        <v>39.200000000000003</v>
      </c>
      <c r="F986" s="158"/>
      <c r="G986" s="158"/>
      <c r="H986" s="158"/>
      <c r="I986" s="158"/>
      <c r="J986" s="158"/>
      <c r="K986" s="158"/>
      <c r="L986" s="158"/>
      <c r="M986" s="158"/>
      <c r="N986" s="157"/>
      <c r="O986" s="157"/>
      <c r="P986" s="157"/>
      <c r="Q986" s="157"/>
      <c r="R986" s="158"/>
      <c r="S986" s="158"/>
      <c r="T986" s="158"/>
      <c r="U986" s="158"/>
      <c r="V986" s="158"/>
      <c r="W986" s="158"/>
      <c r="X986" s="158"/>
      <c r="Y986" s="147"/>
      <c r="Z986" s="147"/>
      <c r="AA986" s="147"/>
      <c r="AB986" s="147"/>
      <c r="AC986" s="147"/>
      <c r="AD986" s="147"/>
      <c r="AE986" s="147"/>
      <c r="AF986" s="147"/>
      <c r="AG986" s="147" t="s">
        <v>301</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90" t="s">
        <v>302</v>
      </c>
      <c r="D987" s="162"/>
      <c r="E987" s="163"/>
      <c r="F987" s="158"/>
      <c r="G987" s="158"/>
      <c r="H987" s="158"/>
      <c r="I987" s="158"/>
      <c r="J987" s="158"/>
      <c r="K987" s="158"/>
      <c r="L987" s="158"/>
      <c r="M987" s="158"/>
      <c r="N987" s="157"/>
      <c r="O987" s="157"/>
      <c r="P987" s="157"/>
      <c r="Q987" s="157"/>
      <c r="R987" s="158"/>
      <c r="S987" s="158"/>
      <c r="T987" s="158"/>
      <c r="U987" s="158"/>
      <c r="V987" s="158"/>
      <c r="W987" s="158"/>
      <c r="X987" s="158"/>
      <c r="Y987" s="147"/>
      <c r="Z987" s="147"/>
      <c r="AA987" s="147"/>
      <c r="AB987" s="147"/>
      <c r="AC987" s="147"/>
      <c r="AD987" s="147"/>
      <c r="AE987" s="147"/>
      <c r="AF987" s="147"/>
      <c r="AG987" s="147" t="s">
        <v>301</v>
      </c>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91" t="s">
        <v>921</v>
      </c>
      <c r="D988" s="162"/>
      <c r="E988" s="163">
        <v>39.234999999999999</v>
      </c>
      <c r="F988" s="158"/>
      <c r="G988" s="158"/>
      <c r="H988" s="158"/>
      <c r="I988" s="158"/>
      <c r="J988" s="158"/>
      <c r="K988" s="158"/>
      <c r="L988" s="158"/>
      <c r="M988" s="158"/>
      <c r="N988" s="157"/>
      <c r="O988" s="157"/>
      <c r="P988" s="157"/>
      <c r="Q988" s="157"/>
      <c r="R988" s="158"/>
      <c r="S988" s="158"/>
      <c r="T988" s="158"/>
      <c r="U988" s="158"/>
      <c r="V988" s="158"/>
      <c r="W988" s="158"/>
      <c r="X988" s="158"/>
      <c r="Y988" s="147"/>
      <c r="Z988" s="147"/>
      <c r="AA988" s="147"/>
      <c r="AB988" s="147"/>
      <c r="AC988" s="147"/>
      <c r="AD988" s="147"/>
      <c r="AE988" s="147"/>
      <c r="AF988" s="147"/>
      <c r="AG988" s="147" t="s">
        <v>301</v>
      </c>
      <c r="AH988" s="147">
        <v>2</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90" t="s">
        <v>306</v>
      </c>
      <c r="D989" s="162"/>
      <c r="E989" s="163"/>
      <c r="F989" s="158"/>
      <c r="G989" s="158"/>
      <c r="H989" s="158"/>
      <c r="I989" s="158"/>
      <c r="J989" s="158"/>
      <c r="K989" s="158"/>
      <c r="L989" s="158"/>
      <c r="M989" s="158"/>
      <c r="N989" s="157"/>
      <c r="O989" s="157"/>
      <c r="P989" s="157"/>
      <c r="Q989" s="157"/>
      <c r="R989" s="158"/>
      <c r="S989" s="158"/>
      <c r="T989" s="158"/>
      <c r="U989" s="158"/>
      <c r="V989" s="158"/>
      <c r="W989" s="158"/>
      <c r="X989" s="158"/>
      <c r="Y989" s="147"/>
      <c r="Z989" s="147"/>
      <c r="AA989" s="147"/>
      <c r="AB989" s="147"/>
      <c r="AC989" s="147"/>
      <c r="AD989" s="147"/>
      <c r="AE989" s="147"/>
      <c r="AF989" s="147"/>
      <c r="AG989" s="147" t="s">
        <v>301</v>
      </c>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ht="22.5" outlineLevel="1" x14ac:dyDescent="0.2">
      <c r="A990" s="172">
        <v>94</v>
      </c>
      <c r="B990" s="173" t="s">
        <v>924</v>
      </c>
      <c r="C990" s="188" t="s">
        <v>925</v>
      </c>
      <c r="D990" s="174" t="s">
        <v>312</v>
      </c>
      <c r="E990" s="175">
        <v>47</v>
      </c>
      <c r="F990" s="176"/>
      <c r="G990" s="177">
        <f>ROUND(E990*F990,2)</f>
        <v>0</v>
      </c>
      <c r="H990" s="176"/>
      <c r="I990" s="177">
        <f>ROUND(E990*H990,2)</f>
        <v>0</v>
      </c>
      <c r="J990" s="176"/>
      <c r="K990" s="177">
        <f>ROUND(E990*J990,2)</f>
        <v>0</v>
      </c>
      <c r="L990" s="177">
        <v>21</v>
      </c>
      <c r="M990" s="177">
        <f>G990*(1+L990/100)</f>
        <v>0</v>
      </c>
      <c r="N990" s="175">
        <v>5.4999999999999997E-3</v>
      </c>
      <c r="O990" s="175">
        <f>ROUND(E990*N990,2)</f>
        <v>0.26</v>
      </c>
      <c r="P990" s="175">
        <v>0</v>
      </c>
      <c r="Q990" s="175">
        <f>ROUND(E990*P990,2)</f>
        <v>0</v>
      </c>
      <c r="R990" s="177" t="s">
        <v>426</v>
      </c>
      <c r="S990" s="177" t="s">
        <v>267</v>
      </c>
      <c r="T990" s="178" t="s">
        <v>267</v>
      </c>
      <c r="U990" s="158">
        <v>0</v>
      </c>
      <c r="V990" s="158">
        <f>ROUND(E990*U990,2)</f>
        <v>0</v>
      </c>
      <c r="W990" s="158"/>
      <c r="X990" s="158" t="s">
        <v>427</v>
      </c>
      <c r="Y990" s="147"/>
      <c r="Z990" s="147"/>
      <c r="AA990" s="147"/>
      <c r="AB990" s="147"/>
      <c r="AC990" s="147"/>
      <c r="AD990" s="147"/>
      <c r="AE990" s="147"/>
      <c r="AF990" s="147"/>
      <c r="AG990" s="147" t="s">
        <v>761</v>
      </c>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54"/>
      <c r="B991" s="155"/>
      <c r="C991" s="189" t="s">
        <v>926</v>
      </c>
      <c r="D991" s="160"/>
      <c r="E991" s="161">
        <v>47</v>
      </c>
      <c r="F991" s="158"/>
      <c r="G991" s="158"/>
      <c r="H991" s="158"/>
      <c r="I991" s="158"/>
      <c r="J991" s="158"/>
      <c r="K991" s="158"/>
      <c r="L991" s="158"/>
      <c r="M991" s="158"/>
      <c r="N991" s="157"/>
      <c r="O991" s="157"/>
      <c r="P991" s="157"/>
      <c r="Q991" s="157"/>
      <c r="R991" s="158"/>
      <c r="S991" s="158"/>
      <c r="T991" s="158"/>
      <c r="U991" s="158"/>
      <c r="V991" s="158"/>
      <c r="W991" s="158"/>
      <c r="X991" s="158"/>
      <c r="Y991" s="147"/>
      <c r="Z991" s="147"/>
      <c r="AA991" s="147"/>
      <c r="AB991" s="147"/>
      <c r="AC991" s="147"/>
      <c r="AD991" s="147"/>
      <c r="AE991" s="147"/>
      <c r="AF991" s="147"/>
      <c r="AG991" s="147" t="s">
        <v>301</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v>95</v>
      </c>
      <c r="B992" s="155" t="s">
        <v>927</v>
      </c>
      <c r="C992" s="200" t="s">
        <v>928</v>
      </c>
      <c r="D992" s="156" t="s">
        <v>0</v>
      </c>
      <c r="E992" s="198"/>
      <c r="F992" s="159"/>
      <c r="G992" s="158">
        <f>ROUND(E992*F992,2)</f>
        <v>0</v>
      </c>
      <c r="H992" s="159"/>
      <c r="I992" s="158">
        <f>ROUND(E992*H992,2)</f>
        <v>0</v>
      </c>
      <c r="J992" s="159"/>
      <c r="K992" s="158">
        <f>ROUND(E992*J992,2)</f>
        <v>0</v>
      </c>
      <c r="L992" s="158">
        <v>21</v>
      </c>
      <c r="M992" s="158">
        <f>G992*(1+L992/100)</f>
        <v>0</v>
      </c>
      <c r="N992" s="157">
        <v>0</v>
      </c>
      <c r="O992" s="157">
        <f>ROUND(E992*N992,2)</f>
        <v>0</v>
      </c>
      <c r="P992" s="157">
        <v>0</v>
      </c>
      <c r="Q992" s="157">
        <f>ROUND(E992*P992,2)</f>
        <v>0</v>
      </c>
      <c r="R992" s="158" t="s">
        <v>918</v>
      </c>
      <c r="S992" s="158" t="s">
        <v>267</v>
      </c>
      <c r="T992" s="158" t="s">
        <v>267</v>
      </c>
      <c r="U992" s="158">
        <v>0</v>
      </c>
      <c r="V992" s="158">
        <f>ROUND(E992*U992,2)</f>
        <v>0</v>
      </c>
      <c r="W992" s="158"/>
      <c r="X992" s="158" t="s">
        <v>909</v>
      </c>
      <c r="Y992" s="147"/>
      <c r="Z992" s="147"/>
      <c r="AA992" s="147"/>
      <c r="AB992" s="147"/>
      <c r="AC992" s="147"/>
      <c r="AD992" s="147"/>
      <c r="AE992" s="147"/>
      <c r="AF992" s="147"/>
      <c r="AG992" s="147" t="s">
        <v>910</v>
      </c>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264" t="s">
        <v>929</v>
      </c>
      <c r="D993" s="265"/>
      <c r="E993" s="265"/>
      <c r="F993" s="265"/>
      <c r="G993" s="265"/>
      <c r="H993" s="158"/>
      <c r="I993" s="158"/>
      <c r="J993" s="158"/>
      <c r="K993" s="158"/>
      <c r="L993" s="158"/>
      <c r="M993" s="158"/>
      <c r="N993" s="157"/>
      <c r="O993" s="157"/>
      <c r="P993" s="157"/>
      <c r="Q993" s="157"/>
      <c r="R993" s="158"/>
      <c r="S993" s="158"/>
      <c r="T993" s="158"/>
      <c r="U993" s="158"/>
      <c r="V993" s="158"/>
      <c r="W993" s="158"/>
      <c r="X993" s="158"/>
      <c r="Y993" s="147"/>
      <c r="Z993" s="147"/>
      <c r="AA993" s="147"/>
      <c r="AB993" s="147"/>
      <c r="AC993" s="147"/>
      <c r="AD993" s="147"/>
      <c r="AE993" s="147"/>
      <c r="AF993" s="147"/>
      <c r="AG993" s="147" t="s">
        <v>317</v>
      </c>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x14ac:dyDescent="0.2">
      <c r="A994" s="165" t="s">
        <v>262</v>
      </c>
      <c r="B994" s="166" t="s">
        <v>154</v>
      </c>
      <c r="C994" s="186" t="s">
        <v>155</v>
      </c>
      <c r="D994" s="167"/>
      <c r="E994" s="168"/>
      <c r="F994" s="169"/>
      <c r="G994" s="169">
        <f>SUMIF(AG995:AG1023,"&lt;&gt;NOR",G995:G1023)</f>
        <v>0</v>
      </c>
      <c r="H994" s="169"/>
      <c r="I994" s="169">
        <f>SUM(I995:I1023)</f>
        <v>0</v>
      </c>
      <c r="J994" s="169"/>
      <c r="K994" s="169">
        <f>SUM(K995:K1023)</f>
        <v>0</v>
      </c>
      <c r="L994" s="169"/>
      <c r="M994" s="169">
        <f>SUM(M995:M1023)</f>
        <v>0</v>
      </c>
      <c r="N994" s="168"/>
      <c r="O994" s="168">
        <f>SUM(O995:O1023)</f>
        <v>3.33</v>
      </c>
      <c r="P994" s="168"/>
      <c r="Q994" s="168">
        <f>SUM(Q995:Q1023)</f>
        <v>5.01</v>
      </c>
      <c r="R994" s="169"/>
      <c r="S994" s="169"/>
      <c r="T994" s="170"/>
      <c r="U994" s="164"/>
      <c r="V994" s="164">
        <f>SUM(V995:V1023)</f>
        <v>214.72</v>
      </c>
      <c r="W994" s="164"/>
      <c r="X994" s="164"/>
      <c r="AG994" t="s">
        <v>263</v>
      </c>
    </row>
    <row r="995" spans="1:60" ht="33.75" outlineLevel="1" x14ac:dyDescent="0.2">
      <c r="A995" s="172">
        <v>96</v>
      </c>
      <c r="B995" s="173" t="s">
        <v>930</v>
      </c>
      <c r="C995" s="188" t="s">
        <v>931</v>
      </c>
      <c r="D995" s="174" t="s">
        <v>312</v>
      </c>
      <c r="E995" s="175">
        <v>835.45</v>
      </c>
      <c r="F995" s="176"/>
      <c r="G995" s="177">
        <f>ROUND(E995*F995,2)</f>
        <v>0</v>
      </c>
      <c r="H995" s="176"/>
      <c r="I995" s="177">
        <f>ROUND(E995*H995,2)</f>
        <v>0</v>
      </c>
      <c r="J995" s="176"/>
      <c r="K995" s="177">
        <f>ROUND(E995*J995,2)</f>
        <v>0</v>
      </c>
      <c r="L995" s="177">
        <v>21</v>
      </c>
      <c r="M995" s="177">
        <f>G995*(1+L995/100)</f>
        <v>0</v>
      </c>
      <c r="N995" s="175">
        <v>0</v>
      </c>
      <c r="O995" s="175">
        <f>ROUND(E995*N995,2)</f>
        <v>0</v>
      </c>
      <c r="P995" s="175">
        <v>6.0000000000000001E-3</v>
      </c>
      <c r="Q995" s="175">
        <f>ROUND(E995*P995,2)</f>
        <v>5.01</v>
      </c>
      <c r="R995" s="177" t="s">
        <v>918</v>
      </c>
      <c r="S995" s="177" t="s">
        <v>267</v>
      </c>
      <c r="T995" s="178" t="s">
        <v>267</v>
      </c>
      <c r="U995" s="158">
        <v>0.05</v>
      </c>
      <c r="V995" s="158">
        <f>ROUND(E995*U995,2)</f>
        <v>41.77</v>
      </c>
      <c r="W995" s="158"/>
      <c r="X995" s="158" t="s">
        <v>314</v>
      </c>
      <c r="Y995" s="147"/>
      <c r="Z995" s="147"/>
      <c r="AA995" s="147"/>
      <c r="AB995" s="147"/>
      <c r="AC995" s="147"/>
      <c r="AD995" s="147"/>
      <c r="AE995" s="147"/>
      <c r="AF995" s="147"/>
      <c r="AG995" s="147" t="s">
        <v>324</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89" t="s">
        <v>932</v>
      </c>
      <c r="D996" s="160"/>
      <c r="E996" s="161"/>
      <c r="F996" s="158"/>
      <c r="G996" s="158"/>
      <c r="H996" s="158"/>
      <c r="I996" s="158"/>
      <c r="J996" s="158"/>
      <c r="K996" s="158"/>
      <c r="L996" s="158"/>
      <c r="M996" s="158"/>
      <c r="N996" s="157"/>
      <c r="O996" s="157"/>
      <c r="P996" s="157"/>
      <c r="Q996" s="157"/>
      <c r="R996" s="158"/>
      <c r="S996" s="158"/>
      <c r="T996" s="158"/>
      <c r="U996" s="158"/>
      <c r="V996" s="158"/>
      <c r="W996" s="158"/>
      <c r="X996" s="158"/>
      <c r="Y996" s="147"/>
      <c r="Z996" s="147"/>
      <c r="AA996" s="147"/>
      <c r="AB996" s="147"/>
      <c r="AC996" s="147"/>
      <c r="AD996" s="147"/>
      <c r="AE996" s="147"/>
      <c r="AF996" s="147"/>
      <c r="AG996" s="147" t="s">
        <v>301</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89" t="s">
        <v>933</v>
      </c>
      <c r="D997" s="160"/>
      <c r="E997" s="161">
        <v>573.27</v>
      </c>
      <c r="F997" s="158"/>
      <c r="G997" s="158"/>
      <c r="H997" s="158"/>
      <c r="I997" s="158"/>
      <c r="J997" s="158"/>
      <c r="K997" s="158"/>
      <c r="L997" s="158"/>
      <c r="M997" s="158"/>
      <c r="N997" s="157"/>
      <c r="O997" s="157"/>
      <c r="P997" s="157"/>
      <c r="Q997" s="157"/>
      <c r="R997" s="158"/>
      <c r="S997" s="158"/>
      <c r="T997" s="158"/>
      <c r="U997" s="158"/>
      <c r="V997" s="158"/>
      <c r="W997" s="158"/>
      <c r="X997" s="158"/>
      <c r="Y997" s="147"/>
      <c r="Z997" s="147"/>
      <c r="AA997" s="147"/>
      <c r="AB997" s="147"/>
      <c r="AC997" s="147"/>
      <c r="AD997" s="147"/>
      <c r="AE997" s="147"/>
      <c r="AF997" s="147"/>
      <c r="AG997" s="147" t="s">
        <v>301</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189" t="s">
        <v>934</v>
      </c>
      <c r="D998" s="160"/>
      <c r="E998" s="161"/>
      <c r="F998" s="158"/>
      <c r="G998" s="158"/>
      <c r="H998" s="158"/>
      <c r="I998" s="158"/>
      <c r="J998" s="158"/>
      <c r="K998" s="158"/>
      <c r="L998" s="158"/>
      <c r="M998" s="158"/>
      <c r="N998" s="157"/>
      <c r="O998" s="157"/>
      <c r="P998" s="157"/>
      <c r="Q998" s="157"/>
      <c r="R998" s="158"/>
      <c r="S998" s="158"/>
      <c r="T998" s="158"/>
      <c r="U998" s="158"/>
      <c r="V998" s="158"/>
      <c r="W998" s="158"/>
      <c r="X998" s="158"/>
      <c r="Y998" s="147"/>
      <c r="Z998" s="147"/>
      <c r="AA998" s="147"/>
      <c r="AB998" s="147"/>
      <c r="AC998" s="147"/>
      <c r="AD998" s="147"/>
      <c r="AE998" s="147"/>
      <c r="AF998" s="147"/>
      <c r="AG998" s="147" t="s">
        <v>301</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54"/>
      <c r="B999" s="155"/>
      <c r="C999" s="189" t="s">
        <v>935</v>
      </c>
      <c r="D999" s="160"/>
      <c r="E999" s="161">
        <v>36.08</v>
      </c>
      <c r="F999" s="158"/>
      <c r="G999" s="158"/>
      <c r="H999" s="158"/>
      <c r="I999" s="158"/>
      <c r="J999" s="158"/>
      <c r="K999" s="158"/>
      <c r="L999" s="158"/>
      <c r="M999" s="158"/>
      <c r="N999" s="157"/>
      <c r="O999" s="157"/>
      <c r="P999" s="157"/>
      <c r="Q999" s="157"/>
      <c r="R999" s="158"/>
      <c r="S999" s="158"/>
      <c r="T999" s="158"/>
      <c r="U999" s="158"/>
      <c r="V999" s="158"/>
      <c r="W999" s="158"/>
      <c r="X999" s="158"/>
      <c r="Y999" s="147"/>
      <c r="Z999" s="147"/>
      <c r="AA999" s="147"/>
      <c r="AB999" s="147"/>
      <c r="AC999" s="147"/>
      <c r="AD999" s="147"/>
      <c r="AE999" s="147"/>
      <c r="AF999" s="147"/>
      <c r="AG999" s="147" t="s">
        <v>301</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89" t="s">
        <v>936</v>
      </c>
      <c r="D1000" s="160"/>
      <c r="E1000" s="161">
        <v>28.875</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47"/>
      <c r="Z1000" s="147"/>
      <c r="AA1000" s="147"/>
      <c r="AB1000" s="147"/>
      <c r="AC1000" s="147"/>
      <c r="AD1000" s="147"/>
      <c r="AE1000" s="147"/>
      <c r="AF1000" s="147"/>
      <c r="AG1000" s="147" t="s">
        <v>301</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89" t="s">
        <v>937</v>
      </c>
      <c r="D1001" s="160"/>
      <c r="E1001" s="161">
        <v>33.962499999999999</v>
      </c>
      <c r="F1001" s="158"/>
      <c r="G1001" s="158"/>
      <c r="H1001" s="158"/>
      <c r="I1001" s="158"/>
      <c r="J1001" s="158"/>
      <c r="K1001" s="158"/>
      <c r="L1001" s="158"/>
      <c r="M1001" s="158"/>
      <c r="N1001" s="157"/>
      <c r="O1001" s="157"/>
      <c r="P1001" s="157"/>
      <c r="Q1001" s="157"/>
      <c r="R1001" s="158"/>
      <c r="S1001" s="158"/>
      <c r="T1001" s="158"/>
      <c r="U1001" s="158"/>
      <c r="V1001" s="158"/>
      <c r="W1001" s="158"/>
      <c r="X1001" s="158"/>
      <c r="Y1001" s="147"/>
      <c r="Z1001" s="147"/>
      <c r="AA1001" s="147"/>
      <c r="AB1001" s="147"/>
      <c r="AC1001" s="147"/>
      <c r="AD1001" s="147"/>
      <c r="AE1001" s="147"/>
      <c r="AF1001" s="147"/>
      <c r="AG1001" s="147" t="s">
        <v>301</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89" t="s">
        <v>938</v>
      </c>
      <c r="D1002" s="160"/>
      <c r="E1002" s="161">
        <v>9.7799999999999994</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47"/>
      <c r="Z1002" s="147"/>
      <c r="AA1002" s="147"/>
      <c r="AB1002" s="147"/>
      <c r="AC1002" s="147"/>
      <c r="AD1002" s="147"/>
      <c r="AE1002" s="147"/>
      <c r="AF1002" s="147"/>
      <c r="AG1002" s="147" t="s">
        <v>301</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189" t="s">
        <v>939</v>
      </c>
      <c r="D1003" s="160"/>
      <c r="E1003" s="161">
        <v>153.47499999999999</v>
      </c>
      <c r="F1003" s="158"/>
      <c r="G1003" s="158"/>
      <c r="H1003" s="158"/>
      <c r="I1003" s="158"/>
      <c r="J1003" s="158"/>
      <c r="K1003" s="158"/>
      <c r="L1003" s="158"/>
      <c r="M1003" s="158"/>
      <c r="N1003" s="157"/>
      <c r="O1003" s="157"/>
      <c r="P1003" s="157"/>
      <c r="Q1003" s="157"/>
      <c r="R1003" s="158"/>
      <c r="S1003" s="158"/>
      <c r="T1003" s="158"/>
      <c r="U1003" s="158"/>
      <c r="V1003" s="158"/>
      <c r="W1003" s="158"/>
      <c r="X1003" s="158"/>
      <c r="Y1003" s="147"/>
      <c r="Z1003" s="147"/>
      <c r="AA1003" s="147"/>
      <c r="AB1003" s="147"/>
      <c r="AC1003" s="147"/>
      <c r="AD1003" s="147"/>
      <c r="AE1003" s="147"/>
      <c r="AF1003" s="147"/>
      <c r="AG1003" s="147" t="s">
        <v>301</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54"/>
      <c r="B1004" s="155"/>
      <c r="C1004" s="189" t="s">
        <v>940</v>
      </c>
      <c r="D1004" s="160"/>
      <c r="E1004" s="161">
        <v>7.4999999999999997E-3</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47"/>
      <c r="Z1004" s="147"/>
      <c r="AA1004" s="147"/>
      <c r="AB1004" s="147"/>
      <c r="AC1004" s="147"/>
      <c r="AD1004" s="147"/>
      <c r="AE1004" s="147"/>
      <c r="AF1004" s="147"/>
      <c r="AG1004" s="147" t="s">
        <v>301</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72">
        <v>97</v>
      </c>
      <c r="B1005" s="173" t="s">
        <v>941</v>
      </c>
      <c r="C1005" s="188" t="s">
        <v>942</v>
      </c>
      <c r="D1005" s="174" t="s">
        <v>312</v>
      </c>
      <c r="E1005" s="175">
        <v>835.5</v>
      </c>
      <c r="F1005" s="176"/>
      <c r="G1005" s="177">
        <f>ROUND(E1005*F1005,2)</f>
        <v>0</v>
      </c>
      <c r="H1005" s="176"/>
      <c r="I1005" s="177">
        <f>ROUND(E1005*H1005,2)</f>
        <v>0</v>
      </c>
      <c r="J1005" s="176"/>
      <c r="K1005" s="177">
        <f>ROUND(E1005*J1005,2)</f>
        <v>0</v>
      </c>
      <c r="L1005" s="177">
        <v>21</v>
      </c>
      <c r="M1005" s="177">
        <f>G1005*(1+L1005/100)</f>
        <v>0</v>
      </c>
      <c r="N1005" s="175">
        <v>0</v>
      </c>
      <c r="O1005" s="175">
        <f>ROUND(E1005*N1005,2)</f>
        <v>0</v>
      </c>
      <c r="P1005" s="175">
        <v>0</v>
      </c>
      <c r="Q1005" s="175">
        <f>ROUND(E1005*P1005,2)</f>
        <v>0</v>
      </c>
      <c r="R1005" s="177" t="s">
        <v>918</v>
      </c>
      <c r="S1005" s="177" t="s">
        <v>267</v>
      </c>
      <c r="T1005" s="178" t="s">
        <v>267</v>
      </c>
      <c r="U1005" s="158">
        <v>0.20699999999999999</v>
      </c>
      <c r="V1005" s="158">
        <f>ROUND(E1005*U1005,2)</f>
        <v>172.95</v>
      </c>
      <c r="W1005" s="158"/>
      <c r="X1005" s="158" t="s">
        <v>314</v>
      </c>
      <c r="Y1005" s="147"/>
      <c r="Z1005" s="147"/>
      <c r="AA1005" s="147"/>
      <c r="AB1005" s="147"/>
      <c r="AC1005" s="147"/>
      <c r="AD1005" s="147"/>
      <c r="AE1005" s="147"/>
      <c r="AF1005" s="147"/>
      <c r="AG1005" s="147" t="s">
        <v>315</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189" t="s">
        <v>943</v>
      </c>
      <c r="D1006" s="160"/>
      <c r="E1006" s="161">
        <v>573.29999999999995</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47"/>
      <c r="Z1006" s="147"/>
      <c r="AA1006" s="147"/>
      <c r="AB1006" s="147"/>
      <c r="AC1006" s="147"/>
      <c r="AD1006" s="147"/>
      <c r="AE1006" s="147"/>
      <c r="AF1006" s="147"/>
      <c r="AG1006" s="147" t="s">
        <v>301</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
      <c r="A1007" s="154"/>
      <c r="B1007" s="155"/>
      <c r="C1007" s="190" t="s">
        <v>302</v>
      </c>
      <c r="D1007" s="162"/>
      <c r="E1007" s="163"/>
      <c r="F1007" s="158"/>
      <c r="G1007" s="158"/>
      <c r="H1007" s="158"/>
      <c r="I1007" s="158"/>
      <c r="J1007" s="158"/>
      <c r="K1007" s="158"/>
      <c r="L1007" s="158"/>
      <c r="M1007" s="158"/>
      <c r="N1007" s="157"/>
      <c r="O1007" s="157"/>
      <c r="P1007" s="157"/>
      <c r="Q1007" s="157"/>
      <c r="R1007" s="158"/>
      <c r="S1007" s="158"/>
      <c r="T1007" s="158"/>
      <c r="U1007" s="158"/>
      <c r="V1007" s="158"/>
      <c r="W1007" s="158"/>
      <c r="X1007" s="158"/>
      <c r="Y1007" s="147"/>
      <c r="Z1007" s="147"/>
      <c r="AA1007" s="147"/>
      <c r="AB1007" s="147"/>
      <c r="AC1007" s="147"/>
      <c r="AD1007" s="147"/>
      <c r="AE1007" s="147"/>
      <c r="AF1007" s="147"/>
      <c r="AG1007" s="147" t="s">
        <v>301</v>
      </c>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54"/>
      <c r="B1008" s="155"/>
      <c r="C1008" s="191" t="s">
        <v>944</v>
      </c>
      <c r="D1008" s="162"/>
      <c r="E1008" s="163">
        <v>573.27</v>
      </c>
      <c r="F1008" s="158"/>
      <c r="G1008" s="158"/>
      <c r="H1008" s="158"/>
      <c r="I1008" s="158"/>
      <c r="J1008" s="158"/>
      <c r="K1008" s="158"/>
      <c r="L1008" s="158"/>
      <c r="M1008" s="158"/>
      <c r="N1008" s="157"/>
      <c r="O1008" s="157"/>
      <c r="P1008" s="157"/>
      <c r="Q1008" s="157"/>
      <c r="R1008" s="158"/>
      <c r="S1008" s="158"/>
      <c r="T1008" s="158"/>
      <c r="U1008" s="158"/>
      <c r="V1008" s="158"/>
      <c r="W1008" s="158"/>
      <c r="X1008" s="158"/>
      <c r="Y1008" s="147"/>
      <c r="Z1008" s="147"/>
      <c r="AA1008" s="147"/>
      <c r="AB1008" s="147"/>
      <c r="AC1008" s="147"/>
      <c r="AD1008" s="147"/>
      <c r="AE1008" s="147"/>
      <c r="AF1008" s="147"/>
      <c r="AG1008" s="147" t="s">
        <v>301</v>
      </c>
      <c r="AH1008" s="147">
        <v>2</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90" t="s">
        <v>306</v>
      </c>
      <c r="D1009" s="162"/>
      <c r="E1009" s="163"/>
      <c r="F1009" s="158"/>
      <c r="G1009" s="158"/>
      <c r="H1009" s="158"/>
      <c r="I1009" s="158"/>
      <c r="J1009" s="158"/>
      <c r="K1009" s="158"/>
      <c r="L1009" s="158"/>
      <c r="M1009" s="158"/>
      <c r="N1009" s="157"/>
      <c r="O1009" s="157"/>
      <c r="P1009" s="157"/>
      <c r="Q1009" s="157"/>
      <c r="R1009" s="158"/>
      <c r="S1009" s="158"/>
      <c r="T1009" s="158"/>
      <c r="U1009" s="158"/>
      <c r="V1009" s="158"/>
      <c r="W1009" s="158"/>
      <c r="X1009" s="158"/>
      <c r="Y1009" s="147"/>
      <c r="Z1009" s="147"/>
      <c r="AA1009" s="147"/>
      <c r="AB1009" s="147"/>
      <c r="AC1009" s="147"/>
      <c r="AD1009" s="147"/>
      <c r="AE1009" s="147"/>
      <c r="AF1009" s="147"/>
      <c r="AG1009" s="147" t="s">
        <v>301</v>
      </c>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189" t="s">
        <v>945</v>
      </c>
      <c r="D1010" s="160"/>
      <c r="E1010" s="161">
        <v>262.2</v>
      </c>
      <c r="F1010" s="158"/>
      <c r="G1010" s="158"/>
      <c r="H1010" s="158"/>
      <c r="I1010" s="158"/>
      <c r="J1010" s="158"/>
      <c r="K1010" s="158"/>
      <c r="L1010" s="158"/>
      <c r="M1010" s="158"/>
      <c r="N1010" s="157"/>
      <c r="O1010" s="157"/>
      <c r="P1010" s="157"/>
      <c r="Q1010" s="157"/>
      <c r="R1010" s="158"/>
      <c r="S1010" s="158"/>
      <c r="T1010" s="158"/>
      <c r="U1010" s="158"/>
      <c r="V1010" s="158"/>
      <c r="W1010" s="158"/>
      <c r="X1010" s="158"/>
      <c r="Y1010" s="147"/>
      <c r="Z1010" s="147"/>
      <c r="AA1010" s="147"/>
      <c r="AB1010" s="147"/>
      <c r="AC1010" s="147"/>
      <c r="AD1010" s="147"/>
      <c r="AE1010" s="147"/>
      <c r="AF1010" s="147"/>
      <c r="AG1010" s="147" t="s">
        <v>301</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54"/>
      <c r="B1011" s="155"/>
      <c r="C1011" s="190" t="s">
        <v>302</v>
      </c>
      <c r="D1011" s="162"/>
      <c r="E1011" s="163"/>
      <c r="F1011" s="158"/>
      <c r="G1011" s="158"/>
      <c r="H1011" s="158"/>
      <c r="I1011" s="158"/>
      <c r="J1011" s="158"/>
      <c r="K1011" s="158"/>
      <c r="L1011" s="158"/>
      <c r="M1011" s="158"/>
      <c r="N1011" s="157"/>
      <c r="O1011" s="157"/>
      <c r="P1011" s="157"/>
      <c r="Q1011" s="157"/>
      <c r="R1011" s="158"/>
      <c r="S1011" s="158"/>
      <c r="T1011" s="158"/>
      <c r="U1011" s="158"/>
      <c r="V1011" s="158"/>
      <c r="W1011" s="158"/>
      <c r="X1011" s="158"/>
      <c r="Y1011" s="147"/>
      <c r="Z1011" s="147"/>
      <c r="AA1011" s="147"/>
      <c r="AB1011" s="147"/>
      <c r="AC1011" s="147"/>
      <c r="AD1011" s="147"/>
      <c r="AE1011" s="147"/>
      <c r="AF1011" s="147"/>
      <c r="AG1011" s="147" t="s">
        <v>301</v>
      </c>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191" t="s">
        <v>946</v>
      </c>
      <c r="D1012" s="162"/>
      <c r="E1012" s="163"/>
      <c r="F1012" s="158"/>
      <c r="G1012" s="158"/>
      <c r="H1012" s="158"/>
      <c r="I1012" s="158"/>
      <c r="J1012" s="158"/>
      <c r="K1012" s="158"/>
      <c r="L1012" s="158"/>
      <c r="M1012" s="158"/>
      <c r="N1012" s="157"/>
      <c r="O1012" s="157"/>
      <c r="P1012" s="157"/>
      <c r="Q1012" s="157"/>
      <c r="R1012" s="158"/>
      <c r="S1012" s="158"/>
      <c r="T1012" s="158"/>
      <c r="U1012" s="158"/>
      <c r="V1012" s="158"/>
      <c r="W1012" s="158"/>
      <c r="X1012" s="158"/>
      <c r="Y1012" s="147"/>
      <c r="Z1012" s="147"/>
      <c r="AA1012" s="147"/>
      <c r="AB1012" s="147"/>
      <c r="AC1012" s="147"/>
      <c r="AD1012" s="147"/>
      <c r="AE1012" s="147"/>
      <c r="AF1012" s="147"/>
      <c r="AG1012" s="147" t="s">
        <v>301</v>
      </c>
      <c r="AH1012" s="147">
        <v>2</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54"/>
      <c r="B1013" s="155"/>
      <c r="C1013" s="191" t="s">
        <v>947</v>
      </c>
      <c r="D1013" s="162"/>
      <c r="E1013" s="163">
        <v>36.08</v>
      </c>
      <c r="F1013" s="158"/>
      <c r="G1013" s="158"/>
      <c r="H1013" s="158"/>
      <c r="I1013" s="158"/>
      <c r="J1013" s="158"/>
      <c r="K1013" s="158"/>
      <c r="L1013" s="158"/>
      <c r="M1013" s="158"/>
      <c r="N1013" s="157"/>
      <c r="O1013" s="157"/>
      <c r="P1013" s="157"/>
      <c r="Q1013" s="157"/>
      <c r="R1013" s="158"/>
      <c r="S1013" s="158"/>
      <c r="T1013" s="158"/>
      <c r="U1013" s="158"/>
      <c r="V1013" s="158"/>
      <c r="W1013" s="158"/>
      <c r="X1013" s="158"/>
      <c r="Y1013" s="147"/>
      <c r="Z1013" s="147"/>
      <c r="AA1013" s="147"/>
      <c r="AB1013" s="147"/>
      <c r="AC1013" s="147"/>
      <c r="AD1013" s="147"/>
      <c r="AE1013" s="147"/>
      <c r="AF1013" s="147"/>
      <c r="AG1013" s="147" t="s">
        <v>301</v>
      </c>
      <c r="AH1013" s="147">
        <v>2</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91" t="s">
        <v>948</v>
      </c>
      <c r="D1014" s="162"/>
      <c r="E1014" s="163">
        <v>28.875</v>
      </c>
      <c r="F1014" s="158"/>
      <c r="G1014" s="158"/>
      <c r="H1014" s="158"/>
      <c r="I1014" s="158"/>
      <c r="J1014" s="158"/>
      <c r="K1014" s="158"/>
      <c r="L1014" s="158"/>
      <c r="M1014" s="158"/>
      <c r="N1014" s="157"/>
      <c r="O1014" s="157"/>
      <c r="P1014" s="157"/>
      <c r="Q1014" s="157"/>
      <c r="R1014" s="158"/>
      <c r="S1014" s="158"/>
      <c r="T1014" s="158"/>
      <c r="U1014" s="158"/>
      <c r="V1014" s="158"/>
      <c r="W1014" s="158"/>
      <c r="X1014" s="158"/>
      <c r="Y1014" s="147"/>
      <c r="Z1014" s="147"/>
      <c r="AA1014" s="147"/>
      <c r="AB1014" s="147"/>
      <c r="AC1014" s="147"/>
      <c r="AD1014" s="147"/>
      <c r="AE1014" s="147"/>
      <c r="AF1014" s="147"/>
      <c r="AG1014" s="147" t="s">
        <v>301</v>
      </c>
      <c r="AH1014" s="147">
        <v>2</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x14ac:dyDescent="0.2">
      <c r="A1015" s="154"/>
      <c r="B1015" s="155"/>
      <c r="C1015" s="191" t="s">
        <v>949</v>
      </c>
      <c r="D1015" s="162"/>
      <c r="E1015" s="163">
        <v>33.962499999999999</v>
      </c>
      <c r="F1015" s="158"/>
      <c r="G1015" s="158"/>
      <c r="H1015" s="158"/>
      <c r="I1015" s="158"/>
      <c r="J1015" s="158"/>
      <c r="K1015" s="158"/>
      <c r="L1015" s="158"/>
      <c r="M1015" s="158"/>
      <c r="N1015" s="157"/>
      <c r="O1015" s="157"/>
      <c r="P1015" s="157"/>
      <c r="Q1015" s="157"/>
      <c r="R1015" s="158"/>
      <c r="S1015" s="158"/>
      <c r="T1015" s="158"/>
      <c r="U1015" s="158"/>
      <c r="V1015" s="158"/>
      <c r="W1015" s="158"/>
      <c r="X1015" s="158"/>
      <c r="Y1015" s="147"/>
      <c r="Z1015" s="147"/>
      <c r="AA1015" s="147"/>
      <c r="AB1015" s="147"/>
      <c r="AC1015" s="147"/>
      <c r="AD1015" s="147"/>
      <c r="AE1015" s="147"/>
      <c r="AF1015" s="147"/>
      <c r="AG1015" s="147" t="s">
        <v>301</v>
      </c>
      <c r="AH1015" s="147">
        <v>2</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54"/>
      <c r="B1016" s="155"/>
      <c r="C1016" s="191" t="s">
        <v>950</v>
      </c>
      <c r="D1016" s="162"/>
      <c r="E1016" s="163">
        <v>9.7799999999999994</v>
      </c>
      <c r="F1016" s="158"/>
      <c r="G1016" s="158"/>
      <c r="H1016" s="158"/>
      <c r="I1016" s="158"/>
      <c r="J1016" s="158"/>
      <c r="K1016" s="158"/>
      <c r="L1016" s="158"/>
      <c r="M1016" s="158"/>
      <c r="N1016" s="157"/>
      <c r="O1016" s="157"/>
      <c r="P1016" s="157"/>
      <c r="Q1016" s="157"/>
      <c r="R1016" s="158"/>
      <c r="S1016" s="158"/>
      <c r="T1016" s="158"/>
      <c r="U1016" s="158"/>
      <c r="V1016" s="158"/>
      <c r="W1016" s="158"/>
      <c r="X1016" s="158"/>
      <c r="Y1016" s="147"/>
      <c r="Z1016" s="147"/>
      <c r="AA1016" s="147"/>
      <c r="AB1016" s="147"/>
      <c r="AC1016" s="147"/>
      <c r="AD1016" s="147"/>
      <c r="AE1016" s="147"/>
      <c r="AF1016" s="147"/>
      <c r="AG1016" s="147" t="s">
        <v>301</v>
      </c>
      <c r="AH1016" s="147">
        <v>2</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91" t="s">
        <v>951</v>
      </c>
      <c r="D1017" s="162"/>
      <c r="E1017" s="163">
        <v>153.47499999999999</v>
      </c>
      <c r="F1017" s="158"/>
      <c r="G1017" s="158"/>
      <c r="H1017" s="158"/>
      <c r="I1017" s="158"/>
      <c r="J1017" s="158"/>
      <c r="K1017" s="158"/>
      <c r="L1017" s="158"/>
      <c r="M1017" s="158"/>
      <c r="N1017" s="157"/>
      <c r="O1017" s="157"/>
      <c r="P1017" s="157"/>
      <c r="Q1017" s="157"/>
      <c r="R1017" s="158"/>
      <c r="S1017" s="158"/>
      <c r="T1017" s="158"/>
      <c r="U1017" s="158"/>
      <c r="V1017" s="158"/>
      <c r="W1017" s="158"/>
      <c r="X1017" s="158"/>
      <c r="Y1017" s="147"/>
      <c r="Z1017" s="147"/>
      <c r="AA1017" s="147"/>
      <c r="AB1017" s="147"/>
      <c r="AC1017" s="147"/>
      <c r="AD1017" s="147"/>
      <c r="AE1017" s="147"/>
      <c r="AF1017" s="147"/>
      <c r="AG1017" s="147" t="s">
        <v>301</v>
      </c>
      <c r="AH1017" s="147">
        <v>2</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90" t="s">
        <v>306</v>
      </c>
      <c r="D1018" s="162"/>
      <c r="E1018" s="163"/>
      <c r="F1018" s="158"/>
      <c r="G1018" s="158"/>
      <c r="H1018" s="158"/>
      <c r="I1018" s="158"/>
      <c r="J1018" s="158"/>
      <c r="K1018" s="158"/>
      <c r="L1018" s="158"/>
      <c r="M1018" s="158"/>
      <c r="N1018" s="157"/>
      <c r="O1018" s="157"/>
      <c r="P1018" s="157"/>
      <c r="Q1018" s="157"/>
      <c r="R1018" s="158"/>
      <c r="S1018" s="158"/>
      <c r="T1018" s="158"/>
      <c r="U1018" s="158"/>
      <c r="V1018" s="158"/>
      <c r="W1018" s="158"/>
      <c r="X1018" s="158"/>
      <c r="Y1018" s="147"/>
      <c r="Z1018" s="147"/>
      <c r="AA1018" s="147"/>
      <c r="AB1018" s="147"/>
      <c r="AC1018" s="147"/>
      <c r="AD1018" s="147"/>
      <c r="AE1018" s="147"/>
      <c r="AF1018" s="147"/>
      <c r="AG1018" s="147" t="s">
        <v>301</v>
      </c>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ht="22.5" outlineLevel="1" x14ac:dyDescent="0.2">
      <c r="A1019" s="172">
        <v>98</v>
      </c>
      <c r="B1019" s="173" t="s">
        <v>952</v>
      </c>
      <c r="C1019" s="188" t="s">
        <v>953</v>
      </c>
      <c r="D1019" s="174" t="s">
        <v>312</v>
      </c>
      <c r="E1019" s="175">
        <v>960.8</v>
      </c>
      <c r="F1019" s="176"/>
      <c r="G1019" s="177">
        <f>ROUND(E1019*F1019,2)</f>
        <v>0</v>
      </c>
      <c r="H1019" s="176"/>
      <c r="I1019" s="177">
        <f>ROUND(E1019*H1019,2)</f>
        <v>0</v>
      </c>
      <c r="J1019" s="176"/>
      <c r="K1019" s="177">
        <f>ROUND(E1019*J1019,2)</f>
        <v>0</v>
      </c>
      <c r="L1019" s="177">
        <v>21</v>
      </c>
      <c r="M1019" s="177">
        <f>G1019*(1+L1019/100)</f>
        <v>0</v>
      </c>
      <c r="N1019" s="175">
        <v>3.47E-3</v>
      </c>
      <c r="O1019" s="175">
        <f>ROUND(E1019*N1019,2)</f>
        <v>3.33</v>
      </c>
      <c r="P1019" s="175">
        <v>0</v>
      </c>
      <c r="Q1019" s="175">
        <f>ROUND(E1019*P1019,2)</f>
        <v>0</v>
      </c>
      <c r="R1019" s="177" t="s">
        <v>426</v>
      </c>
      <c r="S1019" s="177" t="s">
        <v>267</v>
      </c>
      <c r="T1019" s="178" t="s">
        <v>267</v>
      </c>
      <c r="U1019" s="158">
        <v>0</v>
      </c>
      <c r="V1019" s="158">
        <f>ROUND(E1019*U1019,2)</f>
        <v>0</v>
      </c>
      <c r="W1019" s="158"/>
      <c r="X1019" s="158" t="s">
        <v>427</v>
      </c>
      <c r="Y1019" s="147"/>
      <c r="Z1019" s="147"/>
      <c r="AA1019" s="147"/>
      <c r="AB1019" s="147"/>
      <c r="AC1019" s="147"/>
      <c r="AD1019" s="147"/>
      <c r="AE1019" s="147"/>
      <c r="AF1019" s="147"/>
      <c r="AG1019" s="147" t="s">
        <v>428</v>
      </c>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89" t="s">
        <v>954</v>
      </c>
      <c r="D1020" s="160"/>
      <c r="E1020" s="161">
        <v>659.3</v>
      </c>
      <c r="F1020" s="158"/>
      <c r="G1020" s="158"/>
      <c r="H1020" s="158"/>
      <c r="I1020" s="158"/>
      <c r="J1020" s="158"/>
      <c r="K1020" s="158"/>
      <c r="L1020" s="158"/>
      <c r="M1020" s="158"/>
      <c r="N1020" s="157"/>
      <c r="O1020" s="157"/>
      <c r="P1020" s="157"/>
      <c r="Q1020" s="157"/>
      <c r="R1020" s="158"/>
      <c r="S1020" s="158"/>
      <c r="T1020" s="158"/>
      <c r="U1020" s="158"/>
      <c r="V1020" s="158"/>
      <c r="W1020" s="158"/>
      <c r="X1020" s="158"/>
      <c r="Y1020" s="147"/>
      <c r="Z1020" s="147"/>
      <c r="AA1020" s="147"/>
      <c r="AB1020" s="147"/>
      <c r="AC1020" s="147"/>
      <c r="AD1020" s="147"/>
      <c r="AE1020" s="147"/>
      <c r="AF1020" s="147"/>
      <c r="AG1020" s="147" t="s">
        <v>301</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89" t="s">
        <v>955</v>
      </c>
      <c r="D1021" s="160"/>
      <c r="E1021" s="161">
        <v>301.5</v>
      </c>
      <c r="F1021" s="158"/>
      <c r="G1021" s="158"/>
      <c r="H1021" s="158"/>
      <c r="I1021" s="158"/>
      <c r="J1021" s="158"/>
      <c r="K1021" s="158"/>
      <c r="L1021" s="158"/>
      <c r="M1021" s="158"/>
      <c r="N1021" s="157"/>
      <c r="O1021" s="157"/>
      <c r="P1021" s="157"/>
      <c r="Q1021" s="157"/>
      <c r="R1021" s="158"/>
      <c r="S1021" s="158"/>
      <c r="T1021" s="158"/>
      <c r="U1021" s="158"/>
      <c r="V1021" s="158"/>
      <c r="W1021" s="158"/>
      <c r="X1021" s="158"/>
      <c r="Y1021" s="147"/>
      <c r="Z1021" s="147"/>
      <c r="AA1021" s="147"/>
      <c r="AB1021" s="147"/>
      <c r="AC1021" s="147"/>
      <c r="AD1021" s="147"/>
      <c r="AE1021" s="147"/>
      <c r="AF1021" s="147"/>
      <c r="AG1021" s="147" t="s">
        <v>301</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v>99</v>
      </c>
      <c r="B1022" s="155" t="s">
        <v>956</v>
      </c>
      <c r="C1022" s="200" t="s">
        <v>957</v>
      </c>
      <c r="D1022" s="156" t="s">
        <v>0</v>
      </c>
      <c r="E1022" s="198"/>
      <c r="F1022" s="159"/>
      <c r="G1022" s="158">
        <f>ROUND(E1022*F1022,2)</f>
        <v>0</v>
      </c>
      <c r="H1022" s="159"/>
      <c r="I1022" s="158">
        <f>ROUND(E1022*H1022,2)</f>
        <v>0</v>
      </c>
      <c r="J1022" s="159"/>
      <c r="K1022" s="158">
        <f>ROUND(E1022*J1022,2)</f>
        <v>0</v>
      </c>
      <c r="L1022" s="158">
        <v>21</v>
      </c>
      <c r="M1022" s="158">
        <f>G1022*(1+L1022/100)</f>
        <v>0</v>
      </c>
      <c r="N1022" s="157">
        <v>0</v>
      </c>
      <c r="O1022" s="157">
        <f>ROUND(E1022*N1022,2)</f>
        <v>0</v>
      </c>
      <c r="P1022" s="157">
        <v>0</v>
      </c>
      <c r="Q1022" s="157">
        <f>ROUND(E1022*P1022,2)</f>
        <v>0</v>
      </c>
      <c r="R1022" s="158" t="s">
        <v>918</v>
      </c>
      <c r="S1022" s="158" t="s">
        <v>267</v>
      </c>
      <c r="T1022" s="158" t="s">
        <v>267</v>
      </c>
      <c r="U1022" s="158">
        <v>0</v>
      </c>
      <c r="V1022" s="158">
        <f>ROUND(E1022*U1022,2)</f>
        <v>0</v>
      </c>
      <c r="W1022" s="158"/>
      <c r="X1022" s="158" t="s">
        <v>909</v>
      </c>
      <c r="Y1022" s="147"/>
      <c r="Z1022" s="147"/>
      <c r="AA1022" s="147"/>
      <c r="AB1022" s="147"/>
      <c r="AC1022" s="147"/>
      <c r="AD1022" s="147"/>
      <c r="AE1022" s="147"/>
      <c r="AF1022" s="147"/>
      <c r="AG1022" s="147" t="s">
        <v>910</v>
      </c>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264" t="s">
        <v>958</v>
      </c>
      <c r="D1023" s="265"/>
      <c r="E1023" s="265"/>
      <c r="F1023" s="265"/>
      <c r="G1023" s="265"/>
      <c r="H1023" s="158"/>
      <c r="I1023" s="158"/>
      <c r="J1023" s="158"/>
      <c r="K1023" s="158"/>
      <c r="L1023" s="158"/>
      <c r="M1023" s="158"/>
      <c r="N1023" s="157"/>
      <c r="O1023" s="157"/>
      <c r="P1023" s="157"/>
      <c r="Q1023" s="157"/>
      <c r="R1023" s="158"/>
      <c r="S1023" s="158"/>
      <c r="T1023" s="158"/>
      <c r="U1023" s="158"/>
      <c r="V1023" s="158"/>
      <c r="W1023" s="158"/>
      <c r="X1023" s="158"/>
      <c r="Y1023" s="147"/>
      <c r="Z1023" s="147"/>
      <c r="AA1023" s="147"/>
      <c r="AB1023" s="147"/>
      <c r="AC1023" s="147"/>
      <c r="AD1023" s="147"/>
      <c r="AE1023" s="147"/>
      <c r="AF1023" s="147"/>
      <c r="AG1023" s="147" t="s">
        <v>317</v>
      </c>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x14ac:dyDescent="0.2">
      <c r="A1024" s="165" t="s">
        <v>262</v>
      </c>
      <c r="B1024" s="166" t="s">
        <v>156</v>
      </c>
      <c r="C1024" s="186" t="s">
        <v>157</v>
      </c>
      <c r="D1024" s="167"/>
      <c r="E1024" s="168"/>
      <c r="F1024" s="169"/>
      <c r="G1024" s="169">
        <f>SUMIF(AG1025:AG1041,"&lt;&gt;NOR",G1025:G1041)</f>
        <v>0</v>
      </c>
      <c r="H1024" s="169"/>
      <c r="I1024" s="169">
        <f>SUM(I1025:I1041)</f>
        <v>0</v>
      </c>
      <c r="J1024" s="169"/>
      <c r="K1024" s="169">
        <f>SUM(K1025:K1041)</f>
        <v>0</v>
      </c>
      <c r="L1024" s="169"/>
      <c r="M1024" s="169">
        <f>SUM(M1025:M1041)</f>
        <v>0</v>
      </c>
      <c r="N1024" s="168"/>
      <c r="O1024" s="168">
        <f>SUM(O1025:O1041)</f>
        <v>0.13</v>
      </c>
      <c r="P1024" s="168"/>
      <c r="Q1024" s="168">
        <f>SUM(Q1025:Q1041)</f>
        <v>0</v>
      </c>
      <c r="R1024" s="169"/>
      <c r="S1024" s="169"/>
      <c r="T1024" s="170"/>
      <c r="U1024" s="164"/>
      <c r="V1024" s="164">
        <f>SUM(V1025:V1041)</f>
        <v>0</v>
      </c>
      <c r="W1024" s="164"/>
      <c r="X1024" s="164"/>
      <c r="AG1024" t="s">
        <v>263</v>
      </c>
    </row>
    <row r="1025" spans="1:60" outlineLevel="1" x14ac:dyDescent="0.2">
      <c r="A1025" s="172">
        <v>100</v>
      </c>
      <c r="B1025" s="173" t="s">
        <v>959</v>
      </c>
      <c r="C1025" s="188" t="s">
        <v>960</v>
      </c>
      <c r="D1025" s="174" t="s">
        <v>383</v>
      </c>
      <c r="E1025" s="175">
        <v>1</v>
      </c>
      <c r="F1025" s="176"/>
      <c r="G1025" s="177">
        <f>ROUND(E1025*F1025,2)</f>
        <v>0</v>
      </c>
      <c r="H1025" s="176"/>
      <c r="I1025" s="177">
        <f>ROUND(E1025*H1025,2)</f>
        <v>0</v>
      </c>
      <c r="J1025" s="176"/>
      <c r="K1025" s="177">
        <f>ROUND(E1025*J1025,2)</f>
        <v>0</v>
      </c>
      <c r="L1025" s="177">
        <v>21</v>
      </c>
      <c r="M1025" s="177">
        <f>G1025*(1+L1025/100)</f>
        <v>0</v>
      </c>
      <c r="N1025" s="175">
        <v>0</v>
      </c>
      <c r="O1025" s="175">
        <f>ROUND(E1025*N1025,2)</f>
        <v>0</v>
      </c>
      <c r="P1025" s="175">
        <v>0</v>
      </c>
      <c r="Q1025" s="175">
        <f>ROUND(E1025*P1025,2)</f>
        <v>0</v>
      </c>
      <c r="R1025" s="177"/>
      <c r="S1025" s="177" t="s">
        <v>281</v>
      </c>
      <c r="T1025" s="178" t="s">
        <v>268</v>
      </c>
      <c r="U1025" s="158">
        <v>0</v>
      </c>
      <c r="V1025" s="158">
        <f>ROUND(E1025*U1025,2)</f>
        <v>0</v>
      </c>
      <c r="W1025" s="158"/>
      <c r="X1025" s="158" t="s">
        <v>314</v>
      </c>
      <c r="Y1025" s="147"/>
      <c r="Z1025" s="147"/>
      <c r="AA1025" s="147"/>
      <c r="AB1025" s="147"/>
      <c r="AC1025" s="147"/>
      <c r="AD1025" s="147"/>
      <c r="AE1025" s="147"/>
      <c r="AF1025" s="147"/>
      <c r="AG1025" s="147" t="s">
        <v>919</v>
      </c>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189" t="s">
        <v>62</v>
      </c>
      <c r="D1026" s="160"/>
      <c r="E1026" s="161">
        <v>1</v>
      </c>
      <c r="F1026" s="158"/>
      <c r="G1026" s="158"/>
      <c r="H1026" s="158"/>
      <c r="I1026" s="158"/>
      <c r="J1026" s="158"/>
      <c r="K1026" s="158"/>
      <c r="L1026" s="158"/>
      <c r="M1026" s="158"/>
      <c r="N1026" s="157"/>
      <c r="O1026" s="157"/>
      <c r="P1026" s="157"/>
      <c r="Q1026" s="157"/>
      <c r="R1026" s="158"/>
      <c r="S1026" s="158"/>
      <c r="T1026" s="158"/>
      <c r="U1026" s="158"/>
      <c r="V1026" s="158"/>
      <c r="W1026" s="158"/>
      <c r="X1026" s="158"/>
      <c r="Y1026" s="147"/>
      <c r="Z1026" s="147"/>
      <c r="AA1026" s="147"/>
      <c r="AB1026" s="147"/>
      <c r="AC1026" s="147"/>
      <c r="AD1026" s="147"/>
      <c r="AE1026" s="147"/>
      <c r="AF1026" s="147"/>
      <c r="AG1026" s="147" t="s">
        <v>301</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72">
        <v>101</v>
      </c>
      <c r="B1027" s="173" t="s">
        <v>961</v>
      </c>
      <c r="C1027" s="188" t="s">
        <v>962</v>
      </c>
      <c r="D1027" s="174" t="s">
        <v>383</v>
      </c>
      <c r="E1027" s="175">
        <v>1</v>
      </c>
      <c r="F1027" s="176"/>
      <c r="G1027" s="177">
        <f>ROUND(E1027*F1027,2)</f>
        <v>0</v>
      </c>
      <c r="H1027" s="176"/>
      <c r="I1027" s="177">
        <f>ROUND(E1027*H1027,2)</f>
        <v>0</v>
      </c>
      <c r="J1027" s="176"/>
      <c r="K1027" s="177">
        <f>ROUND(E1027*J1027,2)</f>
        <v>0</v>
      </c>
      <c r="L1027" s="177">
        <v>21</v>
      </c>
      <c r="M1027" s="177">
        <f>G1027*(1+L1027/100)</f>
        <v>0</v>
      </c>
      <c r="N1027" s="175">
        <v>0</v>
      </c>
      <c r="O1027" s="175">
        <f>ROUND(E1027*N1027,2)</f>
        <v>0</v>
      </c>
      <c r="P1027" s="175">
        <v>0</v>
      </c>
      <c r="Q1027" s="175">
        <f>ROUND(E1027*P1027,2)</f>
        <v>0</v>
      </c>
      <c r="R1027" s="177"/>
      <c r="S1027" s="177" t="s">
        <v>281</v>
      </c>
      <c r="T1027" s="178" t="s">
        <v>268</v>
      </c>
      <c r="U1027" s="158">
        <v>0</v>
      </c>
      <c r="V1027" s="158">
        <f>ROUND(E1027*U1027,2)</f>
        <v>0</v>
      </c>
      <c r="W1027" s="158"/>
      <c r="X1027" s="158" t="s">
        <v>314</v>
      </c>
      <c r="Y1027" s="147"/>
      <c r="Z1027" s="147"/>
      <c r="AA1027" s="147"/>
      <c r="AB1027" s="147"/>
      <c r="AC1027" s="147"/>
      <c r="AD1027" s="147"/>
      <c r="AE1027" s="147"/>
      <c r="AF1027" s="147"/>
      <c r="AG1027" s="147" t="s">
        <v>919</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89" t="s">
        <v>62</v>
      </c>
      <c r="D1028" s="160"/>
      <c r="E1028" s="161">
        <v>1</v>
      </c>
      <c r="F1028" s="158"/>
      <c r="G1028" s="158"/>
      <c r="H1028" s="158"/>
      <c r="I1028" s="158"/>
      <c r="J1028" s="158"/>
      <c r="K1028" s="158"/>
      <c r="L1028" s="158"/>
      <c r="M1028" s="158"/>
      <c r="N1028" s="157"/>
      <c r="O1028" s="157"/>
      <c r="P1028" s="157"/>
      <c r="Q1028" s="157"/>
      <c r="R1028" s="158"/>
      <c r="S1028" s="158"/>
      <c r="T1028" s="158"/>
      <c r="U1028" s="158"/>
      <c r="V1028" s="158"/>
      <c r="W1028" s="158"/>
      <c r="X1028" s="158"/>
      <c r="Y1028" s="147"/>
      <c r="Z1028" s="147"/>
      <c r="AA1028" s="147"/>
      <c r="AB1028" s="147"/>
      <c r="AC1028" s="147"/>
      <c r="AD1028" s="147"/>
      <c r="AE1028" s="147"/>
      <c r="AF1028" s="147"/>
      <c r="AG1028" s="147" t="s">
        <v>301</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
      <c r="A1029" s="172">
        <v>102</v>
      </c>
      <c r="B1029" s="173" t="s">
        <v>963</v>
      </c>
      <c r="C1029" s="188" t="s">
        <v>964</v>
      </c>
      <c r="D1029" s="174" t="s">
        <v>383</v>
      </c>
      <c r="E1029" s="175">
        <v>7</v>
      </c>
      <c r="F1029" s="176"/>
      <c r="G1029" s="177">
        <f>ROUND(E1029*F1029,2)</f>
        <v>0</v>
      </c>
      <c r="H1029" s="176"/>
      <c r="I1029" s="177">
        <f>ROUND(E1029*H1029,2)</f>
        <v>0</v>
      </c>
      <c r="J1029" s="176"/>
      <c r="K1029" s="177">
        <f>ROUND(E1029*J1029,2)</f>
        <v>0</v>
      </c>
      <c r="L1029" s="177">
        <v>21</v>
      </c>
      <c r="M1029" s="177">
        <f>G1029*(1+L1029/100)</f>
        <v>0</v>
      </c>
      <c r="N1029" s="175">
        <v>2.1000000000000001E-4</v>
      </c>
      <c r="O1029" s="175">
        <f>ROUND(E1029*N1029,2)</f>
        <v>0</v>
      </c>
      <c r="P1029" s="175">
        <v>0</v>
      </c>
      <c r="Q1029" s="175">
        <f>ROUND(E1029*P1029,2)</f>
        <v>0</v>
      </c>
      <c r="R1029" s="177" t="s">
        <v>426</v>
      </c>
      <c r="S1029" s="177" t="s">
        <v>267</v>
      </c>
      <c r="T1029" s="178" t="s">
        <v>267</v>
      </c>
      <c r="U1029" s="158">
        <v>0</v>
      </c>
      <c r="V1029" s="158">
        <f>ROUND(E1029*U1029,2)</f>
        <v>0</v>
      </c>
      <c r="W1029" s="158"/>
      <c r="X1029" s="158" t="s">
        <v>427</v>
      </c>
      <c r="Y1029" s="147"/>
      <c r="Z1029" s="147"/>
      <c r="AA1029" s="147"/>
      <c r="AB1029" s="147"/>
      <c r="AC1029" s="147"/>
      <c r="AD1029" s="147"/>
      <c r="AE1029" s="147"/>
      <c r="AF1029" s="147"/>
      <c r="AG1029" s="147" t="s">
        <v>761</v>
      </c>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54"/>
      <c r="B1030" s="155"/>
      <c r="C1030" s="189" t="s">
        <v>221</v>
      </c>
      <c r="D1030" s="160"/>
      <c r="E1030" s="161">
        <v>7</v>
      </c>
      <c r="F1030" s="158"/>
      <c r="G1030" s="158"/>
      <c r="H1030" s="158"/>
      <c r="I1030" s="158"/>
      <c r="J1030" s="158"/>
      <c r="K1030" s="158"/>
      <c r="L1030" s="158"/>
      <c r="M1030" s="158"/>
      <c r="N1030" s="157"/>
      <c r="O1030" s="157"/>
      <c r="P1030" s="157"/>
      <c r="Q1030" s="157"/>
      <c r="R1030" s="158"/>
      <c r="S1030" s="158"/>
      <c r="T1030" s="158"/>
      <c r="U1030" s="158"/>
      <c r="V1030" s="158"/>
      <c r="W1030" s="158"/>
      <c r="X1030" s="158"/>
      <c r="Y1030" s="147"/>
      <c r="Z1030" s="147"/>
      <c r="AA1030" s="147"/>
      <c r="AB1030" s="147"/>
      <c r="AC1030" s="147"/>
      <c r="AD1030" s="147"/>
      <c r="AE1030" s="147"/>
      <c r="AF1030" s="147"/>
      <c r="AG1030" s="147" t="s">
        <v>301</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ht="22.5" outlineLevel="1" x14ac:dyDescent="0.2">
      <c r="A1031" s="179">
        <v>103</v>
      </c>
      <c r="B1031" s="180" t="s">
        <v>965</v>
      </c>
      <c r="C1031" s="187" t="s">
        <v>966</v>
      </c>
      <c r="D1031" s="181" t="s">
        <v>383</v>
      </c>
      <c r="E1031" s="182">
        <v>1</v>
      </c>
      <c r="F1031" s="183"/>
      <c r="G1031" s="184">
        <f>ROUND(E1031*F1031,2)</f>
        <v>0</v>
      </c>
      <c r="H1031" s="183"/>
      <c r="I1031" s="184">
        <f>ROUND(E1031*H1031,2)</f>
        <v>0</v>
      </c>
      <c r="J1031" s="183"/>
      <c r="K1031" s="184">
        <f>ROUND(E1031*J1031,2)</f>
        <v>0</v>
      </c>
      <c r="L1031" s="184">
        <v>21</v>
      </c>
      <c r="M1031" s="184">
        <f>G1031*(1+L1031/100)</f>
        <v>0</v>
      </c>
      <c r="N1031" s="182">
        <v>2.3000000000000001E-4</v>
      </c>
      <c r="O1031" s="182">
        <f>ROUND(E1031*N1031,2)</f>
        <v>0</v>
      </c>
      <c r="P1031" s="182">
        <v>0</v>
      </c>
      <c r="Q1031" s="182">
        <f>ROUND(E1031*P1031,2)</f>
        <v>0</v>
      </c>
      <c r="R1031" s="184" t="s">
        <v>426</v>
      </c>
      <c r="S1031" s="184" t="s">
        <v>267</v>
      </c>
      <c r="T1031" s="185" t="s">
        <v>267</v>
      </c>
      <c r="U1031" s="158">
        <v>0</v>
      </c>
      <c r="V1031" s="158">
        <f>ROUND(E1031*U1031,2)</f>
        <v>0</v>
      </c>
      <c r="W1031" s="158"/>
      <c r="X1031" s="158" t="s">
        <v>427</v>
      </c>
      <c r="Y1031" s="147"/>
      <c r="Z1031" s="147"/>
      <c r="AA1031" s="147"/>
      <c r="AB1031" s="147"/>
      <c r="AC1031" s="147"/>
      <c r="AD1031" s="147"/>
      <c r="AE1031" s="147"/>
      <c r="AF1031" s="147"/>
      <c r="AG1031" s="147" t="s">
        <v>428</v>
      </c>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79">
        <v>104</v>
      </c>
      <c r="B1032" s="180" t="s">
        <v>967</v>
      </c>
      <c r="C1032" s="187" t="s">
        <v>968</v>
      </c>
      <c r="D1032" s="181" t="s">
        <v>432</v>
      </c>
      <c r="E1032" s="182">
        <v>153</v>
      </c>
      <c r="F1032" s="183"/>
      <c r="G1032" s="184">
        <f>ROUND(E1032*F1032,2)</f>
        <v>0</v>
      </c>
      <c r="H1032" s="183"/>
      <c r="I1032" s="184">
        <f>ROUND(E1032*H1032,2)</f>
        <v>0</v>
      </c>
      <c r="J1032" s="183"/>
      <c r="K1032" s="184">
        <f>ROUND(E1032*J1032,2)</f>
        <v>0</v>
      </c>
      <c r="L1032" s="184">
        <v>21</v>
      </c>
      <c r="M1032" s="184">
        <f>G1032*(1+L1032/100)</f>
        <v>0</v>
      </c>
      <c r="N1032" s="182">
        <v>1.4999999999999999E-4</v>
      </c>
      <c r="O1032" s="182">
        <f>ROUND(E1032*N1032,2)</f>
        <v>0.02</v>
      </c>
      <c r="P1032" s="182">
        <v>0</v>
      </c>
      <c r="Q1032" s="182">
        <f>ROUND(E1032*P1032,2)</f>
        <v>0</v>
      </c>
      <c r="R1032" s="184" t="s">
        <v>426</v>
      </c>
      <c r="S1032" s="184" t="s">
        <v>267</v>
      </c>
      <c r="T1032" s="185" t="s">
        <v>267</v>
      </c>
      <c r="U1032" s="158">
        <v>0</v>
      </c>
      <c r="V1032" s="158">
        <f>ROUND(E1032*U1032,2)</f>
        <v>0</v>
      </c>
      <c r="W1032" s="158"/>
      <c r="X1032" s="158" t="s">
        <v>427</v>
      </c>
      <c r="Y1032" s="147"/>
      <c r="Z1032" s="147"/>
      <c r="AA1032" s="147"/>
      <c r="AB1032" s="147"/>
      <c r="AC1032" s="147"/>
      <c r="AD1032" s="147"/>
      <c r="AE1032" s="147"/>
      <c r="AF1032" s="147"/>
      <c r="AG1032" s="147" t="s">
        <v>428</v>
      </c>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72">
        <v>105</v>
      </c>
      <c r="B1033" s="173" t="s">
        <v>969</v>
      </c>
      <c r="C1033" s="188" t="s">
        <v>970</v>
      </c>
      <c r="D1033" s="174" t="s">
        <v>383</v>
      </c>
      <c r="E1033" s="175">
        <v>8</v>
      </c>
      <c r="F1033" s="176"/>
      <c r="G1033" s="177">
        <f>ROUND(E1033*F1033,2)</f>
        <v>0</v>
      </c>
      <c r="H1033" s="176"/>
      <c r="I1033" s="177">
        <f>ROUND(E1033*H1033,2)</f>
        <v>0</v>
      </c>
      <c r="J1033" s="176"/>
      <c r="K1033" s="177">
        <f>ROUND(E1033*J1033,2)</f>
        <v>0</v>
      </c>
      <c r="L1033" s="177">
        <v>21</v>
      </c>
      <c r="M1033" s="177">
        <f>G1033*(1+L1033/100)</f>
        <v>0</v>
      </c>
      <c r="N1033" s="175">
        <v>3.8999999999999999E-4</v>
      </c>
      <c r="O1033" s="175">
        <f>ROUND(E1033*N1033,2)</f>
        <v>0</v>
      </c>
      <c r="P1033" s="175">
        <v>0</v>
      </c>
      <c r="Q1033" s="175">
        <f>ROUND(E1033*P1033,2)</f>
        <v>0</v>
      </c>
      <c r="R1033" s="177" t="s">
        <v>426</v>
      </c>
      <c r="S1033" s="177" t="s">
        <v>267</v>
      </c>
      <c r="T1033" s="178" t="s">
        <v>267</v>
      </c>
      <c r="U1033" s="158">
        <v>0</v>
      </c>
      <c r="V1033" s="158">
        <f>ROUND(E1033*U1033,2)</f>
        <v>0</v>
      </c>
      <c r="W1033" s="158"/>
      <c r="X1033" s="158" t="s">
        <v>427</v>
      </c>
      <c r="Y1033" s="147"/>
      <c r="Z1033" s="147"/>
      <c r="AA1033" s="147"/>
      <c r="AB1033" s="147"/>
      <c r="AC1033" s="147"/>
      <c r="AD1033" s="147"/>
      <c r="AE1033" s="147"/>
      <c r="AF1033" s="147"/>
      <c r="AG1033" s="147" t="s">
        <v>761</v>
      </c>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89" t="s">
        <v>971</v>
      </c>
      <c r="D1034" s="160"/>
      <c r="E1034" s="161">
        <v>8</v>
      </c>
      <c r="F1034" s="158"/>
      <c r="G1034" s="158"/>
      <c r="H1034" s="158"/>
      <c r="I1034" s="158"/>
      <c r="J1034" s="158"/>
      <c r="K1034" s="158"/>
      <c r="L1034" s="158"/>
      <c r="M1034" s="158"/>
      <c r="N1034" s="157"/>
      <c r="O1034" s="157"/>
      <c r="P1034" s="157"/>
      <c r="Q1034" s="157"/>
      <c r="R1034" s="158"/>
      <c r="S1034" s="158"/>
      <c r="T1034" s="158"/>
      <c r="U1034" s="158"/>
      <c r="V1034" s="158"/>
      <c r="W1034" s="158"/>
      <c r="X1034" s="158"/>
      <c r="Y1034" s="147"/>
      <c r="Z1034" s="147"/>
      <c r="AA1034" s="147"/>
      <c r="AB1034" s="147"/>
      <c r="AC1034" s="147"/>
      <c r="AD1034" s="147"/>
      <c r="AE1034" s="147"/>
      <c r="AF1034" s="147"/>
      <c r="AG1034" s="147" t="s">
        <v>301</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72">
        <v>106</v>
      </c>
      <c r="B1035" s="173" t="s">
        <v>972</v>
      </c>
      <c r="C1035" s="188" t="s">
        <v>973</v>
      </c>
      <c r="D1035" s="174" t="s">
        <v>383</v>
      </c>
      <c r="E1035" s="175">
        <v>6</v>
      </c>
      <c r="F1035" s="176"/>
      <c r="G1035" s="177">
        <f>ROUND(E1035*F1035,2)</f>
        <v>0</v>
      </c>
      <c r="H1035" s="176"/>
      <c r="I1035" s="177">
        <f>ROUND(E1035*H1035,2)</f>
        <v>0</v>
      </c>
      <c r="J1035" s="176"/>
      <c r="K1035" s="177">
        <f>ROUND(E1035*J1035,2)</f>
        <v>0</v>
      </c>
      <c r="L1035" s="177">
        <v>21</v>
      </c>
      <c r="M1035" s="177">
        <f>G1035*(1+L1035/100)</f>
        <v>0</v>
      </c>
      <c r="N1035" s="175">
        <v>1.6000000000000001E-4</v>
      </c>
      <c r="O1035" s="175">
        <f>ROUND(E1035*N1035,2)</f>
        <v>0</v>
      </c>
      <c r="P1035" s="175">
        <v>0</v>
      </c>
      <c r="Q1035" s="175">
        <f>ROUND(E1035*P1035,2)</f>
        <v>0</v>
      </c>
      <c r="R1035" s="177" t="s">
        <v>426</v>
      </c>
      <c r="S1035" s="177" t="s">
        <v>267</v>
      </c>
      <c r="T1035" s="178" t="s">
        <v>267</v>
      </c>
      <c r="U1035" s="158">
        <v>0</v>
      </c>
      <c r="V1035" s="158">
        <f>ROUND(E1035*U1035,2)</f>
        <v>0</v>
      </c>
      <c r="W1035" s="158"/>
      <c r="X1035" s="158" t="s">
        <v>427</v>
      </c>
      <c r="Y1035" s="147"/>
      <c r="Z1035" s="147"/>
      <c r="AA1035" s="147"/>
      <c r="AB1035" s="147"/>
      <c r="AC1035" s="147"/>
      <c r="AD1035" s="147"/>
      <c r="AE1035" s="147"/>
      <c r="AF1035" s="147"/>
      <c r="AG1035" s="147" t="s">
        <v>761</v>
      </c>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189" t="s">
        <v>218</v>
      </c>
      <c r="D1036" s="160"/>
      <c r="E1036" s="161">
        <v>6</v>
      </c>
      <c r="F1036" s="158"/>
      <c r="G1036" s="158"/>
      <c r="H1036" s="158"/>
      <c r="I1036" s="158"/>
      <c r="J1036" s="158"/>
      <c r="K1036" s="158"/>
      <c r="L1036" s="158"/>
      <c r="M1036" s="158"/>
      <c r="N1036" s="157"/>
      <c r="O1036" s="157"/>
      <c r="P1036" s="157"/>
      <c r="Q1036" s="157"/>
      <c r="R1036" s="158"/>
      <c r="S1036" s="158"/>
      <c r="T1036" s="158"/>
      <c r="U1036" s="158"/>
      <c r="V1036" s="158"/>
      <c r="W1036" s="158"/>
      <c r="X1036" s="158"/>
      <c r="Y1036" s="147"/>
      <c r="Z1036" s="147"/>
      <c r="AA1036" s="147"/>
      <c r="AB1036" s="147"/>
      <c r="AC1036" s="147"/>
      <c r="AD1036" s="147"/>
      <c r="AE1036" s="147"/>
      <c r="AF1036" s="147"/>
      <c r="AG1036" s="147" t="s">
        <v>301</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ht="33.75" outlineLevel="1" x14ac:dyDescent="0.2">
      <c r="A1037" s="179">
        <v>107</v>
      </c>
      <c r="B1037" s="180" t="s">
        <v>974</v>
      </c>
      <c r="C1037" s="187" t="s">
        <v>975</v>
      </c>
      <c r="D1037" s="181" t="s">
        <v>383</v>
      </c>
      <c r="E1037" s="182">
        <v>4</v>
      </c>
      <c r="F1037" s="183"/>
      <c r="G1037" s="184">
        <f>ROUND(E1037*F1037,2)</f>
        <v>0</v>
      </c>
      <c r="H1037" s="183"/>
      <c r="I1037" s="184">
        <f>ROUND(E1037*H1037,2)</f>
        <v>0</v>
      </c>
      <c r="J1037" s="183"/>
      <c r="K1037" s="184">
        <f>ROUND(E1037*J1037,2)</f>
        <v>0</v>
      </c>
      <c r="L1037" s="184">
        <v>21</v>
      </c>
      <c r="M1037" s="184">
        <f>G1037*(1+L1037/100)</f>
        <v>0</v>
      </c>
      <c r="N1037" s="182">
        <v>5.5900000000000004E-3</v>
      </c>
      <c r="O1037" s="182">
        <f>ROUND(E1037*N1037,2)</f>
        <v>0.02</v>
      </c>
      <c r="P1037" s="182">
        <v>0</v>
      </c>
      <c r="Q1037" s="182">
        <f>ROUND(E1037*P1037,2)</f>
        <v>0</v>
      </c>
      <c r="R1037" s="184" t="s">
        <v>426</v>
      </c>
      <c r="S1037" s="184" t="s">
        <v>267</v>
      </c>
      <c r="T1037" s="185" t="s">
        <v>267</v>
      </c>
      <c r="U1037" s="158">
        <v>0</v>
      </c>
      <c r="V1037" s="158">
        <f>ROUND(E1037*U1037,2)</f>
        <v>0</v>
      </c>
      <c r="W1037" s="158"/>
      <c r="X1037" s="158" t="s">
        <v>427</v>
      </c>
      <c r="Y1037" s="147"/>
      <c r="Z1037" s="147"/>
      <c r="AA1037" s="147"/>
      <c r="AB1037" s="147"/>
      <c r="AC1037" s="147"/>
      <c r="AD1037" s="147"/>
      <c r="AE1037" s="147"/>
      <c r="AF1037" s="147"/>
      <c r="AG1037" s="147" t="s">
        <v>428</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ht="22.5" outlineLevel="1" x14ac:dyDescent="0.2">
      <c r="A1038" s="179">
        <v>108</v>
      </c>
      <c r="B1038" s="180" t="s">
        <v>976</v>
      </c>
      <c r="C1038" s="187" t="s">
        <v>977</v>
      </c>
      <c r="D1038" s="181" t="s">
        <v>383</v>
      </c>
      <c r="E1038" s="182">
        <v>12</v>
      </c>
      <c r="F1038" s="183"/>
      <c r="G1038" s="184">
        <f>ROUND(E1038*F1038,2)</f>
        <v>0</v>
      </c>
      <c r="H1038" s="183"/>
      <c r="I1038" s="184">
        <f>ROUND(E1038*H1038,2)</f>
        <v>0</v>
      </c>
      <c r="J1038" s="183"/>
      <c r="K1038" s="184">
        <f>ROUND(E1038*J1038,2)</f>
        <v>0</v>
      </c>
      <c r="L1038" s="184">
        <v>21</v>
      </c>
      <c r="M1038" s="184">
        <f>G1038*(1+L1038/100)</f>
        <v>0</v>
      </c>
      <c r="N1038" s="182">
        <v>2E-3</v>
      </c>
      <c r="O1038" s="182">
        <f>ROUND(E1038*N1038,2)</f>
        <v>0.02</v>
      </c>
      <c r="P1038" s="182">
        <v>0</v>
      </c>
      <c r="Q1038" s="182">
        <f>ROUND(E1038*P1038,2)</f>
        <v>0</v>
      </c>
      <c r="R1038" s="184" t="s">
        <v>426</v>
      </c>
      <c r="S1038" s="184" t="s">
        <v>267</v>
      </c>
      <c r="T1038" s="185" t="s">
        <v>267</v>
      </c>
      <c r="U1038" s="158">
        <v>0</v>
      </c>
      <c r="V1038" s="158">
        <f>ROUND(E1038*U1038,2)</f>
        <v>0</v>
      </c>
      <c r="W1038" s="158"/>
      <c r="X1038" s="158" t="s">
        <v>427</v>
      </c>
      <c r="Y1038" s="147"/>
      <c r="Z1038" s="147"/>
      <c r="AA1038" s="147"/>
      <c r="AB1038" s="147"/>
      <c r="AC1038" s="147"/>
      <c r="AD1038" s="147"/>
      <c r="AE1038" s="147"/>
      <c r="AF1038" s="147"/>
      <c r="AG1038" s="147" t="s">
        <v>428</v>
      </c>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ht="33.75" outlineLevel="1" x14ac:dyDescent="0.2">
      <c r="A1039" s="179">
        <v>109</v>
      </c>
      <c r="B1039" s="180" t="s">
        <v>978</v>
      </c>
      <c r="C1039" s="187" t="s">
        <v>979</v>
      </c>
      <c r="D1039" s="181" t="s">
        <v>383</v>
      </c>
      <c r="E1039" s="182">
        <v>13</v>
      </c>
      <c r="F1039" s="183"/>
      <c r="G1039" s="184">
        <f>ROUND(E1039*F1039,2)</f>
        <v>0</v>
      </c>
      <c r="H1039" s="183"/>
      <c r="I1039" s="184">
        <f>ROUND(E1039*H1039,2)</f>
        <v>0</v>
      </c>
      <c r="J1039" s="183"/>
      <c r="K1039" s="184">
        <f>ROUND(E1039*J1039,2)</f>
        <v>0</v>
      </c>
      <c r="L1039" s="184">
        <v>21</v>
      </c>
      <c r="M1039" s="184">
        <f>G1039*(1+L1039/100)</f>
        <v>0</v>
      </c>
      <c r="N1039" s="182">
        <v>3.2599999999999999E-3</v>
      </c>
      <c r="O1039" s="182">
        <f>ROUND(E1039*N1039,2)</f>
        <v>0.04</v>
      </c>
      <c r="P1039" s="182">
        <v>0</v>
      </c>
      <c r="Q1039" s="182">
        <f>ROUND(E1039*P1039,2)</f>
        <v>0</v>
      </c>
      <c r="R1039" s="184" t="s">
        <v>426</v>
      </c>
      <c r="S1039" s="184" t="s">
        <v>267</v>
      </c>
      <c r="T1039" s="185" t="s">
        <v>267</v>
      </c>
      <c r="U1039" s="158">
        <v>0</v>
      </c>
      <c r="V1039" s="158">
        <f>ROUND(E1039*U1039,2)</f>
        <v>0</v>
      </c>
      <c r="W1039" s="158"/>
      <c r="X1039" s="158" t="s">
        <v>427</v>
      </c>
      <c r="Y1039" s="147"/>
      <c r="Z1039" s="147"/>
      <c r="AA1039" s="147"/>
      <c r="AB1039" s="147"/>
      <c r="AC1039" s="147"/>
      <c r="AD1039" s="147"/>
      <c r="AE1039" s="147"/>
      <c r="AF1039" s="147"/>
      <c r="AG1039" s="147" t="s">
        <v>428</v>
      </c>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ht="22.5" outlineLevel="1" x14ac:dyDescent="0.2">
      <c r="A1040" s="179">
        <v>110</v>
      </c>
      <c r="B1040" s="180" t="s">
        <v>980</v>
      </c>
      <c r="C1040" s="187" t="s">
        <v>981</v>
      </c>
      <c r="D1040" s="181" t="s">
        <v>383</v>
      </c>
      <c r="E1040" s="182">
        <v>14</v>
      </c>
      <c r="F1040" s="183"/>
      <c r="G1040" s="184">
        <f>ROUND(E1040*F1040,2)</f>
        <v>0</v>
      </c>
      <c r="H1040" s="183"/>
      <c r="I1040" s="184">
        <f>ROUND(E1040*H1040,2)</f>
        <v>0</v>
      </c>
      <c r="J1040" s="183"/>
      <c r="K1040" s="184">
        <f>ROUND(E1040*J1040,2)</f>
        <v>0</v>
      </c>
      <c r="L1040" s="184">
        <v>21</v>
      </c>
      <c r="M1040" s="184">
        <f>G1040*(1+L1040/100)</f>
        <v>0</v>
      </c>
      <c r="N1040" s="182">
        <v>2.3E-3</v>
      </c>
      <c r="O1040" s="182">
        <f>ROUND(E1040*N1040,2)</f>
        <v>0.03</v>
      </c>
      <c r="P1040" s="182">
        <v>0</v>
      </c>
      <c r="Q1040" s="182">
        <f>ROUND(E1040*P1040,2)</f>
        <v>0</v>
      </c>
      <c r="R1040" s="184" t="s">
        <v>426</v>
      </c>
      <c r="S1040" s="184" t="s">
        <v>267</v>
      </c>
      <c r="T1040" s="185" t="s">
        <v>267</v>
      </c>
      <c r="U1040" s="158">
        <v>0</v>
      </c>
      <c r="V1040" s="158">
        <f>ROUND(E1040*U1040,2)</f>
        <v>0</v>
      </c>
      <c r="W1040" s="158"/>
      <c r="X1040" s="158" t="s">
        <v>427</v>
      </c>
      <c r="Y1040" s="147"/>
      <c r="Z1040" s="147"/>
      <c r="AA1040" s="147"/>
      <c r="AB1040" s="147"/>
      <c r="AC1040" s="147"/>
      <c r="AD1040" s="147"/>
      <c r="AE1040" s="147"/>
      <c r="AF1040" s="147"/>
      <c r="AG1040" s="147" t="s">
        <v>428</v>
      </c>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ht="22.5" outlineLevel="1" x14ac:dyDescent="0.2">
      <c r="A1041" s="179">
        <v>111</v>
      </c>
      <c r="B1041" s="180" t="s">
        <v>982</v>
      </c>
      <c r="C1041" s="187" t="s">
        <v>983</v>
      </c>
      <c r="D1041" s="181" t="s">
        <v>383</v>
      </c>
      <c r="E1041" s="182">
        <v>4</v>
      </c>
      <c r="F1041" s="183"/>
      <c r="G1041" s="184">
        <f>ROUND(E1041*F1041,2)</f>
        <v>0</v>
      </c>
      <c r="H1041" s="183"/>
      <c r="I1041" s="184">
        <f>ROUND(E1041*H1041,2)</f>
        <v>0</v>
      </c>
      <c r="J1041" s="183"/>
      <c r="K1041" s="184">
        <f>ROUND(E1041*J1041,2)</f>
        <v>0</v>
      </c>
      <c r="L1041" s="184">
        <v>21</v>
      </c>
      <c r="M1041" s="184">
        <f>G1041*(1+L1041/100)</f>
        <v>0</v>
      </c>
      <c r="N1041" s="182">
        <v>3.2000000000000003E-4</v>
      </c>
      <c r="O1041" s="182">
        <f>ROUND(E1041*N1041,2)</f>
        <v>0</v>
      </c>
      <c r="P1041" s="182">
        <v>0</v>
      </c>
      <c r="Q1041" s="182">
        <f>ROUND(E1041*P1041,2)</f>
        <v>0</v>
      </c>
      <c r="R1041" s="184" t="s">
        <v>426</v>
      </c>
      <c r="S1041" s="184" t="s">
        <v>267</v>
      </c>
      <c r="T1041" s="185" t="s">
        <v>267</v>
      </c>
      <c r="U1041" s="158">
        <v>0</v>
      </c>
      <c r="V1041" s="158">
        <f>ROUND(E1041*U1041,2)</f>
        <v>0</v>
      </c>
      <c r="W1041" s="158"/>
      <c r="X1041" s="158" t="s">
        <v>427</v>
      </c>
      <c r="Y1041" s="147"/>
      <c r="Z1041" s="147"/>
      <c r="AA1041" s="147"/>
      <c r="AB1041" s="147"/>
      <c r="AC1041" s="147"/>
      <c r="AD1041" s="147"/>
      <c r="AE1041" s="147"/>
      <c r="AF1041" s="147"/>
      <c r="AG1041" s="147" t="s">
        <v>428</v>
      </c>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x14ac:dyDescent="0.2">
      <c r="A1042" s="165" t="s">
        <v>262</v>
      </c>
      <c r="B1042" s="166" t="s">
        <v>158</v>
      </c>
      <c r="C1042" s="186" t="s">
        <v>159</v>
      </c>
      <c r="D1042" s="167"/>
      <c r="E1042" s="168"/>
      <c r="F1042" s="169"/>
      <c r="G1042" s="169">
        <f>SUMIF(AG1043:AG1089,"&lt;&gt;NOR",G1043:G1089)</f>
        <v>0</v>
      </c>
      <c r="H1042" s="169"/>
      <c r="I1042" s="169">
        <f>SUM(I1043:I1089)</f>
        <v>0</v>
      </c>
      <c r="J1042" s="169"/>
      <c r="K1042" s="169">
        <f>SUM(K1043:K1089)</f>
        <v>0</v>
      </c>
      <c r="L1042" s="169"/>
      <c r="M1042" s="169">
        <f>SUM(M1043:M1089)</f>
        <v>0</v>
      </c>
      <c r="N1042" s="168"/>
      <c r="O1042" s="168">
        <f>SUM(O1043:O1089)</f>
        <v>7.4399999999999995</v>
      </c>
      <c r="P1042" s="168"/>
      <c r="Q1042" s="168">
        <f>SUM(Q1043:Q1089)</f>
        <v>0</v>
      </c>
      <c r="R1042" s="169"/>
      <c r="S1042" s="169"/>
      <c r="T1042" s="170"/>
      <c r="U1042" s="164"/>
      <c r="V1042" s="164">
        <f>SUM(V1043:V1089)</f>
        <v>285.65000000000003</v>
      </c>
      <c r="W1042" s="164"/>
      <c r="X1042" s="164"/>
      <c r="AG1042" t="s">
        <v>263</v>
      </c>
    </row>
    <row r="1043" spans="1:60" outlineLevel="1" x14ac:dyDescent="0.2">
      <c r="A1043" s="172">
        <v>112</v>
      </c>
      <c r="B1043" s="173" t="s">
        <v>984</v>
      </c>
      <c r="C1043" s="188" t="s">
        <v>985</v>
      </c>
      <c r="D1043" s="174" t="s">
        <v>312</v>
      </c>
      <c r="E1043" s="175">
        <v>564.4</v>
      </c>
      <c r="F1043" s="176"/>
      <c r="G1043" s="177">
        <f>ROUND(E1043*F1043,2)</f>
        <v>0</v>
      </c>
      <c r="H1043" s="176"/>
      <c r="I1043" s="177">
        <f>ROUND(E1043*H1043,2)</f>
        <v>0</v>
      </c>
      <c r="J1043" s="176"/>
      <c r="K1043" s="177">
        <f>ROUND(E1043*J1043,2)</f>
        <v>0</v>
      </c>
      <c r="L1043" s="177">
        <v>21</v>
      </c>
      <c r="M1043" s="177">
        <f>G1043*(1+L1043/100)</f>
        <v>0</v>
      </c>
      <c r="N1043" s="175">
        <v>0</v>
      </c>
      <c r="O1043" s="175">
        <f>ROUND(E1043*N1043,2)</f>
        <v>0</v>
      </c>
      <c r="P1043" s="175">
        <v>0</v>
      </c>
      <c r="Q1043" s="175">
        <f>ROUND(E1043*P1043,2)</f>
        <v>0</v>
      </c>
      <c r="R1043" s="177" t="s">
        <v>986</v>
      </c>
      <c r="S1043" s="177" t="s">
        <v>267</v>
      </c>
      <c r="T1043" s="178" t="s">
        <v>267</v>
      </c>
      <c r="U1043" s="158">
        <v>0.18</v>
      </c>
      <c r="V1043" s="158">
        <f>ROUND(E1043*U1043,2)</f>
        <v>101.59</v>
      </c>
      <c r="W1043" s="158"/>
      <c r="X1043" s="158" t="s">
        <v>314</v>
      </c>
      <c r="Y1043" s="147"/>
      <c r="Z1043" s="147"/>
      <c r="AA1043" s="147"/>
      <c r="AB1043" s="147"/>
      <c r="AC1043" s="147"/>
      <c r="AD1043" s="147"/>
      <c r="AE1043" s="147"/>
      <c r="AF1043" s="147"/>
      <c r="AG1043" s="147" t="s">
        <v>919</v>
      </c>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
      <c r="A1044" s="154"/>
      <c r="B1044" s="155"/>
      <c r="C1044" s="189" t="s">
        <v>987</v>
      </c>
      <c r="D1044" s="160"/>
      <c r="E1044" s="161"/>
      <c r="F1044" s="158"/>
      <c r="G1044" s="158"/>
      <c r="H1044" s="158"/>
      <c r="I1044" s="158"/>
      <c r="J1044" s="158"/>
      <c r="K1044" s="158"/>
      <c r="L1044" s="158"/>
      <c r="M1044" s="158"/>
      <c r="N1044" s="157"/>
      <c r="O1044" s="157"/>
      <c r="P1044" s="157"/>
      <c r="Q1044" s="157"/>
      <c r="R1044" s="158"/>
      <c r="S1044" s="158"/>
      <c r="T1044" s="158"/>
      <c r="U1044" s="158"/>
      <c r="V1044" s="158"/>
      <c r="W1044" s="158"/>
      <c r="X1044" s="158"/>
      <c r="Y1044" s="147"/>
      <c r="Z1044" s="147"/>
      <c r="AA1044" s="147"/>
      <c r="AB1044" s="147"/>
      <c r="AC1044" s="147"/>
      <c r="AD1044" s="147"/>
      <c r="AE1044" s="147"/>
      <c r="AF1044" s="147"/>
      <c r="AG1044" s="147" t="s">
        <v>301</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89" t="s">
        <v>988</v>
      </c>
      <c r="D1045" s="160"/>
      <c r="E1045" s="161">
        <v>564.4</v>
      </c>
      <c r="F1045" s="158"/>
      <c r="G1045" s="158"/>
      <c r="H1045" s="158"/>
      <c r="I1045" s="158"/>
      <c r="J1045" s="158"/>
      <c r="K1045" s="158"/>
      <c r="L1045" s="158"/>
      <c r="M1045" s="158"/>
      <c r="N1045" s="157"/>
      <c r="O1045" s="157"/>
      <c r="P1045" s="157"/>
      <c r="Q1045" s="157"/>
      <c r="R1045" s="158"/>
      <c r="S1045" s="158"/>
      <c r="T1045" s="158"/>
      <c r="U1045" s="158"/>
      <c r="V1045" s="158"/>
      <c r="W1045" s="158"/>
      <c r="X1045" s="158"/>
      <c r="Y1045" s="147"/>
      <c r="Z1045" s="147"/>
      <c r="AA1045" s="147"/>
      <c r="AB1045" s="147"/>
      <c r="AC1045" s="147"/>
      <c r="AD1045" s="147"/>
      <c r="AE1045" s="147"/>
      <c r="AF1045" s="147"/>
      <c r="AG1045" s="147" t="s">
        <v>301</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90" t="s">
        <v>302</v>
      </c>
      <c r="D1046" s="162"/>
      <c r="E1046" s="163"/>
      <c r="F1046" s="158"/>
      <c r="G1046" s="158"/>
      <c r="H1046" s="158"/>
      <c r="I1046" s="158"/>
      <c r="J1046" s="158"/>
      <c r="K1046" s="158"/>
      <c r="L1046" s="158"/>
      <c r="M1046" s="158"/>
      <c r="N1046" s="157"/>
      <c r="O1046" s="157"/>
      <c r="P1046" s="157"/>
      <c r="Q1046" s="157"/>
      <c r="R1046" s="158"/>
      <c r="S1046" s="158"/>
      <c r="T1046" s="158"/>
      <c r="U1046" s="158"/>
      <c r="V1046" s="158"/>
      <c r="W1046" s="158"/>
      <c r="X1046" s="158"/>
      <c r="Y1046" s="147"/>
      <c r="Z1046" s="147"/>
      <c r="AA1046" s="147"/>
      <c r="AB1046" s="147"/>
      <c r="AC1046" s="147"/>
      <c r="AD1046" s="147"/>
      <c r="AE1046" s="147"/>
      <c r="AF1046" s="147"/>
      <c r="AG1046" s="147" t="s">
        <v>301</v>
      </c>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91" t="s">
        <v>989</v>
      </c>
      <c r="D1047" s="162"/>
      <c r="E1047" s="163">
        <v>564.40499999999997</v>
      </c>
      <c r="F1047" s="158"/>
      <c r="G1047" s="158"/>
      <c r="H1047" s="158"/>
      <c r="I1047" s="158"/>
      <c r="J1047" s="158"/>
      <c r="K1047" s="158"/>
      <c r="L1047" s="158"/>
      <c r="M1047" s="158"/>
      <c r="N1047" s="157"/>
      <c r="O1047" s="157"/>
      <c r="P1047" s="157"/>
      <c r="Q1047" s="157"/>
      <c r="R1047" s="158"/>
      <c r="S1047" s="158"/>
      <c r="T1047" s="158"/>
      <c r="U1047" s="158"/>
      <c r="V1047" s="158"/>
      <c r="W1047" s="158"/>
      <c r="X1047" s="158"/>
      <c r="Y1047" s="147"/>
      <c r="Z1047" s="147"/>
      <c r="AA1047" s="147"/>
      <c r="AB1047" s="147"/>
      <c r="AC1047" s="147"/>
      <c r="AD1047" s="147"/>
      <c r="AE1047" s="147"/>
      <c r="AF1047" s="147"/>
      <c r="AG1047" s="147" t="s">
        <v>301</v>
      </c>
      <c r="AH1047" s="147">
        <v>2</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90" t="s">
        <v>306</v>
      </c>
      <c r="D1048" s="162"/>
      <c r="E1048" s="163"/>
      <c r="F1048" s="158"/>
      <c r="G1048" s="158"/>
      <c r="H1048" s="158"/>
      <c r="I1048" s="158"/>
      <c r="J1048" s="158"/>
      <c r="K1048" s="158"/>
      <c r="L1048" s="158"/>
      <c r="M1048" s="158"/>
      <c r="N1048" s="157"/>
      <c r="O1048" s="157"/>
      <c r="P1048" s="157"/>
      <c r="Q1048" s="157"/>
      <c r="R1048" s="158"/>
      <c r="S1048" s="158"/>
      <c r="T1048" s="158"/>
      <c r="U1048" s="158"/>
      <c r="V1048" s="158"/>
      <c r="W1048" s="158"/>
      <c r="X1048" s="158"/>
      <c r="Y1048" s="147"/>
      <c r="Z1048" s="147"/>
      <c r="AA1048" s="147"/>
      <c r="AB1048" s="147"/>
      <c r="AC1048" s="147"/>
      <c r="AD1048" s="147"/>
      <c r="AE1048" s="147"/>
      <c r="AF1048" s="147"/>
      <c r="AG1048" s="147" t="s">
        <v>301</v>
      </c>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72">
        <v>113</v>
      </c>
      <c r="B1049" s="173" t="s">
        <v>990</v>
      </c>
      <c r="C1049" s="188" t="s">
        <v>991</v>
      </c>
      <c r="D1049" s="174" t="s">
        <v>312</v>
      </c>
      <c r="E1049" s="175">
        <v>179.3</v>
      </c>
      <c r="F1049" s="176"/>
      <c r="G1049" s="177">
        <f>ROUND(E1049*F1049,2)</f>
        <v>0</v>
      </c>
      <c r="H1049" s="176"/>
      <c r="I1049" s="177">
        <f>ROUND(E1049*H1049,2)</f>
        <v>0</v>
      </c>
      <c r="J1049" s="176"/>
      <c r="K1049" s="177">
        <f>ROUND(E1049*J1049,2)</f>
        <v>0</v>
      </c>
      <c r="L1049" s="177">
        <v>21</v>
      </c>
      <c r="M1049" s="177">
        <f>G1049*(1+L1049/100)</f>
        <v>0</v>
      </c>
      <c r="N1049" s="175">
        <v>5.2999999999999998E-4</v>
      </c>
      <c r="O1049" s="175">
        <f>ROUND(E1049*N1049,2)</f>
        <v>0.1</v>
      </c>
      <c r="P1049" s="175">
        <v>0</v>
      </c>
      <c r="Q1049" s="175">
        <f>ROUND(E1049*P1049,2)</f>
        <v>0</v>
      </c>
      <c r="R1049" s="177" t="s">
        <v>986</v>
      </c>
      <c r="S1049" s="177" t="s">
        <v>267</v>
      </c>
      <c r="T1049" s="178" t="s">
        <v>267</v>
      </c>
      <c r="U1049" s="158">
        <v>0.23</v>
      </c>
      <c r="V1049" s="158">
        <f>ROUND(E1049*U1049,2)</f>
        <v>41.24</v>
      </c>
      <c r="W1049" s="158"/>
      <c r="X1049" s="158" t="s">
        <v>314</v>
      </c>
      <c r="Y1049" s="147"/>
      <c r="Z1049" s="147"/>
      <c r="AA1049" s="147"/>
      <c r="AB1049" s="147"/>
      <c r="AC1049" s="147"/>
      <c r="AD1049" s="147"/>
      <c r="AE1049" s="147"/>
      <c r="AF1049" s="147"/>
      <c r="AG1049" s="147" t="s">
        <v>315</v>
      </c>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89" t="s">
        <v>992</v>
      </c>
      <c r="D1050" s="160"/>
      <c r="E1050" s="161"/>
      <c r="F1050" s="158"/>
      <c r="G1050" s="158"/>
      <c r="H1050" s="158"/>
      <c r="I1050" s="158"/>
      <c r="J1050" s="158"/>
      <c r="K1050" s="158"/>
      <c r="L1050" s="158"/>
      <c r="M1050" s="158"/>
      <c r="N1050" s="157"/>
      <c r="O1050" s="157"/>
      <c r="P1050" s="157"/>
      <c r="Q1050" s="157"/>
      <c r="R1050" s="158"/>
      <c r="S1050" s="158"/>
      <c r="T1050" s="158"/>
      <c r="U1050" s="158"/>
      <c r="V1050" s="158"/>
      <c r="W1050" s="158"/>
      <c r="X1050" s="158"/>
      <c r="Y1050" s="147"/>
      <c r="Z1050" s="147"/>
      <c r="AA1050" s="147"/>
      <c r="AB1050" s="147"/>
      <c r="AC1050" s="147"/>
      <c r="AD1050" s="147"/>
      <c r="AE1050" s="147"/>
      <c r="AF1050" s="147"/>
      <c r="AG1050" s="147" t="s">
        <v>301</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89" t="s">
        <v>993</v>
      </c>
      <c r="D1051" s="160"/>
      <c r="E1051" s="161">
        <v>179.3</v>
      </c>
      <c r="F1051" s="158"/>
      <c r="G1051" s="158"/>
      <c r="H1051" s="158"/>
      <c r="I1051" s="158"/>
      <c r="J1051" s="158"/>
      <c r="K1051" s="158"/>
      <c r="L1051" s="158"/>
      <c r="M1051" s="158"/>
      <c r="N1051" s="157"/>
      <c r="O1051" s="157"/>
      <c r="P1051" s="157"/>
      <c r="Q1051" s="157"/>
      <c r="R1051" s="158"/>
      <c r="S1051" s="158"/>
      <c r="T1051" s="158"/>
      <c r="U1051" s="158"/>
      <c r="V1051" s="158"/>
      <c r="W1051" s="158"/>
      <c r="X1051" s="158"/>
      <c r="Y1051" s="147"/>
      <c r="Z1051" s="147"/>
      <c r="AA1051" s="147"/>
      <c r="AB1051" s="147"/>
      <c r="AC1051" s="147"/>
      <c r="AD1051" s="147"/>
      <c r="AE1051" s="147"/>
      <c r="AF1051" s="147"/>
      <c r="AG1051" s="147" t="s">
        <v>301</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90" t="s">
        <v>302</v>
      </c>
      <c r="D1052" s="162"/>
      <c r="E1052" s="163"/>
      <c r="F1052" s="158"/>
      <c r="G1052" s="158"/>
      <c r="H1052" s="158"/>
      <c r="I1052" s="158"/>
      <c r="J1052" s="158"/>
      <c r="K1052" s="158"/>
      <c r="L1052" s="158"/>
      <c r="M1052" s="158"/>
      <c r="N1052" s="157"/>
      <c r="O1052" s="157"/>
      <c r="P1052" s="157"/>
      <c r="Q1052" s="157"/>
      <c r="R1052" s="158"/>
      <c r="S1052" s="158"/>
      <c r="T1052" s="158"/>
      <c r="U1052" s="158"/>
      <c r="V1052" s="158"/>
      <c r="W1052" s="158"/>
      <c r="X1052" s="158"/>
      <c r="Y1052" s="147"/>
      <c r="Z1052" s="147"/>
      <c r="AA1052" s="147"/>
      <c r="AB1052" s="147"/>
      <c r="AC1052" s="147"/>
      <c r="AD1052" s="147"/>
      <c r="AE1052" s="147"/>
      <c r="AF1052" s="147"/>
      <c r="AG1052" s="147" t="s">
        <v>301</v>
      </c>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91" t="s">
        <v>994</v>
      </c>
      <c r="D1053" s="162"/>
      <c r="E1053" s="163">
        <v>62.045999999999999</v>
      </c>
      <c r="F1053" s="158"/>
      <c r="G1053" s="158"/>
      <c r="H1053" s="158"/>
      <c r="I1053" s="158"/>
      <c r="J1053" s="158"/>
      <c r="K1053" s="158"/>
      <c r="L1053" s="158"/>
      <c r="M1053" s="158"/>
      <c r="N1053" s="157"/>
      <c r="O1053" s="157"/>
      <c r="P1053" s="157"/>
      <c r="Q1053" s="157"/>
      <c r="R1053" s="158"/>
      <c r="S1053" s="158"/>
      <c r="T1053" s="158"/>
      <c r="U1053" s="158"/>
      <c r="V1053" s="158"/>
      <c r="W1053" s="158"/>
      <c r="X1053" s="158"/>
      <c r="Y1053" s="147"/>
      <c r="Z1053" s="147"/>
      <c r="AA1053" s="147"/>
      <c r="AB1053" s="147"/>
      <c r="AC1053" s="147"/>
      <c r="AD1053" s="147"/>
      <c r="AE1053" s="147"/>
      <c r="AF1053" s="147"/>
      <c r="AG1053" s="147" t="s">
        <v>301</v>
      </c>
      <c r="AH1053" s="147">
        <v>2</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91" t="s">
        <v>995</v>
      </c>
      <c r="D1054" s="162"/>
      <c r="E1054" s="163">
        <v>117.27375000000001</v>
      </c>
      <c r="F1054" s="158"/>
      <c r="G1054" s="158"/>
      <c r="H1054" s="158"/>
      <c r="I1054" s="158"/>
      <c r="J1054" s="158"/>
      <c r="K1054" s="158"/>
      <c r="L1054" s="158"/>
      <c r="M1054" s="158"/>
      <c r="N1054" s="157"/>
      <c r="O1054" s="157"/>
      <c r="P1054" s="157"/>
      <c r="Q1054" s="157"/>
      <c r="R1054" s="158"/>
      <c r="S1054" s="158"/>
      <c r="T1054" s="158"/>
      <c r="U1054" s="158"/>
      <c r="V1054" s="158"/>
      <c r="W1054" s="158"/>
      <c r="X1054" s="158"/>
      <c r="Y1054" s="147"/>
      <c r="Z1054" s="147"/>
      <c r="AA1054" s="147"/>
      <c r="AB1054" s="147"/>
      <c r="AC1054" s="147"/>
      <c r="AD1054" s="147"/>
      <c r="AE1054" s="147"/>
      <c r="AF1054" s="147"/>
      <c r="AG1054" s="147" t="s">
        <v>301</v>
      </c>
      <c r="AH1054" s="147">
        <v>2</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190" t="s">
        <v>306</v>
      </c>
      <c r="D1055" s="162"/>
      <c r="E1055" s="163"/>
      <c r="F1055" s="158"/>
      <c r="G1055" s="158"/>
      <c r="H1055" s="158"/>
      <c r="I1055" s="158"/>
      <c r="J1055" s="158"/>
      <c r="K1055" s="158"/>
      <c r="L1055" s="158"/>
      <c r="M1055" s="158"/>
      <c r="N1055" s="157"/>
      <c r="O1055" s="157"/>
      <c r="P1055" s="157"/>
      <c r="Q1055" s="157"/>
      <c r="R1055" s="158"/>
      <c r="S1055" s="158"/>
      <c r="T1055" s="158"/>
      <c r="U1055" s="158"/>
      <c r="V1055" s="158"/>
      <c r="W1055" s="158"/>
      <c r="X1055" s="158"/>
      <c r="Y1055" s="147"/>
      <c r="Z1055" s="147"/>
      <c r="AA1055" s="147"/>
      <c r="AB1055" s="147"/>
      <c r="AC1055" s="147"/>
      <c r="AD1055" s="147"/>
      <c r="AE1055" s="147"/>
      <c r="AF1055" s="147"/>
      <c r="AG1055" s="147" t="s">
        <v>301</v>
      </c>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72">
        <v>114</v>
      </c>
      <c r="B1056" s="173" t="s">
        <v>996</v>
      </c>
      <c r="C1056" s="188" t="s">
        <v>997</v>
      </c>
      <c r="D1056" s="174" t="s">
        <v>312</v>
      </c>
      <c r="E1056" s="175">
        <v>79</v>
      </c>
      <c r="F1056" s="176"/>
      <c r="G1056" s="177">
        <f>ROUND(E1056*F1056,2)</f>
        <v>0</v>
      </c>
      <c r="H1056" s="176"/>
      <c r="I1056" s="177">
        <f>ROUND(E1056*H1056,2)</f>
        <v>0</v>
      </c>
      <c r="J1056" s="176"/>
      <c r="K1056" s="177">
        <f>ROUND(E1056*J1056,2)</f>
        <v>0</v>
      </c>
      <c r="L1056" s="177">
        <v>21</v>
      </c>
      <c r="M1056" s="177">
        <f>G1056*(1+L1056/100)</f>
        <v>0</v>
      </c>
      <c r="N1056" s="175">
        <v>2.9399999999999999E-3</v>
      </c>
      <c r="O1056" s="175">
        <f>ROUND(E1056*N1056,2)</f>
        <v>0.23</v>
      </c>
      <c r="P1056" s="175">
        <v>0</v>
      </c>
      <c r="Q1056" s="175">
        <f>ROUND(E1056*P1056,2)</f>
        <v>0</v>
      </c>
      <c r="R1056" s="177" t="s">
        <v>986</v>
      </c>
      <c r="S1056" s="177" t="s">
        <v>267</v>
      </c>
      <c r="T1056" s="178" t="s">
        <v>267</v>
      </c>
      <c r="U1056" s="158">
        <v>0.21</v>
      </c>
      <c r="V1056" s="158">
        <f>ROUND(E1056*U1056,2)</f>
        <v>16.59</v>
      </c>
      <c r="W1056" s="158"/>
      <c r="X1056" s="158" t="s">
        <v>314</v>
      </c>
      <c r="Y1056" s="147"/>
      <c r="Z1056" s="147"/>
      <c r="AA1056" s="147"/>
      <c r="AB1056" s="147"/>
      <c r="AC1056" s="147"/>
      <c r="AD1056" s="147"/>
      <c r="AE1056" s="147"/>
      <c r="AF1056" s="147"/>
      <c r="AG1056" s="147" t="s">
        <v>315</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89" t="s">
        <v>734</v>
      </c>
      <c r="D1057" s="160"/>
      <c r="E1057" s="161"/>
      <c r="F1057" s="158"/>
      <c r="G1057" s="158"/>
      <c r="H1057" s="158"/>
      <c r="I1057" s="158"/>
      <c r="J1057" s="158"/>
      <c r="K1057" s="158"/>
      <c r="L1057" s="158"/>
      <c r="M1057" s="158"/>
      <c r="N1057" s="157"/>
      <c r="O1057" s="157"/>
      <c r="P1057" s="157"/>
      <c r="Q1057" s="157"/>
      <c r="R1057" s="158"/>
      <c r="S1057" s="158"/>
      <c r="T1057" s="158"/>
      <c r="U1057" s="158"/>
      <c r="V1057" s="158"/>
      <c r="W1057" s="158"/>
      <c r="X1057" s="158"/>
      <c r="Y1057" s="147"/>
      <c r="Z1057" s="147"/>
      <c r="AA1057" s="147"/>
      <c r="AB1057" s="147"/>
      <c r="AC1057" s="147"/>
      <c r="AD1057" s="147"/>
      <c r="AE1057" s="147"/>
      <c r="AF1057" s="147"/>
      <c r="AG1057" s="147" t="s">
        <v>301</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
      <c r="A1058" s="154"/>
      <c r="B1058" s="155"/>
      <c r="C1058" s="189" t="s">
        <v>998</v>
      </c>
      <c r="D1058" s="160"/>
      <c r="E1058" s="161">
        <v>79</v>
      </c>
      <c r="F1058" s="158"/>
      <c r="G1058" s="158"/>
      <c r="H1058" s="158"/>
      <c r="I1058" s="158"/>
      <c r="J1058" s="158"/>
      <c r="K1058" s="158"/>
      <c r="L1058" s="158"/>
      <c r="M1058" s="158"/>
      <c r="N1058" s="157"/>
      <c r="O1058" s="157"/>
      <c r="P1058" s="157"/>
      <c r="Q1058" s="157"/>
      <c r="R1058" s="158"/>
      <c r="S1058" s="158"/>
      <c r="T1058" s="158"/>
      <c r="U1058" s="158"/>
      <c r="V1058" s="158"/>
      <c r="W1058" s="158"/>
      <c r="X1058" s="158"/>
      <c r="Y1058" s="147"/>
      <c r="Z1058" s="147"/>
      <c r="AA1058" s="147"/>
      <c r="AB1058" s="147"/>
      <c r="AC1058" s="147"/>
      <c r="AD1058" s="147"/>
      <c r="AE1058" s="147"/>
      <c r="AF1058" s="147"/>
      <c r="AG1058" s="147" t="s">
        <v>301</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90" t="s">
        <v>302</v>
      </c>
      <c r="D1059" s="162"/>
      <c r="E1059" s="163"/>
      <c r="F1059" s="158"/>
      <c r="G1059" s="158"/>
      <c r="H1059" s="158"/>
      <c r="I1059" s="158"/>
      <c r="J1059" s="158"/>
      <c r="K1059" s="158"/>
      <c r="L1059" s="158"/>
      <c r="M1059" s="158"/>
      <c r="N1059" s="157"/>
      <c r="O1059" s="157"/>
      <c r="P1059" s="157"/>
      <c r="Q1059" s="157"/>
      <c r="R1059" s="158"/>
      <c r="S1059" s="158"/>
      <c r="T1059" s="158"/>
      <c r="U1059" s="158"/>
      <c r="V1059" s="158"/>
      <c r="W1059" s="158"/>
      <c r="X1059" s="158"/>
      <c r="Y1059" s="147"/>
      <c r="Z1059" s="147"/>
      <c r="AA1059" s="147"/>
      <c r="AB1059" s="147"/>
      <c r="AC1059" s="147"/>
      <c r="AD1059" s="147"/>
      <c r="AE1059" s="147"/>
      <c r="AF1059" s="147"/>
      <c r="AG1059" s="147" t="s">
        <v>301</v>
      </c>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91" t="s">
        <v>999</v>
      </c>
      <c r="D1060" s="162"/>
      <c r="E1060" s="163">
        <v>79.03</v>
      </c>
      <c r="F1060" s="158"/>
      <c r="G1060" s="158"/>
      <c r="H1060" s="158"/>
      <c r="I1060" s="158"/>
      <c r="J1060" s="158"/>
      <c r="K1060" s="158"/>
      <c r="L1060" s="158"/>
      <c r="M1060" s="158"/>
      <c r="N1060" s="157"/>
      <c r="O1060" s="157"/>
      <c r="P1060" s="157"/>
      <c r="Q1060" s="157"/>
      <c r="R1060" s="158"/>
      <c r="S1060" s="158"/>
      <c r="T1060" s="158"/>
      <c r="U1060" s="158"/>
      <c r="V1060" s="158"/>
      <c r="W1060" s="158"/>
      <c r="X1060" s="158"/>
      <c r="Y1060" s="147"/>
      <c r="Z1060" s="147"/>
      <c r="AA1060" s="147"/>
      <c r="AB1060" s="147"/>
      <c r="AC1060" s="147"/>
      <c r="AD1060" s="147"/>
      <c r="AE1060" s="147"/>
      <c r="AF1060" s="147"/>
      <c r="AG1060" s="147" t="s">
        <v>301</v>
      </c>
      <c r="AH1060" s="147">
        <v>2</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90" t="s">
        <v>306</v>
      </c>
      <c r="D1061" s="162"/>
      <c r="E1061" s="163"/>
      <c r="F1061" s="158"/>
      <c r="G1061" s="158"/>
      <c r="H1061" s="158"/>
      <c r="I1061" s="158"/>
      <c r="J1061" s="158"/>
      <c r="K1061" s="158"/>
      <c r="L1061" s="158"/>
      <c r="M1061" s="158"/>
      <c r="N1061" s="157"/>
      <c r="O1061" s="157"/>
      <c r="P1061" s="157"/>
      <c r="Q1061" s="157"/>
      <c r="R1061" s="158"/>
      <c r="S1061" s="158"/>
      <c r="T1061" s="158"/>
      <c r="U1061" s="158"/>
      <c r="V1061" s="158"/>
      <c r="W1061" s="158"/>
      <c r="X1061" s="158"/>
      <c r="Y1061" s="147"/>
      <c r="Z1061" s="147"/>
      <c r="AA1061" s="147"/>
      <c r="AB1061" s="147"/>
      <c r="AC1061" s="147"/>
      <c r="AD1061" s="147"/>
      <c r="AE1061" s="147"/>
      <c r="AF1061" s="147"/>
      <c r="AG1061" s="147" t="s">
        <v>301</v>
      </c>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ht="22.5" outlineLevel="1" x14ac:dyDescent="0.2">
      <c r="A1062" s="172">
        <v>115</v>
      </c>
      <c r="B1062" s="173" t="s">
        <v>1000</v>
      </c>
      <c r="C1062" s="188" t="s">
        <v>1001</v>
      </c>
      <c r="D1062" s="174" t="s">
        <v>312</v>
      </c>
      <c r="E1062" s="175">
        <v>564.4</v>
      </c>
      <c r="F1062" s="176"/>
      <c r="G1062" s="177">
        <f>ROUND(E1062*F1062,2)</f>
        <v>0</v>
      </c>
      <c r="H1062" s="176"/>
      <c r="I1062" s="177">
        <f>ROUND(E1062*H1062,2)</f>
        <v>0</v>
      </c>
      <c r="J1062" s="176"/>
      <c r="K1062" s="177">
        <f>ROUND(E1062*J1062,2)</f>
        <v>0</v>
      </c>
      <c r="L1062" s="177">
        <v>21</v>
      </c>
      <c r="M1062" s="177">
        <f>G1062*(1+L1062/100)</f>
        <v>0</v>
      </c>
      <c r="N1062" s="175">
        <v>1.8000000000000001E-4</v>
      </c>
      <c r="O1062" s="175">
        <f>ROUND(E1062*N1062,2)</f>
        <v>0.1</v>
      </c>
      <c r="P1062" s="175">
        <v>0</v>
      </c>
      <c r="Q1062" s="175">
        <f>ROUND(E1062*P1062,2)</f>
        <v>0</v>
      </c>
      <c r="R1062" s="177" t="s">
        <v>986</v>
      </c>
      <c r="S1062" s="177" t="s">
        <v>267</v>
      </c>
      <c r="T1062" s="178" t="s">
        <v>267</v>
      </c>
      <c r="U1062" s="158">
        <v>0.12</v>
      </c>
      <c r="V1062" s="158">
        <f>ROUND(E1062*U1062,2)</f>
        <v>67.73</v>
      </c>
      <c r="W1062" s="158"/>
      <c r="X1062" s="158" t="s">
        <v>314</v>
      </c>
      <c r="Y1062" s="147"/>
      <c r="Z1062" s="147"/>
      <c r="AA1062" s="147"/>
      <c r="AB1062" s="147"/>
      <c r="AC1062" s="147"/>
      <c r="AD1062" s="147"/>
      <c r="AE1062" s="147"/>
      <c r="AF1062" s="147"/>
      <c r="AG1062" s="147" t="s">
        <v>919</v>
      </c>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89" t="s">
        <v>1002</v>
      </c>
      <c r="D1063" s="160"/>
      <c r="E1063" s="161"/>
      <c r="F1063" s="158"/>
      <c r="G1063" s="158"/>
      <c r="H1063" s="158"/>
      <c r="I1063" s="158"/>
      <c r="J1063" s="158"/>
      <c r="K1063" s="158"/>
      <c r="L1063" s="158"/>
      <c r="M1063" s="158"/>
      <c r="N1063" s="157"/>
      <c r="O1063" s="157"/>
      <c r="P1063" s="157"/>
      <c r="Q1063" s="157"/>
      <c r="R1063" s="158"/>
      <c r="S1063" s="158"/>
      <c r="T1063" s="158"/>
      <c r="U1063" s="158"/>
      <c r="V1063" s="158"/>
      <c r="W1063" s="158"/>
      <c r="X1063" s="158"/>
      <c r="Y1063" s="147"/>
      <c r="Z1063" s="147"/>
      <c r="AA1063" s="147"/>
      <c r="AB1063" s="147"/>
      <c r="AC1063" s="147"/>
      <c r="AD1063" s="147"/>
      <c r="AE1063" s="147"/>
      <c r="AF1063" s="147"/>
      <c r="AG1063" s="147" t="s">
        <v>301</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89" t="s">
        <v>988</v>
      </c>
      <c r="D1064" s="160"/>
      <c r="E1064" s="161">
        <v>564.4</v>
      </c>
      <c r="F1064" s="158"/>
      <c r="G1064" s="158"/>
      <c r="H1064" s="158"/>
      <c r="I1064" s="158"/>
      <c r="J1064" s="158"/>
      <c r="K1064" s="158"/>
      <c r="L1064" s="158"/>
      <c r="M1064" s="158"/>
      <c r="N1064" s="157"/>
      <c r="O1064" s="157"/>
      <c r="P1064" s="157"/>
      <c r="Q1064" s="157"/>
      <c r="R1064" s="158"/>
      <c r="S1064" s="158"/>
      <c r="T1064" s="158"/>
      <c r="U1064" s="158"/>
      <c r="V1064" s="158"/>
      <c r="W1064" s="158"/>
      <c r="X1064" s="158"/>
      <c r="Y1064" s="147"/>
      <c r="Z1064" s="147"/>
      <c r="AA1064" s="147"/>
      <c r="AB1064" s="147"/>
      <c r="AC1064" s="147"/>
      <c r="AD1064" s="147"/>
      <c r="AE1064" s="147"/>
      <c r="AF1064" s="147"/>
      <c r="AG1064" s="147" t="s">
        <v>301</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90" t="s">
        <v>302</v>
      </c>
      <c r="D1065" s="162"/>
      <c r="E1065" s="163"/>
      <c r="F1065" s="158"/>
      <c r="G1065" s="158"/>
      <c r="H1065" s="158"/>
      <c r="I1065" s="158"/>
      <c r="J1065" s="158"/>
      <c r="K1065" s="158"/>
      <c r="L1065" s="158"/>
      <c r="M1065" s="158"/>
      <c r="N1065" s="157"/>
      <c r="O1065" s="157"/>
      <c r="P1065" s="157"/>
      <c r="Q1065" s="157"/>
      <c r="R1065" s="158"/>
      <c r="S1065" s="158"/>
      <c r="T1065" s="158"/>
      <c r="U1065" s="158"/>
      <c r="V1065" s="158"/>
      <c r="W1065" s="158"/>
      <c r="X1065" s="158"/>
      <c r="Y1065" s="147"/>
      <c r="Z1065" s="147"/>
      <c r="AA1065" s="147"/>
      <c r="AB1065" s="147"/>
      <c r="AC1065" s="147"/>
      <c r="AD1065" s="147"/>
      <c r="AE1065" s="147"/>
      <c r="AF1065" s="147"/>
      <c r="AG1065" s="147" t="s">
        <v>301</v>
      </c>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91" t="s">
        <v>989</v>
      </c>
      <c r="D1066" s="162"/>
      <c r="E1066" s="163">
        <v>564.40499999999997</v>
      </c>
      <c r="F1066" s="158"/>
      <c r="G1066" s="158"/>
      <c r="H1066" s="158"/>
      <c r="I1066" s="158"/>
      <c r="J1066" s="158"/>
      <c r="K1066" s="158"/>
      <c r="L1066" s="158"/>
      <c r="M1066" s="158"/>
      <c r="N1066" s="157"/>
      <c r="O1066" s="157"/>
      <c r="P1066" s="157"/>
      <c r="Q1066" s="157"/>
      <c r="R1066" s="158"/>
      <c r="S1066" s="158"/>
      <c r="T1066" s="158"/>
      <c r="U1066" s="158"/>
      <c r="V1066" s="158"/>
      <c r="W1066" s="158"/>
      <c r="X1066" s="158"/>
      <c r="Y1066" s="147"/>
      <c r="Z1066" s="147"/>
      <c r="AA1066" s="147"/>
      <c r="AB1066" s="147"/>
      <c r="AC1066" s="147"/>
      <c r="AD1066" s="147"/>
      <c r="AE1066" s="147"/>
      <c r="AF1066" s="147"/>
      <c r="AG1066" s="147" t="s">
        <v>301</v>
      </c>
      <c r="AH1066" s="147">
        <v>2</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90" t="s">
        <v>306</v>
      </c>
      <c r="D1067" s="162"/>
      <c r="E1067" s="163"/>
      <c r="F1067" s="158"/>
      <c r="G1067" s="158"/>
      <c r="H1067" s="158"/>
      <c r="I1067" s="158"/>
      <c r="J1067" s="158"/>
      <c r="K1067" s="158"/>
      <c r="L1067" s="158"/>
      <c r="M1067" s="158"/>
      <c r="N1067" s="157"/>
      <c r="O1067" s="157"/>
      <c r="P1067" s="157"/>
      <c r="Q1067" s="157"/>
      <c r="R1067" s="158"/>
      <c r="S1067" s="158"/>
      <c r="T1067" s="158"/>
      <c r="U1067" s="158"/>
      <c r="V1067" s="158"/>
      <c r="W1067" s="158"/>
      <c r="X1067" s="158"/>
      <c r="Y1067" s="147"/>
      <c r="Z1067" s="147"/>
      <c r="AA1067" s="147"/>
      <c r="AB1067" s="147"/>
      <c r="AC1067" s="147"/>
      <c r="AD1067" s="147"/>
      <c r="AE1067" s="147"/>
      <c r="AF1067" s="147"/>
      <c r="AG1067" s="147" t="s">
        <v>301</v>
      </c>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72">
        <v>116</v>
      </c>
      <c r="B1068" s="173" t="s">
        <v>1003</v>
      </c>
      <c r="C1068" s="188" t="s">
        <v>1004</v>
      </c>
      <c r="D1068" s="174" t="s">
        <v>322</v>
      </c>
      <c r="E1068" s="175">
        <v>75</v>
      </c>
      <c r="F1068" s="176"/>
      <c r="G1068" s="177">
        <f>ROUND(E1068*F1068,2)</f>
        <v>0</v>
      </c>
      <c r="H1068" s="176"/>
      <c r="I1068" s="177">
        <f>ROUND(E1068*H1068,2)</f>
        <v>0</v>
      </c>
      <c r="J1068" s="176"/>
      <c r="K1068" s="177">
        <f>ROUND(E1068*J1068,2)</f>
        <v>0</v>
      </c>
      <c r="L1068" s="177">
        <v>21</v>
      </c>
      <c r="M1068" s="177">
        <f>G1068*(1+L1068/100)</f>
        <v>0</v>
      </c>
      <c r="N1068" s="175">
        <v>2.8000000000000001E-2</v>
      </c>
      <c r="O1068" s="175">
        <f>ROUND(E1068*N1068,2)</f>
        <v>2.1</v>
      </c>
      <c r="P1068" s="175">
        <v>0</v>
      </c>
      <c r="Q1068" s="175">
        <f>ROUND(E1068*P1068,2)</f>
        <v>0</v>
      </c>
      <c r="R1068" s="177" t="s">
        <v>986</v>
      </c>
      <c r="S1068" s="177" t="s">
        <v>267</v>
      </c>
      <c r="T1068" s="178" t="s">
        <v>267</v>
      </c>
      <c r="U1068" s="158">
        <v>0.78</v>
      </c>
      <c r="V1068" s="158">
        <f>ROUND(E1068*U1068,2)</f>
        <v>58.5</v>
      </c>
      <c r="W1068" s="158"/>
      <c r="X1068" s="158" t="s">
        <v>314</v>
      </c>
      <c r="Y1068" s="147"/>
      <c r="Z1068" s="147"/>
      <c r="AA1068" s="147"/>
      <c r="AB1068" s="147"/>
      <c r="AC1068" s="147"/>
      <c r="AD1068" s="147"/>
      <c r="AE1068" s="147"/>
      <c r="AF1068" s="147"/>
      <c r="AG1068" s="147" t="s">
        <v>919</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54"/>
      <c r="B1069" s="155"/>
      <c r="C1069" s="189" t="s">
        <v>1005</v>
      </c>
      <c r="D1069" s="160"/>
      <c r="E1069" s="161"/>
      <c r="F1069" s="158"/>
      <c r="G1069" s="158"/>
      <c r="H1069" s="158"/>
      <c r="I1069" s="158"/>
      <c r="J1069" s="158"/>
      <c r="K1069" s="158"/>
      <c r="L1069" s="158"/>
      <c r="M1069" s="158"/>
      <c r="N1069" s="157"/>
      <c r="O1069" s="157"/>
      <c r="P1069" s="157"/>
      <c r="Q1069" s="157"/>
      <c r="R1069" s="158"/>
      <c r="S1069" s="158"/>
      <c r="T1069" s="158"/>
      <c r="U1069" s="158"/>
      <c r="V1069" s="158"/>
      <c r="W1069" s="158"/>
      <c r="X1069" s="158"/>
      <c r="Y1069" s="147"/>
      <c r="Z1069" s="147"/>
      <c r="AA1069" s="147"/>
      <c r="AB1069" s="147"/>
      <c r="AC1069" s="147"/>
      <c r="AD1069" s="147"/>
      <c r="AE1069" s="147"/>
      <c r="AF1069" s="147"/>
      <c r="AG1069" s="147" t="s">
        <v>301</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89" t="s">
        <v>1006</v>
      </c>
      <c r="D1070" s="160"/>
      <c r="E1070" s="161">
        <v>75</v>
      </c>
      <c r="F1070" s="158"/>
      <c r="G1070" s="158"/>
      <c r="H1070" s="158"/>
      <c r="I1070" s="158"/>
      <c r="J1070" s="158"/>
      <c r="K1070" s="158"/>
      <c r="L1070" s="158"/>
      <c r="M1070" s="158"/>
      <c r="N1070" s="157"/>
      <c r="O1070" s="157"/>
      <c r="P1070" s="157"/>
      <c r="Q1070" s="157"/>
      <c r="R1070" s="158"/>
      <c r="S1070" s="158"/>
      <c r="T1070" s="158"/>
      <c r="U1070" s="158"/>
      <c r="V1070" s="158"/>
      <c r="W1070" s="158"/>
      <c r="X1070" s="158"/>
      <c r="Y1070" s="147"/>
      <c r="Z1070" s="147"/>
      <c r="AA1070" s="147"/>
      <c r="AB1070" s="147"/>
      <c r="AC1070" s="147"/>
      <c r="AD1070" s="147"/>
      <c r="AE1070" s="147"/>
      <c r="AF1070" s="147"/>
      <c r="AG1070" s="147" t="s">
        <v>301</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90" t="s">
        <v>302</v>
      </c>
      <c r="D1071" s="162"/>
      <c r="E1071" s="163"/>
      <c r="F1071" s="158"/>
      <c r="G1071" s="158"/>
      <c r="H1071" s="158"/>
      <c r="I1071" s="158"/>
      <c r="J1071" s="158"/>
      <c r="K1071" s="158"/>
      <c r="L1071" s="158"/>
      <c r="M1071" s="158"/>
      <c r="N1071" s="157"/>
      <c r="O1071" s="157"/>
      <c r="P1071" s="157"/>
      <c r="Q1071" s="157"/>
      <c r="R1071" s="158"/>
      <c r="S1071" s="158"/>
      <c r="T1071" s="158"/>
      <c r="U1071" s="158"/>
      <c r="V1071" s="158"/>
      <c r="W1071" s="158"/>
      <c r="X1071" s="158"/>
      <c r="Y1071" s="147"/>
      <c r="Z1071" s="147"/>
      <c r="AA1071" s="147"/>
      <c r="AB1071" s="147"/>
      <c r="AC1071" s="147"/>
      <c r="AD1071" s="147"/>
      <c r="AE1071" s="147"/>
      <c r="AF1071" s="147"/>
      <c r="AG1071" s="147" t="s">
        <v>301</v>
      </c>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91" t="s">
        <v>946</v>
      </c>
      <c r="D1072" s="162"/>
      <c r="E1072" s="163"/>
      <c r="F1072" s="158"/>
      <c r="G1072" s="158"/>
      <c r="H1072" s="158"/>
      <c r="I1072" s="158"/>
      <c r="J1072" s="158"/>
      <c r="K1072" s="158"/>
      <c r="L1072" s="158"/>
      <c r="M1072" s="158"/>
      <c r="N1072" s="157"/>
      <c r="O1072" s="157"/>
      <c r="P1072" s="157"/>
      <c r="Q1072" s="157"/>
      <c r="R1072" s="158"/>
      <c r="S1072" s="158"/>
      <c r="T1072" s="158"/>
      <c r="U1072" s="158"/>
      <c r="V1072" s="158"/>
      <c r="W1072" s="158"/>
      <c r="X1072" s="158"/>
      <c r="Y1072" s="147"/>
      <c r="Z1072" s="147"/>
      <c r="AA1072" s="147"/>
      <c r="AB1072" s="147"/>
      <c r="AC1072" s="147"/>
      <c r="AD1072" s="147"/>
      <c r="AE1072" s="147"/>
      <c r="AF1072" s="147"/>
      <c r="AG1072" s="147" t="s">
        <v>301</v>
      </c>
      <c r="AH1072" s="147">
        <v>2</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91" t="s">
        <v>947</v>
      </c>
      <c r="D1073" s="162"/>
      <c r="E1073" s="163">
        <v>36.08</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47"/>
      <c r="Z1073" s="147"/>
      <c r="AA1073" s="147"/>
      <c r="AB1073" s="147"/>
      <c r="AC1073" s="147"/>
      <c r="AD1073" s="147"/>
      <c r="AE1073" s="147"/>
      <c r="AF1073" s="147"/>
      <c r="AG1073" s="147" t="s">
        <v>301</v>
      </c>
      <c r="AH1073" s="147">
        <v>2</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91" t="s">
        <v>948</v>
      </c>
      <c r="D1074" s="162"/>
      <c r="E1074" s="163">
        <v>28.875</v>
      </c>
      <c r="F1074" s="158"/>
      <c r="G1074" s="158"/>
      <c r="H1074" s="158"/>
      <c r="I1074" s="158"/>
      <c r="J1074" s="158"/>
      <c r="K1074" s="158"/>
      <c r="L1074" s="158"/>
      <c r="M1074" s="158"/>
      <c r="N1074" s="157"/>
      <c r="O1074" s="157"/>
      <c r="P1074" s="157"/>
      <c r="Q1074" s="157"/>
      <c r="R1074" s="158"/>
      <c r="S1074" s="158"/>
      <c r="T1074" s="158"/>
      <c r="U1074" s="158"/>
      <c r="V1074" s="158"/>
      <c r="W1074" s="158"/>
      <c r="X1074" s="158"/>
      <c r="Y1074" s="147"/>
      <c r="Z1074" s="147"/>
      <c r="AA1074" s="147"/>
      <c r="AB1074" s="147"/>
      <c r="AC1074" s="147"/>
      <c r="AD1074" s="147"/>
      <c r="AE1074" s="147"/>
      <c r="AF1074" s="147"/>
      <c r="AG1074" s="147" t="s">
        <v>301</v>
      </c>
      <c r="AH1074" s="147">
        <v>2</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91" t="s">
        <v>949</v>
      </c>
      <c r="D1075" s="162"/>
      <c r="E1075" s="163">
        <v>33.962499999999999</v>
      </c>
      <c r="F1075" s="158"/>
      <c r="G1075" s="158"/>
      <c r="H1075" s="158"/>
      <c r="I1075" s="158"/>
      <c r="J1075" s="158"/>
      <c r="K1075" s="158"/>
      <c r="L1075" s="158"/>
      <c r="M1075" s="158"/>
      <c r="N1075" s="157"/>
      <c r="O1075" s="157"/>
      <c r="P1075" s="157"/>
      <c r="Q1075" s="157"/>
      <c r="R1075" s="158"/>
      <c r="S1075" s="158"/>
      <c r="T1075" s="158"/>
      <c r="U1075" s="158"/>
      <c r="V1075" s="158"/>
      <c r="W1075" s="158"/>
      <c r="X1075" s="158"/>
      <c r="Y1075" s="147"/>
      <c r="Z1075" s="147"/>
      <c r="AA1075" s="147"/>
      <c r="AB1075" s="147"/>
      <c r="AC1075" s="147"/>
      <c r="AD1075" s="147"/>
      <c r="AE1075" s="147"/>
      <c r="AF1075" s="147"/>
      <c r="AG1075" s="147" t="s">
        <v>301</v>
      </c>
      <c r="AH1075" s="147">
        <v>2</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91" t="s">
        <v>950</v>
      </c>
      <c r="D1076" s="162"/>
      <c r="E1076" s="163">
        <v>9.7799999999999994</v>
      </c>
      <c r="F1076" s="158"/>
      <c r="G1076" s="158"/>
      <c r="H1076" s="158"/>
      <c r="I1076" s="158"/>
      <c r="J1076" s="158"/>
      <c r="K1076" s="158"/>
      <c r="L1076" s="158"/>
      <c r="M1076" s="158"/>
      <c r="N1076" s="157"/>
      <c r="O1076" s="157"/>
      <c r="P1076" s="157"/>
      <c r="Q1076" s="157"/>
      <c r="R1076" s="158"/>
      <c r="S1076" s="158"/>
      <c r="T1076" s="158"/>
      <c r="U1076" s="158"/>
      <c r="V1076" s="158"/>
      <c r="W1076" s="158"/>
      <c r="X1076" s="158"/>
      <c r="Y1076" s="147"/>
      <c r="Z1076" s="147"/>
      <c r="AA1076" s="147"/>
      <c r="AB1076" s="147"/>
      <c r="AC1076" s="147"/>
      <c r="AD1076" s="147"/>
      <c r="AE1076" s="147"/>
      <c r="AF1076" s="147"/>
      <c r="AG1076" s="147" t="s">
        <v>301</v>
      </c>
      <c r="AH1076" s="147">
        <v>2</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91" t="s">
        <v>951</v>
      </c>
      <c r="D1077" s="162"/>
      <c r="E1077" s="163">
        <v>153.47499999999999</v>
      </c>
      <c r="F1077" s="158"/>
      <c r="G1077" s="158"/>
      <c r="H1077" s="158"/>
      <c r="I1077" s="158"/>
      <c r="J1077" s="158"/>
      <c r="K1077" s="158"/>
      <c r="L1077" s="158"/>
      <c r="M1077" s="158"/>
      <c r="N1077" s="157"/>
      <c r="O1077" s="157"/>
      <c r="P1077" s="157"/>
      <c r="Q1077" s="157"/>
      <c r="R1077" s="158"/>
      <c r="S1077" s="158"/>
      <c r="T1077" s="158"/>
      <c r="U1077" s="158"/>
      <c r="V1077" s="158"/>
      <c r="W1077" s="158"/>
      <c r="X1077" s="158"/>
      <c r="Y1077" s="147"/>
      <c r="Z1077" s="147"/>
      <c r="AA1077" s="147"/>
      <c r="AB1077" s="147"/>
      <c r="AC1077" s="147"/>
      <c r="AD1077" s="147"/>
      <c r="AE1077" s="147"/>
      <c r="AF1077" s="147"/>
      <c r="AG1077" s="147" t="s">
        <v>301</v>
      </c>
      <c r="AH1077" s="147">
        <v>2</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90" t="s">
        <v>306</v>
      </c>
      <c r="D1078" s="162"/>
      <c r="E1078" s="163"/>
      <c r="F1078" s="158"/>
      <c r="G1078" s="158"/>
      <c r="H1078" s="158"/>
      <c r="I1078" s="158"/>
      <c r="J1078" s="158"/>
      <c r="K1078" s="158"/>
      <c r="L1078" s="158"/>
      <c r="M1078" s="158"/>
      <c r="N1078" s="157"/>
      <c r="O1078" s="157"/>
      <c r="P1078" s="157"/>
      <c r="Q1078" s="157"/>
      <c r="R1078" s="158"/>
      <c r="S1078" s="158"/>
      <c r="T1078" s="158"/>
      <c r="U1078" s="158"/>
      <c r="V1078" s="158"/>
      <c r="W1078" s="158"/>
      <c r="X1078" s="158"/>
      <c r="Y1078" s="147"/>
      <c r="Z1078" s="147"/>
      <c r="AA1078" s="147"/>
      <c r="AB1078" s="147"/>
      <c r="AC1078" s="147"/>
      <c r="AD1078" s="147"/>
      <c r="AE1078" s="147"/>
      <c r="AF1078" s="147"/>
      <c r="AG1078" s="147" t="s">
        <v>301</v>
      </c>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ht="33.75" outlineLevel="1" x14ac:dyDescent="0.2">
      <c r="A1079" s="172">
        <v>117</v>
      </c>
      <c r="B1079" s="173" t="s">
        <v>1007</v>
      </c>
      <c r="C1079" s="188" t="s">
        <v>1008</v>
      </c>
      <c r="D1079" s="174" t="s">
        <v>312</v>
      </c>
      <c r="E1079" s="175">
        <v>83</v>
      </c>
      <c r="F1079" s="176"/>
      <c r="G1079" s="177">
        <f>ROUND(E1079*F1079,2)</f>
        <v>0</v>
      </c>
      <c r="H1079" s="176"/>
      <c r="I1079" s="177">
        <f>ROUND(E1079*H1079,2)</f>
        <v>0</v>
      </c>
      <c r="J1079" s="176"/>
      <c r="K1079" s="177">
        <f>ROUND(E1079*J1079,2)</f>
        <v>0</v>
      </c>
      <c r="L1079" s="177">
        <v>21</v>
      </c>
      <c r="M1079" s="177">
        <f>G1079*(1+L1079/100)</f>
        <v>0</v>
      </c>
      <c r="N1079" s="175">
        <v>5.28E-3</v>
      </c>
      <c r="O1079" s="175">
        <f>ROUND(E1079*N1079,2)</f>
        <v>0.44</v>
      </c>
      <c r="P1079" s="175">
        <v>0</v>
      </c>
      <c r="Q1079" s="175">
        <f>ROUND(E1079*P1079,2)</f>
        <v>0</v>
      </c>
      <c r="R1079" s="177" t="s">
        <v>426</v>
      </c>
      <c r="S1079" s="177" t="s">
        <v>267</v>
      </c>
      <c r="T1079" s="178" t="s">
        <v>267</v>
      </c>
      <c r="U1079" s="158">
        <v>0</v>
      </c>
      <c r="V1079" s="158">
        <f>ROUND(E1079*U1079,2)</f>
        <v>0</v>
      </c>
      <c r="W1079" s="158"/>
      <c r="X1079" s="158" t="s">
        <v>427</v>
      </c>
      <c r="Y1079" s="147"/>
      <c r="Z1079" s="147"/>
      <c r="AA1079" s="147"/>
      <c r="AB1079" s="147"/>
      <c r="AC1079" s="147"/>
      <c r="AD1079" s="147"/>
      <c r="AE1079" s="147"/>
      <c r="AF1079" s="147"/>
      <c r="AG1079" s="147" t="s">
        <v>428</v>
      </c>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89" t="s">
        <v>734</v>
      </c>
      <c r="D1080" s="160"/>
      <c r="E1080" s="161"/>
      <c r="F1080" s="158"/>
      <c r="G1080" s="158"/>
      <c r="H1080" s="158"/>
      <c r="I1080" s="158"/>
      <c r="J1080" s="158"/>
      <c r="K1080" s="158"/>
      <c r="L1080" s="158"/>
      <c r="M1080" s="158"/>
      <c r="N1080" s="157"/>
      <c r="O1080" s="157"/>
      <c r="P1080" s="157"/>
      <c r="Q1080" s="157"/>
      <c r="R1080" s="158"/>
      <c r="S1080" s="158"/>
      <c r="T1080" s="158"/>
      <c r="U1080" s="158"/>
      <c r="V1080" s="158"/>
      <c r="W1080" s="158"/>
      <c r="X1080" s="158"/>
      <c r="Y1080" s="147"/>
      <c r="Z1080" s="147"/>
      <c r="AA1080" s="147"/>
      <c r="AB1080" s="147"/>
      <c r="AC1080" s="147"/>
      <c r="AD1080" s="147"/>
      <c r="AE1080" s="147"/>
      <c r="AF1080" s="147"/>
      <c r="AG1080" s="147" t="s">
        <v>301</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89" t="s">
        <v>1009</v>
      </c>
      <c r="D1081" s="160"/>
      <c r="E1081" s="161">
        <v>83</v>
      </c>
      <c r="F1081" s="158"/>
      <c r="G1081" s="158"/>
      <c r="H1081" s="158"/>
      <c r="I1081" s="158"/>
      <c r="J1081" s="158"/>
      <c r="K1081" s="158"/>
      <c r="L1081" s="158"/>
      <c r="M1081" s="158"/>
      <c r="N1081" s="157"/>
      <c r="O1081" s="157"/>
      <c r="P1081" s="157"/>
      <c r="Q1081" s="157"/>
      <c r="R1081" s="158"/>
      <c r="S1081" s="158"/>
      <c r="T1081" s="158"/>
      <c r="U1081" s="158"/>
      <c r="V1081" s="158"/>
      <c r="W1081" s="158"/>
      <c r="X1081" s="158"/>
      <c r="Y1081" s="147"/>
      <c r="Z1081" s="147"/>
      <c r="AA1081" s="147"/>
      <c r="AB1081" s="147"/>
      <c r="AC1081" s="147"/>
      <c r="AD1081" s="147"/>
      <c r="AE1081" s="147"/>
      <c r="AF1081" s="147"/>
      <c r="AG1081" s="147" t="s">
        <v>301</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ht="22.5" outlineLevel="1" x14ac:dyDescent="0.2">
      <c r="A1082" s="172">
        <v>118</v>
      </c>
      <c r="B1082" s="173" t="s">
        <v>1010</v>
      </c>
      <c r="C1082" s="188" t="s">
        <v>1011</v>
      </c>
      <c r="D1082" s="174" t="s">
        <v>312</v>
      </c>
      <c r="E1082" s="175">
        <v>1185.3</v>
      </c>
      <c r="F1082" s="176"/>
      <c r="G1082" s="177">
        <f>ROUND(E1082*F1082,2)</f>
        <v>0</v>
      </c>
      <c r="H1082" s="176"/>
      <c r="I1082" s="177">
        <f>ROUND(E1082*H1082,2)</f>
        <v>0</v>
      </c>
      <c r="J1082" s="176"/>
      <c r="K1082" s="177">
        <f>ROUND(E1082*J1082,2)</f>
        <v>0</v>
      </c>
      <c r="L1082" s="177">
        <v>21</v>
      </c>
      <c r="M1082" s="177">
        <f>G1082*(1+L1082/100)</f>
        <v>0</v>
      </c>
      <c r="N1082" s="175">
        <v>3.2000000000000002E-3</v>
      </c>
      <c r="O1082" s="175">
        <f>ROUND(E1082*N1082,2)</f>
        <v>3.79</v>
      </c>
      <c r="P1082" s="175">
        <v>0</v>
      </c>
      <c r="Q1082" s="175">
        <f>ROUND(E1082*P1082,2)</f>
        <v>0</v>
      </c>
      <c r="R1082" s="177" t="s">
        <v>426</v>
      </c>
      <c r="S1082" s="177" t="s">
        <v>267</v>
      </c>
      <c r="T1082" s="178" t="s">
        <v>267</v>
      </c>
      <c r="U1082" s="158">
        <v>0</v>
      </c>
      <c r="V1082" s="158">
        <f>ROUND(E1082*U1082,2)</f>
        <v>0</v>
      </c>
      <c r="W1082" s="158"/>
      <c r="X1082" s="158" t="s">
        <v>427</v>
      </c>
      <c r="Y1082" s="147"/>
      <c r="Z1082" s="147"/>
      <c r="AA1082" s="147"/>
      <c r="AB1082" s="147"/>
      <c r="AC1082" s="147"/>
      <c r="AD1082" s="147"/>
      <c r="AE1082" s="147"/>
      <c r="AF1082" s="147"/>
      <c r="AG1082" s="147" t="s">
        <v>761</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54"/>
      <c r="B1083" s="155"/>
      <c r="C1083" s="189" t="s">
        <v>987</v>
      </c>
      <c r="D1083" s="160"/>
      <c r="E1083" s="161"/>
      <c r="F1083" s="158"/>
      <c r="G1083" s="158"/>
      <c r="H1083" s="158"/>
      <c r="I1083" s="158"/>
      <c r="J1083" s="158"/>
      <c r="K1083" s="158"/>
      <c r="L1083" s="158"/>
      <c r="M1083" s="158"/>
      <c r="N1083" s="157"/>
      <c r="O1083" s="157"/>
      <c r="P1083" s="157"/>
      <c r="Q1083" s="157"/>
      <c r="R1083" s="158"/>
      <c r="S1083" s="158"/>
      <c r="T1083" s="158"/>
      <c r="U1083" s="158"/>
      <c r="V1083" s="158"/>
      <c r="W1083" s="158"/>
      <c r="X1083" s="158"/>
      <c r="Y1083" s="147"/>
      <c r="Z1083" s="147"/>
      <c r="AA1083" s="147"/>
      <c r="AB1083" s="147"/>
      <c r="AC1083" s="147"/>
      <c r="AD1083" s="147"/>
      <c r="AE1083" s="147"/>
      <c r="AF1083" s="147"/>
      <c r="AG1083" s="147" t="s">
        <v>301</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89" t="s">
        <v>1012</v>
      </c>
      <c r="D1084" s="160"/>
      <c r="E1084" s="161">
        <v>1185.3</v>
      </c>
      <c r="F1084" s="158"/>
      <c r="G1084" s="158"/>
      <c r="H1084" s="158"/>
      <c r="I1084" s="158"/>
      <c r="J1084" s="158"/>
      <c r="K1084" s="158"/>
      <c r="L1084" s="158"/>
      <c r="M1084" s="158"/>
      <c r="N1084" s="157"/>
      <c r="O1084" s="157"/>
      <c r="P1084" s="157"/>
      <c r="Q1084" s="157"/>
      <c r="R1084" s="158"/>
      <c r="S1084" s="158"/>
      <c r="T1084" s="158"/>
      <c r="U1084" s="158"/>
      <c r="V1084" s="158"/>
      <c r="W1084" s="158"/>
      <c r="X1084" s="158"/>
      <c r="Y1084" s="147"/>
      <c r="Z1084" s="147"/>
      <c r="AA1084" s="147"/>
      <c r="AB1084" s="147"/>
      <c r="AC1084" s="147"/>
      <c r="AD1084" s="147"/>
      <c r="AE1084" s="147"/>
      <c r="AF1084" s="147"/>
      <c r="AG1084" s="147" t="s">
        <v>301</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ht="22.5" outlineLevel="1" x14ac:dyDescent="0.2">
      <c r="A1085" s="172">
        <v>119</v>
      </c>
      <c r="B1085" s="173" t="s">
        <v>1013</v>
      </c>
      <c r="C1085" s="188" t="s">
        <v>1014</v>
      </c>
      <c r="D1085" s="174" t="s">
        <v>312</v>
      </c>
      <c r="E1085" s="175">
        <v>188.3</v>
      </c>
      <c r="F1085" s="176"/>
      <c r="G1085" s="177">
        <f>ROUND(E1085*F1085,2)</f>
        <v>0</v>
      </c>
      <c r="H1085" s="176"/>
      <c r="I1085" s="177">
        <f>ROUND(E1085*H1085,2)</f>
        <v>0</v>
      </c>
      <c r="J1085" s="176"/>
      <c r="K1085" s="177">
        <f>ROUND(E1085*J1085,2)</f>
        <v>0</v>
      </c>
      <c r="L1085" s="177">
        <v>21</v>
      </c>
      <c r="M1085" s="177">
        <f>G1085*(1+L1085/100)</f>
        <v>0</v>
      </c>
      <c r="N1085" s="175">
        <v>3.5999999999999999E-3</v>
      </c>
      <c r="O1085" s="175">
        <f>ROUND(E1085*N1085,2)</f>
        <v>0.68</v>
      </c>
      <c r="P1085" s="175">
        <v>0</v>
      </c>
      <c r="Q1085" s="175">
        <f>ROUND(E1085*P1085,2)</f>
        <v>0</v>
      </c>
      <c r="R1085" s="177" t="s">
        <v>426</v>
      </c>
      <c r="S1085" s="177" t="s">
        <v>267</v>
      </c>
      <c r="T1085" s="178" t="s">
        <v>267</v>
      </c>
      <c r="U1085" s="158">
        <v>0</v>
      </c>
      <c r="V1085" s="158">
        <f>ROUND(E1085*U1085,2)</f>
        <v>0</v>
      </c>
      <c r="W1085" s="158"/>
      <c r="X1085" s="158" t="s">
        <v>427</v>
      </c>
      <c r="Y1085" s="147"/>
      <c r="Z1085" s="147"/>
      <c r="AA1085" s="147"/>
      <c r="AB1085" s="147"/>
      <c r="AC1085" s="147"/>
      <c r="AD1085" s="147"/>
      <c r="AE1085" s="147"/>
      <c r="AF1085" s="147"/>
      <c r="AG1085" s="147" t="s">
        <v>428</v>
      </c>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89" t="s">
        <v>992</v>
      </c>
      <c r="D1086" s="160"/>
      <c r="E1086" s="161"/>
      <c r="F1086" s="158"/>
      <c r="G1086" s="158"/>
      <c r="H1086" s="158"/>
      <c r="I1086" s="158"/>
      <c r="J1086" s="158"/>
      <c r="K1086" s="158"/>
      <c r="L1086" s="158"/>
      <c r="M1086" s="158"/>
      <c r="N1086" s="157"/>
      <c r="O1086" s="157"/>
      <c r="P1086" s="157"/>
      <c r="Q1086" s="157"/>
      <c r="R1086" s="158"/>
      <c r="S1086" s="158"/>
      <c r="T1086" s="158"/>
      <c r="U1086" s="158"/>
      <c r="V1086" s="158"/>
      <c r="W1086" s="158"/>
      <c r="X1086" s="158"/>
      <c r="Y1086" s="147"/>
      <c r="Z1086" s="147"/>
      <c r="AA1086" s="147"/>
      <c r="AB1086" s="147"/>
      <c r="AC1086" s="147"/>
      <c r="AD1086" s="147"/>
      <c r="AE1086" s="147"/>
      <c r="AF1086" s="147"/>
      <c r="AG1086" s="147" t="s">
        <v>301</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89" t="s">
        <v>1015</v>
      </c>
      <c r="D1087" s="160"/>
      <c r="E1087" s="161">
        <v>188.3</v>
      </c>
      <c r="F1087" s="158"/>
      <c r="G1087" s="158"/>
      <c r="H1087" s="158"/>
      <c r="I1087" s="158"/>
      <c r="J1087" s="158"/>
      <c r="K1087" s="158"/>
      <c r="L1087" s="158"/>
      <c r="M1087" s="158"/>
      <c r="N1087" s="157"/>
      <c r="O1087" s="157"/>
      <c r="P1087" s="157"/>
      <c r="Q1087" s="157"/>
      <c r="R1087" s="158"/>
      <c r="S1087" s="158"/>
      <c r="T1087" s="158"/>
      <c r="U1087" s="158"/>
      <c r="V1087" s="158"/>
      <c r="W1087" s="158"/>
      <c r="X1087" s="158"/>
      <c r="Y1087" s="147"/>
      <c r="Z1087" s="147"/>
      <c r="AA1087" s="147"/>
      <c r="AB1087" s="147"/>
      <c r="AC1087" s="147"/>
      <c r="AD1087" s="147"/>
      <c r="AE1087" s="147"/>
      <c r="AF1087" s="147"/>
      <c r="AG1087" s="147" t="s">
        <v>301</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v>120</v>
      </c>
      <c r="B1088" s="155" t="s">
        <v>1016</v>
      </c>
      <c r="C1088" s="200" t="s">
        <v>1017</v>
      </c>
      <c r="D1088" s="156" t="s">
        <v>0</v>
      </c>
      <c r="E1088" s="198"/>
      <c r="F1088" s="159"/>
      <c r="G1088" s="158">
        <f>ROUND(E1088*F1088,2)</f>
        <v>0</v>
      </c>
      <c r="H1088" s="159"/>
      <c r="I1088" s="158">
        <f>ROUND(E1088*H1088,2)</f>
        <v>0</v>
      </c>
      <c r="J1088" s="159"/>
      <c r="K1088" s="158">
        <f>ROUND(E1088*J1088,2)</f>
        <v>0</v>
      </c>
      <c r="L1088" s="158">
        <v>21</v>
      </c>
      <c r="M1088" s="158">
        <f>G1088*(1+L1088/100)</f>
        <v>0</v>
      </c>
      <c r="N1088" s="157">
        <v>0</v>
      </c>
      <c r="O1088" s="157">
        <f>ROUND(E1088*N1088,2)</f>
        <v>0</v>
      </c>
      <c r="P1088" s="157">
        <v>0</v>
      </c>
      <c r="Q1088" s="157">
        <f>ROUND(E1088*P1088,2)</f>
        <v>0</v>
      </c>
      <c r="R1088" s="158" t="s">
        <v>986</v>
      </c>
      <c r="S1088" s="158" t="s">
        <v>267</v>
      </c>
      <c r="T1088" s="158" t="s">
        <v>267</v>
      </c>
      <c r="U1088" s="158">
        <v>0</v>
      </c>
      <c r="V1088" s="158">
        <f>ROUND(E1088*U1088,2)</f>
        <v>0</v>
      </c>
      <c r="W1088" s="158"/>
      <c r="X1088" s="158" t="s">
        <v>909</v>
      </c>
      <c r="Y1088" s="147"/>
      <c r="Z1088" s="147"/>
      <c r="AA1088" s="147"/>
      <c r="AB1088" s="147"/>
      <c r="AC1088" s="147"/>
      <c r="AD1088" s="147"/>
      <c r="AE1088" s="147"/>
      <c r="AF1088" s="147"/>
      <c r="AG1088" s="147" t="s">
        <v>910</v>
      </c>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264" t="s">
        <v>958</v>
      </c>
      <c r="D1089" s="265"/>
      <c r="E1089" s="265"/>
      <c r="F1089" s="265"/>
      <c r="G1089" s="265"/>
      <c r="H1089" s="158"/>
      <c r="I1089" s="158"/>
      <c r="J1089" s="158"/>
      <c r="K1089" s="158"/>
      <c r="L1089" s="158"/>
      <c r="M1089" s="158"/>
      <c r="N1089" s="157"/>
      <c r="O1089" s="157"/>
      <c r="P1089" s="157"/>
      <c r="Q1089" s="157"/>
      <c r="R1089" s="158"/>
      <c r="S1089" s="158"/>
      <c r="T1089" s="158"/>
      <c r="U1089" s="158"/>
      <c r="V1089" s="158"/>
      <c r="W1089" s="158"/>
      <c r="X1089" s="158"/>
      <c r="Y1089" s="147"/>
      <c r="Z1089" s="147"/>
      <c r="AA1089" s="147"/>
      <c r="AB1089" s="147"/>
      <c r="AC1089" s="147"/>
      <c r="AD1089" s="147"/>
      <c r="AE1089" s="147"/>
      <c r="AF1089" s="147"/>
      <c r="AG1089" s="147" t="s">
        <v>317</v>
      </c>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x14ac:dyDescent="0.2">
      <c r="A1090" s="165" t="s">
        <v>262</v>
      </c>
      <c r="B1090" s="166" t="s">
        <v>172</v>
      </c>
      <c r="C1090" s="186" t="s">
        <v>173</v>
      </c>
      <c r="D1090" s="167"/>
      <c r="E1090" s="168"/>
      <c r="F1090" s="169"/>
      <c r="G1090" s="169">
        <f>SUMIF(AG1091:AG1202,"&lt;&gt;NOR",G1091:G1202)</f>
        <v>0</v>
      </c>
      <c r="H1090" s="169"/>
      <c r="I1090" s="169">
        <f>SUM(I1091:I1202)</f>
        <v>0</v>
      </c>
      <c r="J1090" s="169"/>
      <c r="K1090" s="169">
        <f>SUM(K1091:K1202)</f>
        <v>0</v>
      </c>
      <c r="L1090" s="169"/>
      <c r="M1090" s="169">
        <f>SUM(M1091:M1202)</f>
        <v>0</v>
      </c>
      <c r="N1090" s="168"/>
      <c r="O1090" s="168">
        <f>SUM(O1091:O1202)</f>
        <v>9.51</v>
      </c>
      <c r="P1090" s="168"/>
      <c r="Q1090" s="168">
        <f>SUM(Q1091:Q1202)</f>
        <v>3.3</v>
      </c>
      <c r="R1090" s="169"/>
      <c r="S1090" s="169"/>
      <c r="T1090" s="170"/>
      <c r="U1090" s="164"/>
      <c r="V1090" s="164">
        <f>SUM(V1091:V1202)</f>
        <v>365.05</v>
      </c>
      <c r="W1090" s="164"/>
      <c r="X1090" s="164"/>
      <c r="AG1090" t="s">
        <v>263</v>
      </c>
    </row>
    <row r="1091" spans="1:60" ht="22.5" outlineLevel="1" x14ac:dyDescent="0.2">
      <c r="A1091" s="172">
        <v>121</v>
      </c>
      <c r="B1091" s="173" t="s">
        <v>1018</v>
      </c>
      <c r="C1091" s="188" t="s">
        <v>1019</v>
      </c>
      <c r="D1091" s="174" t="s">
        <v>312</v>
      </c>
      <c r="E1091" s="175">
        <v>50.1</v>
      </c>
      <c r="F1091" s="176"/>
      <c r="G1091" s="177">
        <f>ROUND(E1091*F1091,2)</f>
        <v>0</v>
      </c>
      <c r="H1091" s="176"/>
      <c r="I1091" s="177">
        <f>ROUND(E1091*H1091,2)</f>
        <v>0</v>
      </c>
      <c r="J1091" s="176"/>
      <c r="K1091" s="177">
        <f>ROUND(E1091*J1091,2)</f>
        <v>0</v>
      </c>
      <c r="L1091" s="177">
        <v>21</v>
      </c>
      <c r="M1091" s="177">
        <f>G1091*(1+L1091/100)</f>
        <v>0</v>
      </c>
      <c r="N1091" s="175">
        <v>1.6000000000000001E-4</v>
      </c>
      <c r="O1091" s="175">
        <f>ROUND(E1091*N1091,2)</f>
        <v>0.01</v>
      </c>
      <c r="P1091" s="175">
        <v>1.32E-2</v>
      </c>
      <c r="Q1091" s="175">
        <f>ROUND(E1091*P1091,2)</f>
        <v>0.66</v>
      </c>
      <c r="R1091" s="177" t="s">
        <v>1020</v>
      </c>
      <c r="S1091" s="177" t="s">
        <v>267</v>
      </c>
      <c r="T1091" s="178" t="s">
        <v>267</v>
      </c>
      <c r="U1091" s="158">
        <v>1.29</v>
      </c>
      <c r="V1091" s="158">
        <f>ROUND(E1091*U1091,2)</f>
        <v>64.63</v>
      </c>
      <c r="W1091" s="158"/>
      <c r="X1091" s="158" t="s">
        <v>314</v>
      </c>
      <c r="Y1091" s="147"/>
      <c r="Z1091" s="147"/>
      <c r="AA1091" s="147"/>
      <c r="AB1091" s="147"/>
      <c r="AC1091" s="147"/>
      <c r="AD1091" s="147"/>
      <c r="AE1091" s="147"/>
      <c r="AF1091" s="147"/>
      <c r="AG1091" s="147" t="s">
        <v>919</v>
      </c>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89" t="s">
        <v>1021</v>
      </c>
      <c r="D1092" s="160"/>
      <c r="E1092" s="161"/>
      <c r="F1092" s="158"/>
      <c r="G1092" s="158"/>
      <c r="H1092" s="158"/>
      <c r="I1092" s="158"/>
      <c r="J1092" s="158"/>
      <c r="K1092" s="158"/>
      <c r="L1092" s="158"/>
      <c r="M1092" s="158"/>
      <c r="N1092" s="157"/>
      <c r="O1092" s="157"/>
      <c r="P1092" s="157"/>
      <c r="Q1092" s="157"/>
      <c r="R1092" s="158"/>
      <c r="S1092" s="158"/>
      <c r="T1092" s="158"/>
      <c r="U1092" s="158"/>
      <c r="V1092" s="158"/>
      <c r="W1092" s="158"/>
      <c r="X1092" s="158"/>
      <c r="Y1092" s="147"/>
      <c r="Z1092" s="147"/>
      <c r="AA1092" s="147"/>
      <c r="AB1092" s="147"/>
      <c r="AC1092" s="147"/>
      <c r="AD1092" s="147"/>
      <c r="AE1092" s="147"/>
      <c r="AF1092" s="147"/>
      <c r="AG1092" s="147" t="s">
        <v>301</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89" t="s">
        <v>1022</v>
      </c>
      <c r="D1093" s="160"/>
      <c r="E1093" s="161"/>
      <c r="F1093" s="158"/>
      <c r="G1093" s="158"/>
      <c r="H1093" s="158"/>
      <c r="I1093" s="158"/>
      <c r="J1093" s="158"/>
      <c r="K1093" s="158"/>
      <c r="L1093" s="158"/>
      <c r="M1093" s="158"/>
      <c r="N1093" s="157"/>
      <c r="O1093" s="157"/>
      <c r="P1093" s="157"/>
      <c r="Q1093" s="157"/>
      <c r="R1093" s="158"/>
      <c r="S1093" s="158"/>
      <c r="T1093" s="158"/>
      <c r="U1093" s="158"/>
      <c r="V1093" s="158"/>
      <c r="W1093" s="158"/>
      <c r="X1093" s="158"/>
      <c r="Y1093" s="147"/>
      <c r="Z1093" s="147"/>
      <c r="AA1093" s="147"/>
      <c r="AB1093" s="147"/>
      <c r="AC1093" s="147"/>
      <c r="AD1093" s="147"/>
      <c r="AE1093" s="147"/>
      <c r="AF1093" s="147"/>
      <c r="AG1093" s="147" t="s">
        <v>301</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89" t="s">
        <v>1023</v>
      </c>
      <c r="D1094" s="160"/>
      <c r="E1094" s="161">
        <v>34.4</v>
      </c>
      <c r="F1094" s="158"/>
      <c r="G1094" s="158"/>
      <c r="H1094" s="158"/>
      <c r="I1094" s="158"/>
      <c r="J1094" s="158"/>
      <c r="K1094" s="158"/>
      <c r="L1094" s="158"/>
      <c r="M1094" s="158"/>
      <c r="N1094" s="157"/>
      <c r="O1094" s="157"/>
      <c r="P1094" s="157"/>
      <c r="Q1094" s="157"/>
      <c r="R1094" s="158"/>
      <c r="S1094" s="158"/>
      <c r="T1094" s="158"/>
      <c r="U1094" s="158"/>
      <c r="V1094" s="158"/>
      <c r="W1094" s="158"/>
      <c r="X1094" s="158"/>
      <c r="Y1094" s="147"/>
      <c r="Z1094" s="147"/>
      <c r="AA1094" s="147"/>
      <c r="AB1094" s="147"/>
      <c r="AC1094" s="147"/>
      <c r="AD1094" s="147"/>
      <c r="AE1094" s="147"/>
      <c r="AF1094" s="147"/>
      <c r="AG1094" s="147" t="s">
        <v>301</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190" t="s">
        <v>302</v>
      </c>
      <c r="D1095" s="162"/>
      <c r="E1095" s="163"/>
      <c r="F1095" s="158"/>
      <c r="G1095" s="158"/>
      <c r="H1095" s="158"/>
      <c r="I1095" s="158"/>
      <c r="J1095" s="158"/>
      <c r="K1095" s="158"/>
      <c r="L1095" s="158"/>
      <c r="M1095" s="158"/>
      <c r="N1095" s="157"/>
      <c r="O1095" s="157"/>
      <c r="P1095" s="157"/>
      <c r="Q1095" s="157"/>
      <c r="R1095" s="158"/>
      <c r="S1095" s="158"/>
      <c r="T1095" s="158"/>
      <c r="U1095" s="158"/>
      <c r="V1095" s="158"/>
      <c r="W1095" s="158"/>
      <c r="X1095" s="158"/>
      <c r="Y1095" s="147"/>
      <c r="Z1095" s="147"/>
      <c r="AA1095" s="147"/>
      <c r="AB1095" s="147"/>
      <c r="AC1095" s="147"/>
      <c r="AD1095" s="147"/>
      <c r="AE1095" s="147"/>
      <c r="AF1095" s="147"/>
      <c r="AG1095" s="147" t="s">
        <v>301</v>
      </c>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54"/>
      <c r="B1096" s="155"/>
      <c r="C1096" s="191" t="s">
        <v>944</v>
      </c>
      <c r="D1096" s="162"/>
      <c r="E1096" s="163">
        <v>573.27</v>
      </c>
      <c r="F1096" s="158"/>
      <c r="G1096" s="158"/>
      <c r="H1096" s="158"/>
      <c r="I1096" s="158"/>
      <c r="J1096" s="158"/>
      <c r="K1096" s="158"/>
      <c r="L1096" s="158"/>
      <c r="M1096" s="158"/>
      <c r="N1096" s="157"/>
      <c r="O1096" s="157"/>
      <c r="P1096" s="157"/>
      <c r="Q1096" s="157"/>
      <c r="R1096" s="158"/>
      <c r="S1096" s="158"/>
      <c r="T1096" s="158"/>
      <c r="U1096" s="158"/>
      <c r="V1096" s="158"/>
      <c r="W1096" s="158"/>
      <c r="X1096" s="158"/>
      <c r="Y1096" s="147"/>
      <c r="Z1096" s="147"/>
      <c r="AA1096" s="147"/>
      <c r="AB1096" s="147"/>
      <c r="AC1096" s="147"/>
      <c r="AD1096" s="147"/>
      <c r="AE1096" s="147"/>
      <c r="AF1096" s="147"/>
      <c r="AG1096" s="147" t="s">
        <v>301</v>
      </c>
      <c r="AH1096" s="147">
        <v>2</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90" t="s">
        <v>306</v>
      </c>
      <c r="D1097" s="162"/>
      <c r="E1097" s="163"/>
      <c r="F1097" s="158"/>
      <c r="G1097" s="158"/>
      <c r="H1097" s="158"/>
      <c r="I1097" s="158"/>
      <c r="J1097" s="158"/>
      <c r="K1097" s="158"/>
      <c r="L1097" s="158"/>
      <c r="M1097" s="158"/>
      <c r="N1097" s="157"/>
      <c r="O1097" s="157"/>
      <c r="P1097" s="157"/>
      <c r="Q1097" s="157"/>
      <c r="R1097" s="158"/>
      <c r="S1097" s="158"/>
      <c r="T1097" s="158"/>
      <c r="U1097" s="158"/>
      <c r="V1097" s="158"/>
      <c r="W1097" s="158"/>
      <c r="X1097" s="158"/>
      <c r="Y1097" s="147"/>
      <c r="Z1097" s="147"/>
      <c r="AA1097" s="147"/>
      <c r="AB1097" s="147"/>
      <c r="AC1097" s="147"/>
      <c r="AD1097" s="147"/>
      <c r="AE1097" s="147"/>
      <c r="AF1097" s="147"/>
      <c r="AG1097" s="147" t="s">
        <v>301</v>
      </c>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89" t="s">
        <v>1024</v>
      </c>
      <c r="D1098" s="160"/>
      <c r="E1098" s="161">
        <v>15.7</v>
      </c>
      <c r="F1098" s="158"/>
      <c r="G1098" s="158"/>
      <c r="H1098" s="158"/>
      <c r="I1098" s="158"/>
      <c r="J1098" s="158"/>
      <c r="K1098" s="158"/>
      <c r="L1098" s="158"/>
      <c r="M1098" s="158"/>
      <c r="N1098" s="157"/>
      <c r="O1098" s="157"/>
      <c r="P1098" s="157"/>
      <c r="Q1098" s="157"/>
      <c r="R1098" s="158"/>
      <c r="S1098" s="158"/>
      <c r="T1098" s="158"/>
      <c r="U1098" s="158"/>
      <c r="V1098" s="158"/>
      <c r="W1098" s="158"/>
      <c r="X1098" s="158"/>
      <c r="Y1098" s="147"/>
      <c r="Z1098" s="147"/>
      <c r="AA1098" s="147"/>
      <c r="AB1098" s="147"/>
      <c r="AC1098" s="147"/>
      <c r="AD1098" s="147"/>
      <c r="AE1098" s="147"/>
      <c r="AF1098" s="147"/>
      <c r="AG1098" s="147" t="s">
        <v>301</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90" t="s">
        <v>302</v>
      </c>
      <c r="D1099" s="162"/>
      <c r="E1099" s="163"/>
      <c r="F1099" s="158"/>
      <c r="G1099" s="158"/>
      <c r="H1099" s="158"/>
      <c r="I1099" s="158"/>
      <c r="J1099" s="158"/>
      <c r="K1099" s="158"/>
      <c r="L1099" s="158"/>
      <c r="M1099" s="158"/>
      <c r="N1099" s="157"/>
      <c r="O1099" s="157"/>
      <c r="P1099" s="157"/>
      <c r="Q1099" s="157"/>
      <c r="R1099" s="158"/>
      <c r="S1099" s="158"/>
      <c r="T1099" s="158"/>
      <c r="U1099" s="158"/>
      <c r="V1099" s="158"/>
      <c r="W1099" s="158"/>
      <c r="X1099" s="158"/>
      <c r="Y1099" s="147"/>
      <c r="Z1099" s="147"/>
      <c r="AA1099" s="147"/>
      <c r="AB1099" s="147"/>
      <c r="AC1099" s="147"/>
      <c r="AD1099" s="147"/>
      <c r="AE1099" s="147"/>
      <c r="AF1099" s="147"/>
      <c r="AG1099" s="147" t="s">
        <v>301</v>
      </c>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91" t="s">
        <v>946</v>
      </c>
      <c r="D1100" s="162"/>
      <c r="E1100" s="163"/>
      <c r="F1100" s="158"/>
      <c r="G1100" s="158"/>
      <c r="H1100" s="158"/>
      <c r="I1100" s="158"/>
      <c r="J1100" s="158"/>
      <c r="K1100" s="158"/>
      <c r="L1100" s="158"/>
      <c r="M1100" s="158"/>
      <c r="N1100" s="157"/>
      <c r="O1100" s="157"/>
      <c r="P1100" s="157"/>
      <c r="Q1100" s="157"/>
      <c r="R1100" s="158"/>
      <c r="S1100" s="158"/>
      <c r="T1100" s="158"/>
      <c r="U1100" s="158"/>
      <c r="V1100" s="158"/>
      <c r="W1100" s="158"/>
      <c r="X1100" s="158"/>
      <c r="Y1100" s="147"/>
      <c r="Z1100" s="147"/>
      <c r="AA1100" s="147"/>
      <c r="AB1100" s="147"/>
      <c r="AC1100" s="147"/>
      <c r="AD1100" s="147"/>
      <c r="AE1100" s="147"/>
      <c r="AF1100" s="147"/>
      <c r="AG1100" s="147" t="s">
        <v>301</v>
      </c>
      <c r="AH1100" s="147">
        <v>2</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91" t="s">
        <v>947</v>
      </c>
      <c r="D1101" s="162"/>
      <c r="E1101" s="163">
        <v>36.08</v>
      </c>
      <c r="F1101" s="158"/>
      <c r="G1101" s="158"/>
      <c r="H1101" s="158"/>
      <c r="I1101" s="158"/>
      <c r="J1101" s="158"/>
      <c r="K1101" s="158"/>
      <c r="L1101" s="158"/>
      <c r="M1101" s="158"/>
      <c r="N1101" s="157"/>
      <c r="O1101" s="157"/>
      <c r="P1101" s="157"/>
      <c r="Q1101" s="157"/>
      <c r="R1101" s="158"/>
      <c r="S1101" s="158"/>
      <c r="T1101" s="158"/>
      <c r="U1101" s="158"/>
      <c r="V1101" s="158"/>
      <c r="W1101" s="158"/>
      <c r="X1101" s="158"/>
      <c r="Y1101" s="147"/>
      <c r="Z1101" s="147"/>
      <c r="AA1101" s="147"/>
      <c r="AB1101" s="147"/>
      <c r="AC1101" s="147"/>
      <c r="AD1101" s="147"/>
      <c r="AE1101" s="147"/>
      <c r="AF1101" s="147"/>
      <c r="AG1101" s="147" t="s">
        <v>301</v>
      </c>
      <c r="AH1101" s="147">
        <v>2</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91" t="s">
        <v>948</v>
      </c>
      <c r="D1102" s="162"/>
      <c r="E1102" s="163">
        <v>28.875</v>
      </c>
      <c r="F1102" s="158"/>
      <c r="G1102" s="158"/>
      <c r="H1102" s="158"/>
      <c r="I1102" s="158"/>
      <c r="J1102" s="158"/>
      <c r="K1102" s="158"/>
      <c r="L1102" s="158"/>
      <c r="M1102" s="158"/>
      <c r="N1102" s="157"/>
      <c r="O1102" s="157"/>
      <c r="P1102" s="157"/>
      <c r="Q1102" s="157"/>
      <c r="R1102" s="158"/>
      <c r="S1102" s="158"/>
      <c r="T1102" s="158"/>
      <c r="U1102" s="158"/>
      <c r="V1102" s="158"/>
      <c r="W1102" s="158"/>
      <c r="X1102" s="158"/>
      <c r="Y1102" s="147"/>
      <c r="Z1102" s="147"/>
      <c r="AA1102" s="147"/>
      <c r="AB1102" s="147"/>
      <c r="AC1102" s="147"/>
      <c r="AD1102" s="147"/>
      <c r="AE1102" s="147"/>
      <c r="AF1102" s="147"/>
      <c r="AG1102" s="147" t="s">
        <v>301</v>
      </c>
      <c r="AH1102" s="147">
        <v>2</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91" t="s">
        <v>949</v>
      </c>
      <c r="D1103" s="162"/>
      <c r="E1103" s="163">
        <v>33.962499999999999</v>
      </c>
      <c r="F1103" s="158"/>
      <c r="G1103" s="158"/>
      <c r="H1103" s="158"/>
      <c r="I1103" s="158"/>
      <c r="J1103" s="158"/>
      <c r="K1103" s="158"/>
      <c r="L1103" s="158"/>
      <c r="M1103" s="158"/>
      <c r="N1103" s="157"/>
      <c r="O1103" s="157"/>
      <c r="P1103" s="157"/>
      <c r="Q1103" s="157"/>
      <c r="R1103" s="158"/>
      <c r="S1103" s="158"/>
      <c r="T1103" s="158"/>
      <c r="U1103" s="158"/>
      <c r="V1103" s="158"/>
      <c r="W1103" s="158"/>
      <c r="X1103" s="158"/>
      <c r="Y1103" s="147"/>
      <c r="Z1103" s="147"/>
      <c r="AA1103" s="147"/>
      <c r="AB1103" s="147"/>
      <c r="AC1103" s="147"/>
      <c r="AD1103" s="147"/>
      <c r="AE1103" s="147"/>
      <c r="AF1103" s="147"/>
      <c r="AG1103" s="147" t="s">
        <v>301</v>
      </c>
      <c r="AH1103" s="147">
        <v>2</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91" t="s">
        <v>1025</v>
      </c>
      <c r="D1104" s="162"/>
      <c r="E1104" s="163">
        <v>8.94</v>
      </c>
      <c r="F1104" s="158"/>
      <c r="G1104" s="158"/>
      <c r="H1104" s="158"/>
      <c r="I1104" s="158"/>
      <c r="J1104" s="158"/>
      <c r="K1104" s="158"/>
      <c r="L1104" s="158"/>
      <c r="M1104" s="158"/>
      <c r="N1104" s="157"/>
      <c r="O1104" s="157"/>
      <c r="P1104" s="157"/>
      <c r="Q1104" s="157"/>
      <c r="R1104" s="158"/>
      <c r="S1104" s="158"/>
      <c r="T1104" s="158"/>
      <c r="U1104" s="158"/>
      <c r="V1104" s="158"/>
      <c r="W1104" s="158"/>
      <c r="X1104" s="158"/>
      <c r="Y1104" s="147"/>
      <c r="Z1104" s="147"/>
      <c r="AA1104" s="147"/>
      <c r="AB1104" s="147"/>
      <c r="AC1104" s="147"/>
      <c r="AD1104" s="147"/>
      <c r="AE1104" s="147"/>
      <c r="AF1104" s="147"/>
      <c r="AG1104" s="147" t="s">
        <v>301</v>
      </c>
      <c r="AH1104" s="147">
        <v>2</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91" t="s">
        <v>951</v>
      </c>
      <c r="D1105" s="162"/>
      <c r="E1105" s="163">
        <v>153.47499999999999</v>
      </c>
      <c r="F1105" s="158"/>
      <c r="G1105" s="158"/>
      <c r="H1105" s="158"/>
      <c r="I1105" s="158"/>
      <c r="J1105" s="158"/>
      <c r="K1105" s="158"/>
      <c r="L1105" s="158"/>
      <c r="M1105" s="158"/>
      <c r="N1105" s="157"/>
      <c r="O1105" s="157"/>
      <c r="P1105" s="157"/>
      <c r="Q1105" s="157"/>
      <c r="R1105" s="158"/>
      <c r="S1105" s="158"/>
      <c r="T1105" s="158"/>
      <c r="U1105" s="158"/>
      <c r="V1105" s="158"/>
      <c r="W1105" s="158"/>
      <c r="X1105" s="158"/>
      <c r="Y1105" s="147"/>
      <c r="Z1105" s="147"/>
      <c r="AA1105" s="147"/>
      <c r="AB1105" s="147"/>
      <c r="AC1105" s="147"/>
      <c r="AD1105" s="147"/>
      <c r="AE1105" s="147"/>
      <c r="AF1105" s="147"/>
      <c r="AG1105" s="147" t="s">
        <v>301</v>
      </c>
      <c r="AH1105" s="147">
        <v>2</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90" t="s">
        <v>306</v>
      </c>
      <c r="D1106" s="162"/>
      <c r="E1106" s="163"/>
      <c r="F1106" s="158"/>
      <c r="G1106" s="158"/>
      <c r="H1106" s="158"/>
      <c r="I1106" s="158"/>
      <c r="J1106" s="158"/>
      <c r="K1106" s="158"/>
      <c r="L1106" s="158"/>
      <c r="M1106" s="158"/>
      <c r="N1106" s="157"/>
      <c r="O1106" s="157"/>
      <c r="P1106" s="157"/>
      <c r="Q1106" s="157"/>
      <c r="R1106" s="158"/>
      <c r="S1106" s="158"/>
      <c r="T1106" s="158"/>
      <c r="U1106" s="158"/>
      <c r="V1106" s="158"/>
      <c r="W1106" s="158"/>
      <c r="X1106" s="158"/>
      <c r="Y1106" s="147"/>
      <c r="Z1106" s="147"/>
      <c r="AA1106" s="147"/>
      <c r="AB1106" s="147"/>
      <c r="AC1106" s="147"/>
      <c r="AD1106" s="147"/>
      <c r="AE1106" s="147"/>
      <c r="AF1106" s="147"/>
      <c r="AG1106" s="147" t="s">
        <v>301</v>
      </c>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ht="22.5" outlineLevel="1" x14ac:dyDescent="0.2">
      <c r="A1107" s="172">
        <v>122</v>
      </c>
      <c r="B1107" s="173" t="s">
        <v>1026</v>
      </c>
      <c r="C1107" s="188" t="s">
        <v>1027</v>
      </c>
      <c r="D1107" s="174" t="s">
        <v>312</v>
      </c>
      <c r="E1107" s="175">
        <v>50.1</v>
      </c>
      <c r="F1107" s="176"/>
      <c r="G1107" s="177">
        <f>ROUND(E1107*F1107,2)</f>
        <v>0</v>
      </c>
      <c r="H1107" s="176"/>
      <c r="I1107" s="177">
        <f>ROUND(E1107*H1107,2)</f>
        <v>0</v>
      </c>
      <c r="J1107" s="176"/>
      <c r="K1107" s="177">
        <f>ROUND(E1107*J1107,2)</f>
        <v>0</v>
      </c>
      <c r="L1107" s="177">
        <v>21</v>
      </c>
      <c r="M1107" s="177">
        <f>G1107*(1+L1107/100)</f>
        <v>0</v>
      </c>
      <c r="N1107" s="175">
        <v>1.6000000000000001E-4</v>
      </c>
      <c r="O1107" s="175">
        <f>ROUND(E1107*N1107,2)</f>
        <v>0.01</v>
      </c>
      <c r="P1107" s="175">
        <v>1.32E-2</v>
      </c>
      <c r="Q1107" s="175">
        <f>ROUND(E1107*P1107,2)</f>
        <v>0.66</v>
      </c>
      <c r="R1107" s="177" t="s">
        <v>1020</v>
      </c>
      <c r="S1107" s="177" t="s">
        <v>267</v>
      </c>
      <c r="T1107" s="178" t="s">
        <v>267</v>
      </c>
      <c r="U1107" s="158">
        <v>0.66</v>
      </c>
      <c r="V1107" s="158">
        <f>ROUND(E1107*U1107,2)</f>
        <v>33.07</v>
      </c>
      <c r="W1107" s="158"/>
      <c r="X1107" s="158" t="s">
        <v>314</v>
      </c>
      <c r="Y1107" s="147"/>
      <c r="Z1107" s="147"/>
      <c r="AA1107" s="147"/>
      <c r="AB1107" s="147"/>
      <c r="AC1107" s="147"/>
      <c r="AD1107" s="147"/>
      <c r="AE1107" s="147"/>
      <c r="AF1107" s="147"/>
      <c r="AG1107" s="147" t="s">
        <v>919</v>
      </c>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89" t="s">
        <v>1021</v>
      </c>
      <c r="D1108" s="160"/>
      <c r="E1108" s="161"/>
      <c r="F1108" s="158"/>
      <c r="G1108" s="158"/>
      <c r="H1108" s="158"/>
      <c r="I1108" s="158"/>
      <c r="J1108" s="158"/>
      <c r="K1108" s="158"/>
      <c r="L1108" s="158"/>
      <c r="M1108" s="158"/>
      <c r="N1108" s="157"/>
      <c r="O1108" s="157"/>
      <c r="P1108" s="157"/>
      <c r="Q1108" s="157"/>
      <c r="R1108" s="158"/>
      <c r="S1108" s="158"/>
      <c r="T1108" s="158"/>
      <c r="U1108" s="158"/>
      <c r="V1108" s="158"/>
      <c r="W1108" s="158"/>
      <c r="X1108" s="158"/>
      <c r="Y1108" s="147"/>
      <c r="Z1108" s="147"/>
      <c r="AA1108" s="147"/>
      <c r="AB1108" s="147"/>
      <c r="AC1108" s="147"/>
      <c r="AD1108" s="147"/>
      <c r="AE1108" s="147"/>
      <c r="AF1108" s="147"/>
      <c r="AG1108" s="147" t="s">
        <v>301</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89" t="s">
        <v>1022</v>
      </c>
      <c r="D1109" s="160"/>
      <c r="E1109" s="161"/>
      <c r="F1109" s="158"/>
      <c r="G1109" s="158"/>
      <c r="H1109" s="158"/>
      <c r="I1109" s="158"/>
      <c r="J1109" s="158"/>
      <c r="K1109" s="158"/>
      <c r="L1109" s="158"/>
      <c r="M1109" s="158"/>
      <c r="N1109" s="157"/>
      <c r="O1109" s="157"/>
      <c r="P1109" s="157"/>
      <c r="Q1109" s="157"/>
      <c r="R1109" s="158"/>
      <c r="S1109" s="158"/>
      <c r="T1109" s="158"/>
      <c r="U1109" s="158"/>
      <c r="V1109" s="158"/>
      <c r="W1109" s="158"/>
      <c r="X1109" s="158"/>
      <c r="Y1109" s="147"/>
      <c r="Z1109" s="147"/>
      <c r="AA1109" s="147"/>
      <c r="AB1109" s="147"/>
      <c r="AC1109" s="147"/>
      <c r="AD1109" s="147"/>
      <c r="AE1109" s="147"/>
      <c r="AF1109" s="147"/>
      <c r="AG1109" s="147" t="s">
        <v>301</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189" t="s">
        <v>1023</v>
      </c>
      <c r="D1110" s="160"/>
      <c r="E1110" s="161">
        <v>34.4</v>
      </c>
      <c r="F1110" s="158"/>
      <c r="G1110" s="158"/>
      <c r="H1110" s="158"/>
      <c r="I1110" s="158"/>
      <c r="J1110" s="158"/>
      <c r="K1110" s="158"/>
      <c r="L1110" s="158"/>
      <c r="M1110" s="158"/>
      <c r="N1110" s="157"/>
      <c r="O1110" s="157"/>
      <c r="P1110" s="157"/>
      <c r="Q1110" s="157"/>
      <c r="R1110" s="158"/>
      <c r="S1110" s="158"/>
      <c r="T1110" s="158"/>
      <c r="U1110" s="158"/>
      <c r="V1110" s="158"/>
      <c r="W1110" s="158"/>
      <c r="X1110" s="158"/>
      <c r="Y1110" s="147"/>
      <c r="Z1110" s="147"/>
      <c r="AA1110" s="147"/>
      <c r="AB1110" s="147"/>
      <c r="AC1110" s="147"/>
      <c r="AD1110" s="147"/>
      <c r="AE1110" s="147"/>
      <c r="AF1110" s="147"/>
      <c r="AG1110" s="147" t="s">
        <v>301</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
      <c r="A1111" s="154"/>
      <c r="B1111" s="155"/>
      <c r="C1111" s="190" t="s">
        <v>302</v>
      </c>
      <c r="D1111" s="162"/>
      <c r="E1111" s="163"/>
      <c r="F1111" s="158"/>
      <c r="G1111" s="158"/>
      <c r="H1111" s="158"/>
      <c r="I1111" s="158"/>
      <c r="J1111" s="158"/>
      <c r="K1111" s="158"/>
      <c r="L1111" s="158"/>
      <c r="M1111" s="158"/>
      <c r="N1111" s="157"/>
      <c r="O1111" s="157"/>
      <c r="P1111" s="157"/>
      <c r="Q1111" s="157"/>
      <c r="R1111" s="158"/>
      <c r="S1111" s="158"/>
      <c r="T1111" s="158"/>
      <c r="U1111" s="158"/>
      <c r="V1111" s="158"/>
      <c r="W1111" s="158"/>
      <c r="X1111" s="158"/>
      <c r="Y1111" s="147"/>
      <c r="Z1111" s="147"/>
      <c r="AA1111" s="147"/>
      <c r="AB1111" s="147"/>
      <c r="AC1111" s="147"/>
      <c r="AD1111" s="147"/>
      <c r="AE1111" s="147"/>
      <c r="AF1111" s="147"/>
      <c r="AG1111" s="147" t="s">
        <v>301</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91" t="s">
        <v>944</v>
      </c>
      <c r="D1112" s="162"/>
      <c r="E1112" s="163">
        <v>573.27</v>
      </c>
      <c r="F1112" s="158"/>
      <c r="G1112" s="158"/>
      <c r="H1112" s="158"/>
      <c r="I1112" s="158"/>
      <c r="J1112" s="158"/>
      <c r="K1112" s="158"/>
      <c r="L1112" s="158"/>
      <c r="M1112" s="158"/>
      <c r="N1112" s="157"/>
      <c r="O1112" s="157"/>
      <c r="P1112" s="157"/>
      <c r="Q1112" s="157"/>
      <c r="R1112" s="158"/>
      <c r="S1112" s="158"/>
      <c r="T1112" s="158"/>
      <c r="U1112" s="158"/>
      <c r="V1112" s="158"/>
      <c r="W1112" s="158"/>
      <c r="X1112" s="158"/>
      <c r="Y1112" s="147"/>
      <c r="Z1112" s="147"/>
      <c r="AA1112" s="147"/>
      <c r="AB1112" s="147"/>
      <c r="AC1112" s="147"/>
      <c r="AD1112" s="147"/>
      <c r="AE1112" s="147"/>
      <c r="AF1112" s="147"/>
      <c r="AG1112" s="147" t="s">
        <v>301</v>
      </c>
      <c r="AH1112" s="147">
        <v>2</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4"/>
      <c r="B1113" s="155"/>
      <c r="C1113" s="190" t="s">
        <v>306</v>
      </c>
      <c r="D1113" s="162"/>
      <c r="E1113" s="163"/>
      <c r="F1113" s="158"/>
      <c r="G1113" s="158"/>
      <c r="H1113" s="158"/>
      <c r="I1113" s="158"/>
      <c r="J1113" s="158"/>
      <c r="K1113" s="158"/>
      <c r="L1113" s="158"/>
      <c r="M1113" s="158"/>
      <c r="N1113" s="157"/>
      <c r="O1113" s="157"/>
      <c r="P1113" s="157"/>
      <c r="Q1113" s="157"/>
      <c r="R1113" s="158"/>
      <c r="S1113" s="158"/>
      <c r="T1113" s="158"/>
      <c r="U1113" s="158"/>
      <c r="V1113" s="158"/>
      <c r="W1113" s="158"/>
      <c r="X1113" s="158"/>
      <c r="Y1113" s="147"/>
      <c r="Z1113" s="147"/>
      <c r="AA1113" s="147"/>
      <c r="AB1113" s="147"/>
      <c r="AC1113" s="147"/>
      <c r="AD1113" s="147"/>
      <c r="AE1113" s="147"/>
      <c r="AF1113" s="147"/>
      <c r="AG1113" s="147" t="s">
        <v>301</v>
      </c>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89" t="s">
        <v>1024</v>
      </c>
      <c r="D1114" s="160"/>
      <c r="E1114" s="161">
        <v>15.7</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47"/>
      <c r="Z1114" s="147"/>
      <c r="AA1114" s="147"/>
      <c r="AB1114" s="147"/>
      <c r="AC1114" s="147"/>
      <c r="AD1114" s="147"/>
      <c r="AE1114" s="147"/>
      <c r="AF1114" s="147"/>
      <c r="AG1114" s="147" t="s">
        <v>301</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90" t="s">
        <v>302</v>
      </c>
      <c r="D1115" s="162"/>
      <c r="E1115" s="163"/>
      <c r="F1115" s="158"/>
      <c r="G1115" s="158"/>
      <c r="H1115" s="158"/>
      <c r="I1115" s="158"/>
      <c r="J1115" s="158"/>
      <c r="K1115" s="158"/>
      <c r="L1115" s="158"/>
      <c r="M1115" s="158"/>
      <c r="N1115" s="157"/>
      <c r="O1115" s="157"/>
      <c r="P1115" s="157"/>
      <c r="Q1115" s="157"/>
      <c r="R1115" s="158"/>
      <c r="S1115" s="158"/>
      <c r="T1115" s="158"/>
      <c r="U1115" s="158"/>
      <c r="V1115" s="158"/>
      <c r="W1115" s="158"/>
      <c r="X1115" s="158"/>
      <c r="Y1115" s="147"/>
      <c r="Z1115" s="147"/>
      <c r="AA1115" s="147"/>
      <c r="AB1115" s="147"/>
      <c r="AC1115" s="147"/>
      <c r="AD1115" s="147"/>
      <c r="AE1115" s="147"/>
      <c r="AF1115" s="147"/>
      <c r="AG1115" s="147" t="s">
        <v>301</v>
      </c>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91" t="s">
        <v>946</v>
      </c>
      <c r="D1116" s="162"/>
      <c r="E1116" s="163"/>
      <c r="F1116" s="158"/>
      <c r="G1116" s="158"/>
      <c r="H1116" s="158"/>
      <c r="I1116" s="158"/>
      <c r="J1116" s="158"/>
      <c r="K1116" s="158"/>
      <c r="L1116" s="158"/>
      <c r="M1116" s="158"/>
      <c r="N1116" s="157"/>
      <c r="O1116" s="157"/>
      <c r="P1116" s="157"/>
      <c r="Q1116" s="157"/>
      <c r="R1116" s="158"/>
      <c r="S1116" s="158"/>
      <c r="T1116" s="158"/>
      <c r="U1116" s="158"/>
      <c r="V1116" s="158"/>
      <c r="W1116" s="158"/>
      <c r="X1116" s="158"/>
      <c r="Y1116" s="147"/>
      <c r="Z1116" s="147"/>
      <c r="AA1116" s="147"/>
      <c r="AB1116" s="147"/>
      <c r="AC1116" s="147"/>
      <c r="AD1116" s="147"/>
      <c r="AE1116" s="147"/>
      <c r="AF1116" s="147"/>
      <c r="AG1116" s="147" t="s">
        <v>301</v>
      </c>
      <c r="AH1116" s="147">
        <v>2</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91" t="s">
        <v>947</v>
      </c>
      <c r="D1117" s="162"/>
      <c r="E1117" s="163">
        <v>36.08</v>
      </c>
      <c r="F1117" s="158"/>
      <c r="G1117" s="158"/>
      <c r="H1117" s="158"/>
      <c r="I1117" s="158"/>
      <c r="J1117" s="158"/>
      <c r="K1117" s="158"/>
      <c r="L1117" s="158"/>
      <c r="M1117" s="158"/>
      <c r="N1117" s="157"/>
      <c r="O1117" s="157"/>
      <c r="P1117" s="157"/>
      <c r="Q1117" s="157"/>
      <c r="R1117" s="158"/>
      <c r="S1117" s="158"/>
      <c r="T1117" s="158"/>
      <c r="U1117" s="158"/>
      <c r="V1117" s="158"/>
      <c r="W1117" s="158"/>
      <c r="X1117" s="158"/>
      <c r="Y1117" s="147"/>
      <c r="Z1117" s="147"/>
      <c r="AA1117" s="147"/>
      <c r="AB1117" s="147"/>
      <c r="AC1117" s="147"/>
      <c r="AD1117" s="147"/>
      <c r="AE1117" s="147"/>
      <c r="AF1117" s="147"/>
      <c r="AG1117" s="147" t="s">
        <v>301</v>
      </c>
      <c r="AH1117" s="147">
        <v>2</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91" t="s">
        <v>948</v>
      </c>
      <c r="D1118" s="162"/>
      <c r="E1118" s="163">
        <v>28.875</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47"/>
      <c r="Z1118" s="147"/>
      <c r="AA1118" s="147"/>
      <c r="AB1118" s="147"/>
      <c r="AC1118" s="147"/>
      <c r="AD1118" s="147"/>
      <c r="AE1118" s="147"/>
      <c r="AF1118" s="147"/>
      <c r="AG1118" s="147" t="s">
        <v>301</v>
      </c>
      <c r="AH1118" s="147">
        <v>2</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91" t="s">
        <v>949</v>
      </c>
      <c r="D1119" s="162"/>
      <c r="E1119" s="163">
        <v>33.962499999999999</v>
      </c>
      <c r="F1119" s="158"/>
      <c r="G1119" s="158"/>
      <c r="H1119" s="158"/>
      <c r="I1119" s="158"/>
      <c r="J1119" s="158"/>
      <c r="K1119" s="158"/>
      <c r="L1119" s="158"/>
      <c r="M1119" s="158"/>
      <c r="N1119" s="157"/>
      <c r="O1119" s="157"/>
      <c r="P1119" s="157"/>
      <c r="Q1119" s="157"/>
      <c r="R1119" s="158"/>
      <c r="S1119" s="158"/>
      <c r="T1119" s="158"/>
      <c r="U1119" s="158"/>
      <c r="V1119" s="158"/>
      <c r="W1119" s="158"/>
      <c r="X1119" s="158"/>
      <c r="Y1119" s="147"/>
      <c r="Z1119" s="147"/>
      <c r="AA1119" s="147"/>
      <c r="AB1119" s="147"/>
      <c r="AC1119" s="147"/>
      <c r="AD1119" s="147"/>
      <c r="AE1119" s="147"/>
      <c r="AF1119" s="147"/>
      <c r="AG1119" s="147" t="s">
        <v>301</v>
      </c>
      <c r="AH1119" s="147">
        <v>2</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91" t="s">
        <v>1025</v>
      </c>
      <c r="D1120" s="162"/>
      <c r="E1120" s="163">
        <v>8.94</v>
      </c>
      <c r="F1120" s="158"/>
      <c r="G1120" s="158"/>
      <c r="H1120" s="158"/>
      <c r="I1120" s="158"/>
      <c r="J1120" s="158"/>
      <c r="K1120" s="158"/>
      <c r="L1120" s="158"/>
      <c r="M1120" s="158"/>
      <c r="N1120" s="157"/>
      <c r="O1120" s="157"/>
      <c r="P1120" s="157"/>
      <c r="Q1120" s="157"/>
      <c r="R1120" s="158"/>
      <c r="S1120" s="158"/>
      <c r="T1120" s="158"/>
      <c r="U1120" s="158"/>
      <c r="V1120" s="158"/>
      <c r="W1120" s="158"/>
      <c r="X1120" s="158"/>
      <c r="Y1120" s="147"/>
      <c r="Z1120" s="147"/>
      <c r="AA1120" s="147"/>
      <c r="AB1120" s="147"/>
      <c r="AC1120" s="147"/>
      <c r="AD1120" s="147"/>
      <c r="AE1120" s="147"/>
      <c r="AF1120" s="147"/>
      <c r="AG1120" s="147" t="s">
        <v>301</v>
      </c>
      <c r="AH1120" s="147">
        <v>2</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191" t="s">
        <v>951</v>
      </c>
      <c r="D1121" s="162"/>
      <c r="E1121" s="163">
        <v>153.47499999999999</v>
      </c>
      <c r="F1121" s="158"/>
      <c r="G1121" s="158"/>
      <c r="H1121" s="158"/>
      <c r="I1121" s="158"/>
      <c r="J1121" s="158"/>
      <c r="K1121" s="158"/>
      <c r="L1121" s="158"/>
      <c r="M1121" s="158"/>
      <c r="N1121" s="157"/>
      <c r="O1121" s="157"/>
      <c r="P1121" s="157"/>
      <c r="Q1121" s="157"/>
      <c r="R1121" s="158"/>
      <c r="S1121" s="158"/>
      <c r="T1121" s="158"/>
      <c r="U1121" s="158"/>
      <c r="V1121" s="158"/>
      <c r="W1121" s="158"/>
      <c r="X1121" s="158"/>
      <c r="Y1121" s="147"/>
      <c r="Z1121" s="147"/>
      <c r="AA1121" s="147"/>
      <c r="AB1121" s="147"/>
      <c r="AC1121" s="147"/>
      <c r="AD1121" s="147"/>
      <c r="AE1121" s="147"/>
      <c r="AF1121" s="147"/>
      <c r="AG1121" s="147" t="s">
        <v>301</v>
      </c>
      <c r="AH1121" s="147">
        <v>2</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54"/>
      <c r="B1122" s="155"/>
      <c r="C1122" s="190" t="s">
        <v>306</v>
      </c>
      <c r="D1122" s="162"/>
      <c r="E1122" s="163"/>
      <c r="F1122" s="158"/>
      <c r="G1122" s="158"/>
      <c r="H1122" s="158"/>
      <c r="I1122" s="158"/>
      <c r="J1122" s="158"/>
      <c r="K1122" s="158"/>
      <c r="L1122" s="158"/>
      <c r="M1122" s="158"/>
      <c r="N1122" s="157"/>
      <c r="O1122" s="157"/>
      <c r="P1122" s="157"/>
      <c r="Q1122" s="157"/>
      <c r="R1122" s="158"/>
      <c r="S1122" s="158"/>
      <c r="T1122" s="158"/>
      <c r="U1122" s="158"/>
      <c r="V1122" s="158"/>
      <c r="W1122" s="158"/>
      <c r="X1122" s="158"/>
      <c r="Y1122" s="147"/>
      <c r="Z1122" s="147"/>
      <c r="AA1122" s="147"/>
      <c r="AB1122" s="147"/>
      <c r="AC1122" s="147"/>
      <c r="AD1122" s="147"/>
      <c r="AE1122" s="147"/>
      <c r="AF1122" s="147"/>
      <c r="AG1122" s="147" t="s">
        <v>301</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ht="22.5" outlineLevel="1" x14ac:dyDescent="0.2">
      <c r="A1123" s="172">
        <v>123</v>
      </c>
      <c r="B1123" s="173" t="s">
        <v>1028</v>
      </c>
      <c r="C1123" s="188" t="s">
        <v>1029</v>
      </c>
      <c r="D1123" s="174" t="s">
        <v>312</v>
      </c>
      <c r="E1123" s="175">
        <v>150.19999999999999</v>
      </c>
      <c r="F1123" s="176"/>
      <c r="G1123" s="177">
        <f>ROUND(E1123*F1123,2)</f>
        <v>0</v>
      </c>
      <c r="H1123" s="176"/>
      <c r="I1123" s="177">
        <f>ROUND(E1123*H1123,2)</f>
        <v>0</v>
      </c>
      <c r="J1123" s="176"/>
      <c r="K1123" s="177">
        <f>ROUND(E1123*J1123,2)</f>
        <v>0</v>
      </c>
      <c r="L1123" s="177">
        <v>21</v>
      </c>
      <c r="M1123" s="177">
        <f>G1123*(1+L1123/100)</f>
        <v>0</v>
      </c>
      <c r="N1123" s="175">
        <v>1.6000000000000001E-4</v>
      </c>
      <c r="O1123" s="175">
        <f>ROUND(E1123*N1123,2)</f>
        <v>0.02</v>
      </c>
      <c r="P1123" s="175">
        <v>1.32E-2</v>
      </c>
      <c r="Q1123" s="175">
        <f>ROUND(E1123*P1123,2)</f>
        <v>1.98</v>
      </c>
      <c r="R1123" s="177" t="s">
        <v>1020</v>
      </c>
      <c r="S1123" s="177" t="s">
        <v>267</v>
      </c>
      <c r="T1123" s="178" t="s">
        <v>267</v>
      </c>
      <c r="U1123" s="158">
        <v>0.39</v>
      </c>
      <c r="V1123" s="158">
        <f>ROUND(E1123*U1123,2)</f>
        <v>58.58</v>
      </c>
      <c r="W1123" s="158"/>
      <c r="X1123" s="158" t="s">
        <v>314</v>
      </c>
      <c r="Y1123" s="147"/>
      <c r="Z1123" s="147"/>
      <c r="AA1123" s="147"/>
      <c r="AB1123" s="147"/>
      <c r="AC1123" s="147"/>
      <c r="AD1123" s="147"/>
      <c r="AE1123" s="147"/>
      <c r="AF1123" s="147"/>
      <c r="AG1123" s="147" t="s">
        <v>919</v>
      </c>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4"/>
      <c r="B1124" s="155"/>
      <c r="C1124" s="189" t="s">
        <v>1021</v>
      </c>
      <c r="D1124" s="160"/>
      <c r="E1124" s="161"/>
      <c r="F1124" s="158"/>
      <c r="G1124" s="158"/>
      <c r="H1124" s="158"/>
      <c r="I1124" s="158"/>
      <c r="J1124" s="158"/>
      <c r="K1124" s="158"/>
      <c r="L1124" s="158"/>
      <c r="M1124" s="158"/>
      <c r="N1124" s="157"/>
      <c r="O1124" s="157"/>
      <c r="P1124" s="157"/>
      <c r="Q1124" s="157"/>
      <c r="R1124" s="158"/>
      <c r="S1124" s="158"/>
      <c r="T1124" s="158"/>
      <c r="U1124" s="158"/>
      <c r="V1124" s="158"/>
      <c r="W1124" s="158"/>
      <c r="X1124" s="158"/>
      <c r="Y1124" s="147"/>
      <c r="Z1124" s="147"/>
      <c r="AA1124" s="147"/>
      <c r="AB1124" s="147"/>
      <c r="AC1124" s="147"/>
      <c r="AD1124" s="147"/>
      <c r="AE1124" s="147"/>
      <c r="AF1124" s="147"/>
      <c r="AG1124" s="147" t="s">
        <v>301</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x14ac:dyDescent="0.2">
      <c r="A1125" s="154"/>
      <c r="B1125" s="155"/>
      <c r="C1125" s="189" t="s">
        <v>1030</v>
      </c>
      <c r="D1125" s="160"/>
      <c r="E1125" s="161">
        <v>103.2</v>
      </c>
      <c r="F1125" s="158"/>
      <c r="G1125" s="158"/>
      <c r="H1125" s="158"/>
      <c r="I1125" s="158"/>
      <c r="J1125" s="158"/>
      <c r="K1125" s="158"/>
      <c r="L1125" s="158"/>
      <c r="M1125" s="158"/>
      <c r="N1125" s="157"/>
      <c r="O1125" s="157"/>
      <c r="P1125" s="157"/>
      <c r="Q1125" s="157"/>
      <c r="R1125" s="158"/>
      <c r="S1125" s="158"/>
      <c r="T1125" s="158"/>
      <c r="U1125" s="158"/>
      <c r="V1125" s="158"/>
      <c r="W1125" s="158"/>
      <c r="X1125" s="158"/>
      <c r="Y1125" s="147"/>
      <c r="Z1125" s="147"/>
      <c r="AA1125" s="147"/>
      <c r="AB1125" s="147"/>
      <c r="AC1125" s="147"/>
      <c r="AD1125" s="147"/>
      <c r="AE1125" s="147"/>
      <c r="AF1125" s="147"/>
      <c r="AG1125" s="147" t="s">
        <v>301</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190" t="s">
        <v>302</v>
      </c>
      <c r="D1126" s="162"/>
      <c r="E1126" s="163"/>
      <c r="F1126" s="158"/>
      <c r="G1126" s="158"/>
      <c r="H1126" s="158"/>
      <c r="I1126" s="158"/>
      <c r="J1126" s="158"/>
      <c r="K1126" s="158"/>
      <c r="L1126" s="158"/>
      <c r="M1126" s="158"/>
      <c r="N1126" s="157"/>
      <c r="O1126" s="157"/>
      <c r="P1126" s="157"/>
      <c r="Q1126" s="157"/>
      <c r="R1126" s="158"/>
      <c r="S1126" s="158"/>
      <c r="T1126" s="158"/>
      <c r="U1126" s="158"/>
      <c r="V1126" s="158"/>
      <c r="W1126" s="158"/>
      <c r="X1126" s="158"/>
      <c r="Y1126" s="147"/>
      <c r="Z1126" s="147"/>
      <c r="AA1126" s="147"/>
      <c r="AB1126" s="147"/>
      <c r="AC1126" s="147"/>
      <c r="AD1126" s="147"/>
      <c r="AE1126" s="147"/>
      <c r="AF1126" s="147"/>
      <c r="AG1126" s="147" t="s">
        <v>301</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x14ac:dyDescent="0.2">
      <c r="A1127" s="154"/>
      <c r="B1127" s="155"/>
      <c r="C1127" s="191" t="s">
        <v>1031</v>
      </c>
      <c r="D1127" s="162"/>
      <c r="E1127" s="163">
        <v>103.19</v>
      </c>
      <c r="F1127" s="158"/>
      <c r="G1127" s="158"/>
      <c r="H1127" s="158"/>
      <c r="I1127" s="158"/>
      <c r="J1127" s="158"/>
      <c r="K1127" s="158"/>
      <c r="L1127" s="158"/>
      <c r="M1127" s="158"/>
      <c r="N1127" s="157"/>
      <c r="O1127" s="157"/>
      <c r="P1127" s="157"/>
      <c r="Q1127" s="157"/>
      <c r="R1127" s="158"/>
      <c r="S1127" s="158"/>
      <c r="T1127" s="158"/>
      <c r="U1127" s="158"/>
      <c r="V1127" s="158"/>
      <c r="W1127" s="158"/>
      <c r="X1127" s="158"/>
      <c r="Y1127" s="147"/>
      <c r="Z1127" s="147"/>
      <c r="AA1127" s="147"/>
      <c r="AB1127" s="147"/>
      <c r="AC1127" s="147"/>
      <c r="AD1127" s="147"/>
      <c r="AE1127" s="147"/>
      <c r="AF1127" s="147"/>
      <c r="AG1127" s="147" t="s">
        <v>301</v>
      </c>
      <c r="AH1127" s="147">
        <v>2</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x14ac:dyDescent="0.2">
      <c r="A1128" s="154"/>
      <c r="B1128" s="155"/>
      <c r="C1128" s="190" t="s">
        <v>306</v>
      </c>
      <c r="D1128" s="162"/>
      <c r="E1128" s="163"/>
      <c r="F1128" s="158"/>
      <c r="G1128" s="158"/>
      <c r="H1128" s="158"/>
      <c r="I1128" s="158"/>
      <c r="J1128" s="158"/>
      <c r="K1128" s="158"/>
      <c r="L1128" s="158"/>
      <c r="M1128" s="158"/>
      <c r="N1128" s="157"/>
      <c r="O1128" s="157"/>
      <c r="P1128" s="157"/>
      <c r="Q1128" s="157"/>
      <c r="R1128" s="158"/>
      <c r="S1128" s="158"/>
      <c r="T1128" s="158"/>
      <c r="U1128" s="158"/>
      <c r="V1128" s="158"/>
      <c r="W1128" s="158"/>
      <c r="X1128" s="158"/>
      <c r="Y1128" s="147"/>
      <c r="Z1128" s="147"/>
      <c r="AA1128" s="147"/>
      <c r="AB1128" s="147"/>
      <c r="AC1128" s="147"/>
      <c r="AD1128" s="147"/>
      <c r="AE1128" s="147"/>
      <c r="AF1128" s="147"/>
      <c r="AG1128" s="147" t="s">
        <v>301</v>
      </c>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89" t="s">
        <v>1032</v>
      </c>
      <c r="D1129" s="160"/>
      <c r="E1129" s="161">
        <v>47</v>
      </c>
      <c r="F1129" s="158"/>
      <c r="G1129" s="158"/>
      <c r="H1129" s="158"/>
      <c r="I1129" s="158"/>
      <c r="J1129" s="158"/>
      <c r="K1129" s="158"/>
      <c r="L1129" s="158"/>
      <c r="M1129" s="158"/>
      <c r="N1129" s="157"/>
      <c r="O1129" s="157"/>
      <c r="P1129" s="157"/>
      <c r="Q1129" s="157"/>
      <c r="R1129" s="158"/>
      <c r="S1129" s="158"/>
      <c r="T1129" s="158"/>
      <c r="U1129" s="158"/>
      <c r="V1129" s="158"/>
      <c r="W1129" s="158"/>
      <c r="X1129" s="158"/>
      <c r="Y1129" s="147"/>
      <c r="Z1129" s="147"/>
      <c r="AA1129" s="147"/>
      <c r="AB1129" s="147"/>
      <c r="AC1129" s="147"/>
      <c r="AD1129" s="147"/>
      <c r="AE1129" s="147"/>
      <c r="AF1129" s="147"/>
      <c r="AG1129" s="147" t="s">
        <v>301</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90" t="s">
        <v>302</v>
      </c>
      <c r="D1130" s="162"/>
      <c r="E1130" s="163"/>
      <c r="F1130" s="158"/>
      <c r="G1130" s="158"/>
      <c r="H1130" s="158"/>
      <c r="I1130" s="158"/>
      <c r="J1130" s="158"/>
      <c r="K1130" s="158"/>
      <c r="L1130" s="158"/>
      <c r="M1130" s="158"/>
      <c r="N1130" s="157"/>
      <c r="O1130" s="157"/>
      <c r="P1130" s="157"/>
      <c r="Q1130" s="157"/>
      <c r="R1130" s="158"/>
      <c r="S1130" s="158"/>
      <c r="T1130" s="158"/>
      <c r="U1130" s="158"/>
      <c r="V1130" s="158"/>
      <c r="W1130" s="158"/>
      <c r="X1130" s="158"/>
      <c r="Y1130" s="147"/>
      <c r="Z1130" s="147"/>
      <c r="AA1130" s="147"/>
      <c r="AB1130" s="147"/>
      <c r="AC1130" s="147"/>
      <c r="AD1130" s="147"/>
      <c r="AE1130" s="147"/>
      <c r="AF1130" s="147"/>
      <c r="AG1130" s="147" t="s">
        <v>301</v>
      </c>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91" t="s">
        <v>1033</v>
      </c>
      <c r="D1131" s="162"/>
      <c r="E1131" s="163"/>
      <c r="F1131" s="158"/>
      <c r="G1131" s="158"/>
      <c r="H1131" s="158"/>
      <c r="I1131" s="158"/>
      <c r="J1131" s="158"/>
      <c r="K1131" s="158"/>
      <c r="L1131" s="158"/>
      <c r="M1131" s="158"/>
      <c r="N1131" s="157"/>
      <c r="O1131" s="157"/>
      <c r="P1131" s="157"/>
      <c r="Q1131" s="157"/>
      <c r="R1131" s="158"/>
      <c r="S1131" s="158"/>
      <c r="T1131" s="158"/>
      <c r="U1131" s="158"/>
      <c r="V1131" s="158"/>
      <c r="W1131" s="158"/>
      <c r="X1131" s="158"/>
      <c r="Y1131" s="147"/>
      <c r="Z1131" s="147"/>
      <c r="AA1131" s="147"/>
      <c r="AB1131" s="147"/>
      <c r="AC1131" s="147"/>
      <c r="AD1131" s="147"/>
      <c r="AE1131" s="147"/>
      <c r="AF1131" s="147"/>
      <c r="AG1131" s="147" t="s">
        <v>301</v>
      </c>
      <c r="AH1131" s="147">
        <v>2</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191" t="s">
        <v>1034</v>
      </c>
      <c r="D1132" s="162"/>
      <c r="E1132" s="163">
        <v>46.99</v>
      </c>
      <c r="F1132" s="158"/>
      <c r="G1132" s="158"/>
      <c r="H1132" s="158"/>
      <c r="I1132" s="158"/>
      <c r="J1132" s="158"/>
      <c r="K1132" s="158"/>
      <c r="L1132" s="158"/>
      <c r="M1132" s="158"/>
      <c r="N1132" s="157"/>
      <c r="O1132" s="157"/>
      <c r="P1132" s="157"/>
      <c r="Q1132" s="157"/>
      <c r="R1132" s="158"/>
      <c r="S1132" s="158"/>
      <c r="T1132" s="158"/>
      <c r="U1132" s="158"/>
      <c r="V1132" s="158"/>
      <c r="W1132" s="158"/>
      <c r="X1132" s="158"/>
      <c r="Y1132" s="147"/>
      <c r="Z1132" s="147"/>
      <c r="AA1132" s="147"/>
      <c r="AB1132" s="147"/>
      <c r="AC1132" s="147"/>
      <c r="AD1132" s="147"/>
      <c r="AE1132" s="147"/>
      <c r="AF1132" s="147"/>
      <c r="AG1132" s="147" t="s">
        <v>301</v>
      </c>
      <c r="AH1132" s="147">
        <v>2</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x14ac:dyDescent="0.2">
      <c r="A1133" s="154"/>
      <c r="B1133" s="155"/>
      <c r="C1133" s="190" t="s">
        <v>306</v>
      </c>
      <c r="D1133" s="162"/>
      <c r="E1133" s="163"/>
      <c r="F1133" s="158"/>
      <c r="G1133" s="158"/>
      <c r="H1133" s="158"/>
      <c r="I1133" s="158"/>
      <c r="J1133" s="158"/>
      <c r="K1133" s="158"/>
      <c r="L1133" s="158"/>
      <c r="M1133" s="158"/>
      <c r="N1133" s="157"/>
      <c r="O1133" s="157"/>
      <c r="P1133" s="157"/>
      <c r="Q1133" s="157"/>
      <c r="R1133" s="158"/>
      <c r="S1133" s="158"/>
      <c r="T1133" s="158"/>
      <c r="U1133" s="158"/>
      <c r="V1133" s="158"/>
      <c r="W1133" s="158"/>
      <c r="X1133" s="158"/>
      <c r="Y1133" s="147"/>
      <c r="Z1133" s="147"/>
      <c r="AA1133" s="147"/>
      <c r="AB1133" s="147"/>
      <c r="AC1133" s="147"/>
      <c r="AD1133" s="147"/>
      <c r="AE1133" s="147"/>
      <c r="AF1133" s="147"/>
      <c r="AG1133" s="147" t="s">
        <v>301</v>
      </c>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ht="22.5" outlineLevel="1" x14ac:dyDescent="0.2">
      <c r="A1134" s="172">
        <v>124</v>
      </c>
      <c r="B1134" s="173" t="s">
        <v>1035</v>
      </c>
      <c r="C1134" s="188" t="s">
        <v>1036</v>
      </c>
      <c r="D1134" s="174" t="s">
        <v>312</v>
      </c>
      <c r="E1134" s="175">
        <v>50.1</v>
      </c>
      <c r="F1134" s="176"/>
      <c r="G1134" s="177">
        <f>ROUND(E1134*F1134,2)</f>
        <v>0</v>
      </c>
      <c r="H1134" s="176"/>
      <c r="I1134" s="177">
        <f>ROUND(E1134*H1134,2)</f>
        <v>0</v>
      </c>
      <c r="J1134" s="176"/>
      <c r="K1134" s="177">
        <f>ROUND(E1134*J1134,2)</f>
        <v>0</v>
      </c>
      <c r="L1134" s="177">
        <v>21</v>
      </c>
      <c r="M1134" s="177">
        <f>G1134*(1+L1134/100)</f>
        <v>0</v>
      </c>
      <c r="N1134" s="175">
        <v>1.4619999999999999E-2</v>
      </c>
      <c r="O1134" s="175">
        <f>ROUND(E1134*N1134,2)</f>
        <v>0.73</v>
      </c>
      <c r="P1134" s="175">
        <v>0</v>
      </c>
      <c r="Q1134" s="175">
        <f>ROUND(E1134*P1134,2)</f>
        <v>0</v>
      </c>
      <c r="R1134" s="177" t="s">
        <v>1020</v>
      </c>
      <c r="S1134" s="177" t="s">
        <v>267</v>
      </c>
      <c r="T1134" s="178" t="s">
        <v>267</v>
      </c>
      <c r="U1134" s="158">
        <v>1.68</v>
      </c>
      <c r="V1134" s="158">
        <f>ROUND(E1134*U1134,2)</f>
        <v>84.17</v>
      </c>
      <c r="W1134" s="158"/>
      <c r="X1134" s="158" t="s">
        <v>314</v>
      </c>
      <c r="Y1134" s="147"/>
      <c r="Z1134" s="147"/>
      <c r="AA1134" s="147"/>
      <c r="AB1134" s="147"/>
      <c r="AC1134" s="147"/>
      <c r="AD1134" s="147"/>
      <c r="AE1134" s="147"/>
      <c r="AF1134" s="147"/>
      <c r="AG1134" s="147" t="s">
        <v>919</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89" t="s">
        <v>1037</v>
      </c>
      <c r="D1135" s="160"/>
      <c r="E1135" s="161"/>
      <c r="F1135" s="158"/>
      <c r="G1135" s="158"/>
      <c r="H1135" s="158"/>
      <c r="I1135" s="158"/>
      <c r="J1135" s="158"/>
      <c r="K1135" s="158"/>
      <c r="L1135" s="158"/>
      <c r="M1135" s="158"/>
      <c r="N1135" s="157"/>
      <c r="O1135" s="157"/>
      <c r="P1135" s="157"/>
      <c r="Q1135" s="157"/>
      <c r="R1135" s="158"/>
      <c r="S1135" s="158"/>
      <c r="T1135" s="158"/>
      <c r="U1135" s="158"/>
      <c r="V1135" s="158"/>
      <c r="W1135" s="158"/>
      <c r="X1135" s="158"/>
      <c r="Y1135" s="147"/>
      <c r="Z1135" s="147"/>
      <c r="AA1135" s="147"/>
      <c r="AB1135" s="147"/>
      <c r="AC1135" s="147"/>
      <c r="AD1135" s="147"/>
      <c r="AE1135" s="147"/>
      <c r="AF1135" s="147"/>
      <c r="AG1135" s="147" t="s">
        <v>301</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89" t="s">
        <v>1022</v>
      </c>
      <c r="D1136" s="160"/>
      <c r="E1136" s="161"/>
      <c r="F1136" s="158"/>
      <c r="G1136" s="158"/>
      <c r="H1136" s="158"/>
      <c r="I1136" s="158"/>
      <c r="J1136" s="158"/>
      <c r="K1136" s="158"/>
      <c r="L1136" s="158"/>
      <c r="M1136" s="158"/>
      <c r="N1136" s="157"/>
      <c r="O1136" s="157"/>
      <c r="P1136" s="157"/>
      <c r="Q1136" s="157"/>
      <c r="R1136" s="158"/>
      <c r="S1136" s="158"/>
      <c r="T1136" s="158"/>
      <c r="U1136" s="158"/>
      <c r="V1136" s="158"/>
      <c r="W1136" s="158"/>
      <c r="X1136" s="158"/>
      <c r="Y1136" s="147"/>
      <c r="Z1136" s="147"/>
      <c r="AA1136" s="147"/>
      <c r="AB1136" s="147"/>
      <c r="AC1136" s="147"/>
      <c r="AD1136" s="147"/>
      <c r="AE1136" s="147"/>
      <c r="AF1136" s="147"/>
      <c r="AG1136" s="147" t="s">
        <v>301</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89" t="s">
        <v>1023</v>
      </c>
      <c r="D1137" s="160"/>
      <c r="E1137" s="161">
        <v>34.4</v>
      </c>
      <c r="F1137" s="158"/>
      <c r="G1137" s="158"/>
      <c r="H1137" s="158"/>
      <c r="I1137" s="158"/>
      <c r="J1137" s="158"/>
      <c r="K1137" s="158"/>
      <c r="L1137" s="158"/>
      <c r="M1137" s="158"/>
      <c r="N1137" s="157"/>
      <c r="O1137" s="157"/>
      <c r="P1137" s="157"/>
      <c r="Q1137" s="157"/>
      <c r="R1137" s="158"/>
      <c r="S1137" s="158"/>
      <c r="T1137" s="158"/>
      <c r="U1137" s="158"/>
      <c r="V1137" s="158"/>
      <c r="W1137" s="158"/>
      <c r="X1137" s="158"/>
      <c r="Y1137" s="147"/>
      <c r="Z1137" s="147"/>
      <c r="AA1137" s="147"/>
      <c r="AB1137" s="147"/>
      <c r="AC1137" s="147"/>
      <c r="AD1137" s="147"/>
      <c r="AE1137" s="147"/>
      <c r="AF1137" s="147"/>
      <c r="AG1137" s="147" t="s">
        <v>301</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190" t="s">
        <v>302</v>
      </c>
      <c r="D1138" s="162"/>
      <c r="E1138" s="163"/>
      <c r="F1138" s="158"/>
      <c r="G1138" s="158"/>
      <c r="H1138" s="158"/>
      <c r="I1138" s="158"/>
      <c r="J1138" s="158"/>
      <c r="K1138" s="158"/>
      <c r="L1138" s="158"/>
      <c r="M1138" s="158"/>
      <c r="N1138" s="157"/>
      <c r="O1138" s="157"/>
      <c r="P1138" s="157"/>
      <c r="Q1138" s="157"/>
      <c r="R1138" s="158"/>
      <c r="S1138" s="158"/>
      <c r="T1138" s="158"/>
      <c r="U1138" s="158"/>
      <c r="V1138" s="158"/>
      <c r="W1138" s="158"/>
      <c r="X1138" s="158"/>
      <c r="Y1138" s="147"/>
      <c r="Z1138" s="147"/>
      <c r="AA1138" s="147"/>
      <c r="AB1138" s="147"/>
      <c r="AC1138" s="147"/>
      <c r="AD1138" s="147"/>
      <c r="AE1138" s="147"/>
      <c r="AF1138" s="147"/>
      <c r="AG1138" s="147" t="s">
        <v>301</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54"/>
      <c r="B1139" s="155"/>
      <c r="C1139" s="191" t="s">
        <v>944</v>
      </c>
      <c r="D1139" s="162"/>
      <c r="E1139" s="163">
        <v>573.27</v>
      </c>
      <c r="F1139" s="158"/>
      <c r="G1139" s="158"/>
      <c r="H1139" s="158"/>
      <c r="I1139" s="158"/>
      <c r="J1139" s="158"/>
      <c r="K1139" s="158"/>
      <c r="L1139" s="158"/>
      <c r="M1139" s="158"/>
      <c r="N1139" s="157"/>
      <c r="O1139" s="157"/>
      <c r="P1139" s="157"/>
      <c r="Q1139" s="157"/>
      <c r="R1139" s="158"/>
      <c r="S1139" s="158"/>
      <c r="T1139" s="158"/>
      <c r="U1139" s="158"/>
      <c r="V1139" s="158"/>
      <c r="W1139" s="158"/>
      <c r="X1139" s="158"/>
      <c r="Y1139" s="147"/>
      <c r="Z1139" s="147"/>
      <c r="AA1139" s="147"/>
      <c r="AB1139" s="147"/>
      <c r="AC1139" s="147"/>
      <c r="AD1139" s="147"/>
      <c r="AE1139" s="147"/>
      <c r="AF1139" s="147"/>
      <c r="AG1139" s="147" t="s">
        <v>301</v>
      </c>
      <c r="AH1139" s="147">
        <v>2</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90" t="s">
        <v>306</v>
      </c>
      <c r="D1140" s="162"/>
      <c r="E1140" s="163"/>
      <c r="F1140" s="158"/>
      <c r="G1140" s="158"/>
      <c r="H1140" s="158"/>
      <c r="I1140" s="158"/>
      <c r="J1140" s="158"/>
      <c r="K1140" s="158"/>
      <c r="L1140" s="158"/>
      <c r="M1140" s="158"/>
      <c r="N1140" s="157"/>
      <c r="O1140" s="157"/>
      <c r="P1140" s="157"/>
      <c r="Q1140" s="157"/>
      <c r="R1140" s="158"/>
      <c r="S1140" s="158"/>
      <c r="T1140" s="158"/>
      <c r="U1140" s="158"/>
      <c r="V1140" s="158"/>
      <c r="W1140" s="158"/>
      <c r="X1140" s="158"/>
      <c r="Y1140" s="147"/>
      <c r="Z1140" s="147"/>
      <c r="AA1140" s="147"/>
      <c r="AB1140" s="147"/>
      <c r="AC1140" s="147"/>
      <c r="AD1140" s="147"/>
      <c r="AE1140" s="147"/>
      <c r="AF1140" s="147"/>
      <c r="AG1140" s="147" t="s">
        <v>301</v>
      </c>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89" t="s">
        <v>1024</v>
      </c>
      <c r="D1141" s="160"/>
      <c r="E1141" s="161">
        <v>15.7</v>
      </c>
      <c r="F1141" s="158"/>
      <c r="G1141" s="158"/>
      <c r="H1141" s="158"/>
      <c r="I1141" s="158"/>
      <c r="J1141" s="158"/>
      <c r="K1141" s="158"/>
      <c r="L1141" s="158"/>
      <c r="M1141" s="158"/>
      <c r="N1141" s="157"/>
      <c r="O1141" s="157"/>
      <c r="P1141" s="157"/>
      <c r="Q1141" s="157"/>
      <c r="R1141" s="158"/>
      <c r="S1141" s="158"/>
      <c r="T1141" s="158"/>
      <c r="U1141" s="158"/>
      <c r="V1141" s="158"/>
      <c r="W1141" s="158"/>
      <c r="X1141" s="158"/>
      <c r="Y1141" s="147"/>
      <c r="Z1141" s="147"/>
      <c r="AA1141" s="147"/>
      <c r="AB1141" s="147"/>
      <c r="AC1141" s="147"/>
      <c r="AD1141" s="147"/>
      <c r="AE1141" s="147"/>
      <c r="AF1141" s="147"/>
      <c r="AG1141" s="147" t="s">
        <v>301</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90" t="s">
        <v>302</v>
      </c>
      <c r="D1142" s="162"/>
      <c r="E1142" s="163"/>
      <c r="F1142" s="158"/>
      <c r="G1142" s="158"/>
      <c r="H1142" s="158"/>
      <c r="I1142" s="158"/>
      <c r="J1142" s="158"/>
      <c r="K1142" s="158"/>
      <c r="L1142" s="158"/>
      <c r="M1142" s="158"/>
      <c r="N1142" s="157"/>
      <c r="O1142" s="157"/>
      <c r="P1142" s="157"/>
      <c r="Q1142" s="157"/>
      <c r="R1142" s="158"/>
      <c r="S1142" s="158"/>
      <c r="T1142" s="158"/>
      <c r="U1142" s="158"/>
      <c r="V1142" s="158"/>
      <c r="W1142" s="158"/>
      <c r="X1142" s="158"/>
      <c r="Y1142" s="147"/>
      <c r="Z1142" s="147"/>
      <c r="AA1142" s="147"/>
      <c r="AB1142" s="147"/>
      <c r="AC1142" s="147"/>
      <c r="AD1142" s="147"/>
      <c r="AE1142" s="147"/>
      <c r="AF1142" s="147"/>
      <c r="AG1142" s="147" t="s">
        <v>301</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191" t="s">
        <v>946</v>
      </c>
      <c r="D1143" s="162"/>
      <c r="E1143" s="163"/>
      <c r="F1143" s="158"/>
      <c r="G1143" s="158"/>
      <c r="H1143" s="158"/>
      <c r="I1143" s="158"/>
      <c r="J1143" s="158"/>
      <c r="K1143" s="158"/>
      <c r="L1143" s="158"/>
      <c r="M1143" s="158"/>
      <c r="N1143" s="157"/>
      <c r="O1143" s="157"/>
      <c r="P1143" s="157"/>
      <c r="Q1143" s="157"/>
      <c r="R1143" s="158"/>
      <c r="S1143" s="158"/>
      <c r="T1143" s="158"/>
      <c r="U1143" s="158"/>
      <c r="V1143" s="158"/>
      <c r="W1143" s="158"/>
      <c r="X1143" s="158"/>
      <c r="Y1143" s="147"/>
      <c r="Z1143" s="147"/>
      <c r="AA1143" s="147"/>
      <c r="AB1143" s="147"/>
      <c r="AC1143" s="147"/>
      <c r="AD1143" s="147"/>
      <c r="AE1143" s="147"/>
      <c r="AF1143" s="147"/>
      <c r="AG1143" s="147" t="s">
        <v>301</v>
      </c>
      <c r="AH1143" s="147">
        <v>2</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54"/>
      <c r="B1144" s="155"/>
      <c r="C1144" s="191" t="s">
        <v>947</v>
      </c>
      <c r="D1144" s="162"/>
      <c r="E1144" s="163">
        <v>36.08</v>
      </c>
      <c r="F1144" s="158"/>
      <c r="G1144" s="158"/>
      <c r="H1144" s="158"/>
      <c r="I1144" s="158"/>
      <c r="J1144" s="158"/>
      <c r="K1144" s="158"/>
      <c r="L1144" s="158"/>
      <c r="M1144" s="158"/>
      <c r="N1144" s="157"/>
      <c r="O1144" s="157"/>
      <c r="P1144" s="157"/>
      <c r="Q1144" s="157"/>
      <c r="R1144" s="158"/>
      <c r="S1144" s="158"/>
      <c r="T1144" s="158"/>
      <c r="U1144" s="158"/>
      <c r="V1144" s="158"/>
      <c r="W1144" s="158"/>
      <c r="X1144" s="158"/>
      <c r="Y1144" s="147"/>
      <c r="Z1144" s="147"/>
      <c r="AA1144" s="147"/>
      <c r="AB1144" s="147"/>
      <c r="AC1144" s="147"/>
      <c r="AD1144" s="147"/>
      <c r="AE1144" s="147"/>
      <c r="AF1144" s="147"/>
      <c r="AG1144" s="147" t="s">
        <v>301</v>
      </c>
      <c r="AH1144" s="147">
        <v>2</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54"/>
      <c r="B1145" s="155"/>
      <c r="C1145" s="191" t="s">
        <v>948</v>
      </c>
      <c r="D1145" s="162"/>
      <c r="E1145" s="163">
        <v>28.875</v>
      </c>
      <c r="F1145" s="158"/>
      <c r="G1145" s="158"/>
      <c r="H1145" s="158"/>
      <c r="I1145" s="158"/>
      <c r="J1145" s="158"/>
      <c r="K1145" s="158"/>
      <c r="L1145" s="158"/>
      <c r="M1145" s="158"/>
      <c r="N1145" s="157"/>
      <c r="O1145" s="157"/>
      <c r="P1145" s="157"/>
      <c r="Q1145" s="157"/>
      <c r="R1145" s="158"/>
      <c r="S1145" s="158"/>
      <c r="T1145" s="158"/>
      <c r="U1145" s="158"/>
      <c r="V1145" s="158"/>
      <c r="W1145" s="158"/>
      <c r="X1145" s="158"/>
      <c r="Y1145" s="147"/>
      <c r="Z1145" s="147"/>
      <c r="AA1145" s="147"/>
      <c r="AB1145" s="147"/>
      <c r="AC1145" s="147"/>
      <c r="AD1145" s="147"/>
      <c r="AE1145" s="147"/>
      <c r="AF1145" s="147"/>
      <c r="AG1145" s="147" t="s">
        <v>301</v>
      </c>
      <c r="AH1145" s="147">
        <v>2</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x14ac:dyDescent="0.2">
      <c r="A1146" s="154"/>
      <c r="B1146" s="155"/>
      <c r="C1146" s="191" t="s">
        <v>949</v>
      </c>
      <c r="D1146" s="162"/>
      <c r="E1146" s="163">
        <v>33.962499999999999</v>
      </c>
      <c r="F1146" s="158"/>
      <c r="G1146" s="158"/>
      <c r="H1146" s="158"/>
      <c r="I1146" s="158"/>
      <c r="J1146" s="158"/>
      <c r="K1146" s="158"/>
      <c r="L1146" s="158"/>
      <c r="M1146" s="158"/>
      <c r="N1146" s="157"/>
      <c r="O1146" s="157"/>
      <c r="P1146" s="157"/>
      <c r="Q1146" s="157"/>
      <c r="R1146" s="158"/>
      <c r="S1146" s="158"/>
      <c r="T1146" s="158"/>
      <c r="U1146" s="158"/>
      <c r="V1146" s="158"/>
      <c r="W1146" s="158"/>
      <c r="X1146" s="158"/>
      <c r="Y1146" s="147"/>
      <c r="Z1146" s="147"/>
      <c r="AA1146" s="147"/>
      <c r="AB1146" s="147"/>
      <c r="AC1146" s="147"/>
      <c r="AD1146" s="147"/>
      <c r="AE1146" s="147"/>
      <c r="AF1146" s="147"/>
      <c r="AG1146" s="147" t="s">
        <v>301</v>
      </c>
      <c r="AH1146" s="147">
        <v>2</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91" t="s">
        <v>1025</v>
      </c>
      <c r="D1147" s="162"/>
      <c r="E1147" s="163">
        <v>8.94</v>
      </c>
      <c r="F1147" s="158"/>
      <c r="G1147" s="158"/>
      <c r="H1147" s="158"/>
      <c r="I1147" s="158"/>
      <c r="J1147" s="158"/>
      <c r="K1147" s="158"/>
      <c r="L1147" s="158"/>
      <c r="M1147" s="158"/>
      <c r="N1147" s="157"/>
      <c r="O1147" s="157"/>
      <c r="P1147" s="157"/>
      <c r="Q1147" s="157"/>
      <c r="R1147" s="158"/>
      <c r="S1147" s="158"/>
      <c r="T1147" s="158"/>
      <c r="U1147" s="158"/>
      <c r="V1147" s="158"/>
      <c r="W1147" s="158"/>
      <c r="X1147" s="158"/>
      <c r="Y1147" s="147"/>
      <c r="Z1147" s="147"/>
      <c r="AA1147" s="147"/>
      <c r="AB1147" s="147"/>
      <c r="AC1147" s="147"/>
      <c r="AD1147" s="147"/>
      <c r="AE1147" s="147"/>
      <c r="AF1147" s="147"/>
      <c r="AG1147" s="147" t="s">
        <v>301</v>
      </c>
      <c r="AH1147" s="147">
        <v>2</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191" t="s">
        <v>951</v>
      </c>
      <c r="D1148" s="162"/>
      <c r="E1148" s="163">
        <v>153.47499999999999</v>
      </c>
      <c r="F1148" s="158"/>
      <c r="G1148" s="158"/>
      <c r="H1148" s="158"/>
      <c r="I1148" s="158"/>
      <c r="J1148" s="158"/>
      <c r="K1148" s="158"/>
      <c r="L1148" s="158"/>
      <c r="M1148" s="158"/>
      <c r="N1148" s="157"/>
      <c r="O1148" s="157"/>
      <c r="P1148" s="157"/>
      <c r="Q1148" s="157"/>
      <c r="R1148" s="158"/>
      <c r="S1148" s="158"/>
      <c r="T1148" s="158"/>
      <c r="U1148" s="158"/>
      <c r="V1148" s="158"/>
      <c r="W1148" s="158"/>
      <c r="X1148" s="158"/>
      <c r="Y1148" s="147"/>
      <c r="Z1148" s="147"/>
      <c r="AA1148" s="147"/>
      <c r="AB1148" s="147"/>
      <c r="AC1148" s="147"/>
      <c r="AD1148" s="147"/>
      <c r="AE1148" s="147"/>
      <c r="AF1148" s="147"/>
      <c r="AG1148" s="147" t="s">
        <v>301</v>
      </c>
      <c r="AH1148" s="147">
        <v>2</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
      <c r="A1149" s="154"/>
      <c r="B1149" s="155"/>
      <c r="C1149" s="190" t="s">
        <v>306</v>
      </c>
      <c r="D1149" s="162"/>
      <c r="E1149" s="163"/>
      <c r="F1149" s="158"/>
      <c r="G1149" s="158"/>
      <c r="H1149" s="158"/>
      <c r="I1149" s="158"/>
      <c r="J1149" s="158"/>
      <c r="K1149" s="158"/>
      <c r="L1149" s="158"/>
      <c r="M1149" s="158"/>
      <c r="N1149" s="157"/>
      <c r="O1149" s="157"/>
      <c r="P1149" s="157"/>
      <c r="Q1149" s="157"/>
      <c r="R1149" s="158"/>
      <c r="S1149" s="158"/>
      <c r="T1149" s="158"/>
      <c r="U1149" s="158"/>
      <c r="V1149" s="158"/>
      <c r="W1149" s="158"/>
      <c r="X1149" s="158"/>
      <c r="Y1149" s="147"/>
      <c r="Z1149" s="147"/>
      <c r="AA1149" s="147"/>
      <c r="AB1149" s="147"/>
      <c r="AC1149" s="147"/>
      <c r="AD1149" s="147"/>
      <c r="AE1149" s="147"/>
      <c r="AF1149" s="147"/>
      <c r="AG1149" s="147" t="s">
        <v>301</v>
      </c>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ht="22.5" outlineLevel="1" x14ac:dyDescent="0.2">
      <c r="A1150" s="172">
        <v>125</v>
      </c>
      <c r="B1150" s="173" t="s">
        <v>1038</v>
      </c>
      <c r="C1150" s="188" t="s">
        <v>1039</v>
      </c>
      <c r="D1150" s="174" t="s">
        <v>312</v>
      </c>
      <c r="E1150" s="175">
        <v>50.1</v>
      </c>
      <c r="F1150" s="176"/>
      <c r="G1150" s="177">
        <f>ROUND(E1150*F1150,2)</f>
        <v>0</v>
      </c>
      <c r="H1150" s="176"/>
      <c r="I1150" s="177">
        <f>ROUND(E1150*H1150,2)</f>
        <v>0</v>
      </c>
      <c r="J1150" s="176"/>
      <c r="K1150" s="177">
        <f>ROUND(E1150*J1150,2)</f>
        <v>0</v>
      </c>
      <c r="L1150" s="177">
        <v>21</v>
      </c>
      <c r="M1150" s="177">
        <f>G1150*(1+L1150/100)</f>
        <v>0</v>
      </c>
      <c r="N1150" s="175">
        <v>1.4619999999999999E-2</v>
      </c>
      <c r="O1150" s="175">
        <f>ROUND(E1150*N1150,2)</f>
        <v>0.73</v>
      </c>
      <c r="P1150" s="175">
        <v>0</v>
      </c>
      <c r="Q1150" s="175">
        <f>ROUND(E1150*P1150,2)</f>
        <v>0</v>
      </c>
      <c r="R1150" s="177" t="s">
        <v>1020</v>
      </c>
      <c r="S1150" s="177" t="s">
        <v>267</v>
      </c>
      <c r="T1150" s="178" t="s">
        <v>267</v>
      </c>
      <c r="U1150" s="158">
        <v>0.72</v>
      </c>
      <c r="V1150" s="158">
        <f>ROUND(E1150*U1150,2)</f>
        <v>36.07</v>
      </c>
      <c r="W1150" s="158"/>
      <c r="X1150" s="158" t="s">
        <v>314</v>
      </c>
      <c r="Y1150" s="147"/>
      <c r="Z1150" s="147"/>
      <c r="AA1150" s="147"/>
      <c r="AB1150" s="147"/>
      <c r="AC1150" s="147"/>
      <c r="AD1150" s="147"/>
      <c r="AE1150" s="147"/>
      <c r="AF1150" s="147"/>
      <c r="AG1150" s="147" t="s">
        <v>919</v>
      </c>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189" t="s">
        <v>1037</v>
      </c>
      <c r="D1151" s="160"/>
      <c r="E1151" s="161"/>
      <c r="F1151" s="158"/>
      <c r="G1151" s="158"/>
      <c r="H1151" s="158"/>
      <c r="I1151" s="158"/>
      <c r="J1151" s="158"/>
      <c r="K1151" s="158"/>
      <c r="L1151" s="158"/>
      <c r="M1151" s="158"/>
      <c r="N1151" s="157"/>
      <c r="O1151" s="157"/>
      <c r="P1151" s="157"/>
      <c r="Q1151" s="157"/>
      <c r="R1151" s="158"/>
      <c r="S1151" s="158"/>
      <c r="T1151" s="158"/>
      <c r="U1151" s="158"/>
      <c r="V1151" s="158"/>
      <c r="W1151" s="158"/>
      <c r="X1151" s="158"/>
      <c r="Y1151" s="147"/>
      <c r="Z1151" s="147"/>
      <c r="AA1151" s="147"/>
      <c r="AB1151" s="147"/>
      <c r="AC1151" s="147"/>
      <c r="AD1151" s="147"/>
      <c r="AE1151" s="147"/>
      <c r="AF1151" s="147"/>
      <c r="AG1151" s="147" t="s">
        <v>301</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54"/>
      <c r="B1152" s="155"/>
      <c r="C1152" s="189" t="s">
        <v>1022</v>
      </c>
      <c r="D1152" s="160"/>
      <c r="E1152" s="161"/>
      <c r="F1152" s="158"/>
      <c r="G1152" s="158"/>
      <c r="H1152" s="158"/>
      <c r="I1152" s="158"/>
      <c r="J1152" s="158"/>
      <c r="K1152" s="158"/>
      <c r="L1152" s="158"/>
      <c r="M1152" s="158"/>
      <c r="N1152" s="157"/>
      <c r="O1152" s="157"/>
      <c r="P1152" s="157"/>
      <c r="Q1152" s="157"/>
      <c r="R1152" s="158"/>
      <c r="S1152" s="158"/>
      <c r="T1152" s="158"/>
      <c r="U1152" s="158"/>
      <c r="V1152" s="158"/>
      <c r="W1152" s="158"/>
      <c r="X1152" s="158"/>
      <c r="Y1152" s="147"/>
      <c r="Z1152" s="147"/>
      <c r="AA1152" s="147"/>
      <c r="AB1152" s="147"/>
      <c r="AC1152" s="147"/>
      <c r="AD1152" s="147"/>
      <c r="AE1152" s="147"/>
      <c r="AF1152" s="147"/>
      <c r="AG1152" s="147" t="s">
        <v>301</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189" t="s">
        <v>1023</v>
      </c>
      <c r="D1153" s="160"/>
      <c r="E1153" s="161">
        <v>34.4</v>
      </c>
      <c r="F1153" s="158"/>
      <c r="G1153" s="158"/>
      <c r="H1153" s="158"/>
      <c r="I1153" s="158"/>
      <c r="J1153" s="158"/>
      <c r="K1153" s="158"/>
      <c r="L1153" s="158"/>
      <c r="M1153" s="158"/>
      <c r="N1153" s="157"/>
      <c r="O1153" s="157"/>
      <c r="P1153" s="157"/>
      <c r="Q1153" s="157"/>
      <c r="R1153" s="158"/>
      <c r="S1153" s="158"/>
      <c r="T1153" s="158"/>
      <c r="U1153" s="158"/>
      <c r="V1153" s="158"/>
      <c r="W1153" s="158"/>
      <c r="X1153" s="158"/>
      <c r="Y1153" s="147"/>
      <c r="Z1153" s="147"/>
      <c r="AA1153" s="147"/>
      <c r="AB1153" s="147"/>
      <c r="AC1153" s="147"/>
      <c r="AD1153" s="147"/>
      <c r="AE1153" s="147"/>
      <c r="AF1153" s="147"/>
      <c r="AG1153" s="147" t="s">
        <v>301</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54"/>
      <c r="B1154" s="155"/>
      <c r="C1154" s="189" t="s">
        <v>1024</v>
      </c>
      <c r="D1154" s="160"/>
      <c r="E1154" s="161">
        <v>15.7</v>
      </c>
      <c r="F1154" s="158"/>
      <c r="G1154" s="158"/>
      <c r="H1154" s="158"/>
      <c r="I1154" s="158"/>
      <c r="J1154" s="158"/>
      <c r="K1154" s="158"/>
      <c r="L1154" s="158"/>
      <c r="M1154" s="158"/>
      <c r="N1154" s="157"/>
      <c r="O1154" s="157"/>
      <c r="P1154" s="157"/>
      <c r="Q1154" s="157"/>
      <c r="R1154" s="158"/>
      <c r="S1154" s="158"/>
      <c r="T1154" s="158"/>
      <c r="U1154" s="158"/>
      <c r="V1154" s="158"/>
      <c r="W1154" s="158"/>
      <c r="X1154" s="158"/>
      <c r="Y1154" s="147"/>
      <c r="Z1154" s="147"/>
      <c r="AA1154" s="147"/>
      <c r="AB1154" s="147"/>
      <c r="AC1154" s="147"/>
      <c r="AD1154" s="147"/>
      <c r="AE1154" s="147"/>
      <c r="AF1154" s="147"/>
      <c r="AG1154" s="147" t="s">
        <v>301</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ht="22.5" outlineLevel="1" x14ac:dyDescent="0.2">
      <c r="A1155" s="172">
        <v>126</v>
      </c>
      <c r="B1155" s="173" t="s">
        <v>1040</v>
      </c>
      <c r="C1155" s="188" t="s">
        <v>1041</v>
      </c>
      <c r="D1155" s="174" t="s">
        <v>312</v>
      </c>
      <c r="E1155" s="175">
        <v>150.19999999999999</v>
      </c>
      <c r="F1155" s="176"/>
      <c r="G1155" s="177">
        <f>ROUND(E1155*F1155,2)</f>
        <v>0</v>
      </c>
      <c r="H1155" s="176"/>
      <c r="I1155" s="177">
        <f>ROUND(E1155*H1155,2)</f>
        <v>0</v>
      </c>
      <c r="J1155" s="176"/>
      <c r="K1155" s="177">
        <f>ROUND(E1155*J1155,2)</f>
        <v>0</v>
      </c>
      <c r="L1155" s="177">
        <v>21</v>
      </c>
      <c r="M1155" s="177">
        <f>G1155*(1+L1155/100)</f>
        <v>0</v>
      </c>
      <c r="N1155" s="175">
        <v>1.4619999999999999E-2</v>
      </c>
      <c r="O1155" s="175">
        <f>ROUND(E1155*N1155,2)</f>
        <v>2.2000000000000002</v>
      </c>
      <c r="P1155" s="175">
        <v>0</v>
      </c>
      <c r="Q1155" s="175">
        <f>ROUND(E1155*P1155,2)</f>
        <v>0</v>
      </c>
      <c r="R1155" s="177" t="s">
        <v>1020</v>
      </c>
      <c r="S1155" s="177" t="s">
        <v>267</v>
      </c>
      <c r="T1155" s="178" t="s">
        <v>267</v>
      </c>
      <c r="U1155" s="158">
        <v>0.5</v>
      </c>
      <c r="V1155" s="158">
        <f>ROUND(E1155*U1155,2)</f>
        <v>75.099999999999994</v>
      </c>
      <c r="W1155" s="158"/>
      <c r="X1155" s="158" t="s">
        <v>314</v>
      </c>
      <c r="Y1155" s="147"/>
      <c r="Z1155" s="147"/>
      <c r="AA1155" s="147"/>
      <c r="AB1155" s="147"/>
      <c r="AC1155" s="147"/>
      <c r="AD1155" s="147"/>
      <c r="AE1155" s="147"/>
      <c r="AF1155" s="147"/>
      <c r="AG1155" s="147" t="s">
        <v>919</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54"/>
      <c r="B1156" s="155"/>
      <c r="C1156" s="189" t="s">
        <v>1021</v>
      </c>
      <c r="D1156" s="160"/>
      <c r="E1156" s="161"/>
      <c r="F1156" s="158"/>
      <c r="G1156" s="158"/>
      <c r="H1156" s="158"/>
      <c r="I1156" s="158"/>
      <c r="J1156" s="158"/>
      <c r="K1156" s="158"/>
      <c r="L1156" s="158"/>
      <c r="M1156" s="158"/>
      <c r="N1156" s="157"/>
      <c r="O1156" s="157"/>
      <c r="P1156" s="157"/>
      <c r="Q1156" s="157"/>
      <c r="R1156" s="158"/>
      <c r="S1156" s="158"/>
      <c r="T1156" s="158"/>
      <c r="U1156" s="158"/>
      <c r="V1156" s="158"/>
      <c r="W1156" s="158"/>
      <c r="X1156" s="158"/>
      <c r="Y1156" s="147"/>
      <c r="Z1156" s="147"/>
      <c r="AA1156" s="147"/>
      <c r="AB1156" s="147"/>
      <c r="AC1156" s="147"/>
      <c r="AD1156" s="147"/>
      <c r="AE1156" s="147"/>
      <c r="AF1156" s="147"/>
      <c r="AG1156" s="147" t="s">
        <v>301</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189" t="s">
        <v>1030</v>
      </c>
      <c r="D1157" s="160"/>
      <c r="E1157" s="161">
        <v>103.2</v>
      </c>
      <c r="F1157" s="158"/>
      <c r="G1157" s="158"/>
      <c r="H1157" s="158"/>
      <c r="I1157" s="158"/>
      <c r="J1157" s="158"/>
      <c r="K1157" s="158"/>
      <c r="L1157" s="158"/>
      <c r="M1157" s="158"/>
      <c r="N1157" s="157"/>
      <c r="O1157" s="157"/>
      <c r="P1157" s="157"/>
      <c r="Q1157" s="157"/>
      <c r="R1157" s="158"/>
      <c r="S1157" s="158"/>
      <c r="T1157" s="158"/>
      <c r="U1157" s="158"/>
      <c r="V1157" s="158"/>
      <c r="W1157" s="158"/>
      <c r="X1157" s="158"/>
      <c r="Y1157" s="147"/>
      <c r="Z1157" s="147"/>
      <c r="AA1157" s="147"/>
      <c r="AB1157" s="147"/>
      <c r="AC1157" s="147"/>
      <c r="AD1157" s="147"/>
      <c r="AE1157" s="147"/>
      <c r="AF1157" s="147"/>
      <c r="AG1157" s="147" t="s">
        <v>301</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54"/>
      <c r="B1158" s="155"/>
      <c r="C1158" s="190" t="s">
        <v>302</v>
      </c>
      <c r="D1158" s="162"/>
      <c r="E1158" s="163"/>
      <c r="F1158" s="158"/>
      <c r="G1158" s="158"/>
      <c r="H1158" s="158"/>
      <c r="I1158" s="158"/>
      <c r="J1158" s="158"/>
      <c r="K1158" s="158"/>
      <c r="L1158" s="158"/>
      <c r="M1158" s="158"/>
      <c r="N1158" s="157"/>
      <c r="O1158" s="157"/>
      <c r="P1158" s="157"/>
      <c r="Q1158" s="157"/>
      <c r="R1158" s="158"/>
      <c r="S1158" s="158"/>
      <c r="T1158" s="158"/>
      <c r="U1158" s="158"/>
      <c r="V1158" s="158"/>
      <c r="W1158" s="158"/>
      <c r="X1158" s="158"/>
      <c r="Y1158" s="147"/>
      <c r="Z1158" s="147"/>
      <c r="AA1158" s="147"/>
      <c r="AB1158" s="147"/>
      <c r="AC1158" s="147"/>
      <c r="AD1158" s="147"/>
      <c r="AE1158" s="147"/>
      <c r="AF1158" s="147"/>
      <c r="AG1158" s="147" t="s">
        <v>301</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191" t="s">
        <v>1031</v>
      </c>
      <c r="D1159" s="162"/>
      <c r="E1159" s="163">
        <v>103.19</v>
      </c>
      <c r="F1159" s="158"/>
      <c r="G1159" s="158"/>
      <c r="H1159" s="158"/>
      <c r="I1159" s="158"/>
      <c r="J1159" s="158"/>
      <c r="K1159" s="158"/>
      <c r="L1159" s="158"/>
      <c r="M1159" s="158"/>
      <c r="N1159" s="157"/>
      <c r="O1159" s="157"/>
      <c r="P1159" s="157"/>
      <c r="Q1159" s="157"/>
      <c r="R1159" s="158"/>
      <c r="S1159" s="158"/>
      <c r="T1159" s="158"/>
      <c r="U1159" s="158"/>
      <c r="V1159" s="158"/>
      <c r="W1159" s="158"/>
      <c r="X1159" s="158"/>
      <c r="Y1159" s="147"/>
      <c r="Z1159" s="147"/>
      <c r="AA1159" s="147"/>
      <c r="AB1159" s="147"/>
      <c r="AC1159" s="147"/>
      <c r="AD1159" s="147"/>
      <c r="AE1159" s="147"/>
      <c r="AF1159" s="147"/>
      <c r="AG1159" s="147" t="s">
        <v>301</v>
      </c>
      <c r="AH1159" s="147">
        <v>2</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54"/>
      <c r="B1160" s="155"/>
      <c r="C1160" s="190" t="s">
        <v>306</v>
      </c>
      <c r="D1160" s="162"/>
      <c r="E1160" s="163"/>
      <c r="F1160" s="158"/>
      <c r="G1160" s="158"/>
      <c r="H1160" s="158"/>
      <c r="I1160" s="158"/>
      <c r="J1160" s="158"/>
      <c r="K1160" s="158"/>
      <c r="L1160" s="158"/>
      <c r="M1160" s="158"/>
      <c r="N1160" s="157"/>
      <c r="O1160" s="157"/>
      <c r="P1160" s="157"/>
      <c r="Q1160" s="157"/>
      <c r="R1160" s="158"/>
      <c r="S1160" s="158"/>
      <c r="T1160" s="158"/>
      <c r="U1160" s="158"/>
      <c r="V1160" s="158"/>
      <c r="W1160" s="158"/>
      <c r="X1160" s="158"/>
      <c r="Y1160" s="147"/>
      <c r="Z1160" s="147"/>
      <c r="AA1160" s="147"/>
      <c r="AB1160" s="147"/>
      <c r="AC1160" s="147"/>
      <c r="AD1160" s="147"/>
      <c r="AE1160" s="147"/>
      <c r="AF1160" s="147"/>
      <c r="AG1160" s="147" t="s">
        <v>301</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189" t="s">
        <v>1032</v>
      </c>
      <c r="D1161" s="160"/>
      <c r="E1161" s="161">
        <v>47</v>
      </c>
      <c r="F1161" s="158"/>
      <c r="G1161" s="158"/>
      <c r="H1161" s="158"/>
      <c r="I1161" s="158"/>
      <c r="J1161" s="158"/>
      <c r="K1161" s="158"/>
      <c r="L1161" s="158"/>
      <c r="M1161" s="158"/>
      <c r="N1161" s="157"/>
      <c r="O1161" s="157"/>
      <c r="P1161" s="157"/>
      <c r="Q1161" s="157"/>
      <c r="R1161" s="158"/>
      <c r="S1161" s="158"/>
      <c r="T1161" s="158"/>
      <c r="U1161" s="158"/>
      <c r="V1161" s="158"/>
      <c r="W1161" s="158"/>
      <c r="X1161" s="158"/>
      <c r="Y1161" s="147"/>
      <c r="Z1161" s="147"/>
      <c r="AA1161" s="147"/>
      <c r="AB1161" s="147"/>
      <c r="AC1161" s="147"/>
      <c r="AD1161" s="147"/>
      <c r="AE1161" s="147"/>
      <c r="AF1161" s="147"/>
      <c r="AG1161" s="147" t="s">
        <v>301</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54"/>
      <c r="B1162" s="155"/>
      <c r="C1162" s="190" t="s">
        <v>302</v>
      </c>
      <c r="D1162" s="162"/>
      <c r="E1162" s="163"/>
      <c r="F1162" s="158"/>
      <c r="G1162" s="158"/>
      <c r="H1162" s="158"/>
      <c r="I1162" s="158"/>
      <c r="J1162" s="158"/>
      <c r="K1162" s="158"/>
      <c r="L1162" s="158"/>
      <c r="M1162" s="158"/>
      <c r="N1162" s="157"/>
      <c r="O1162" s="157"/>
      <c r="P1162" s="157"/>
      <c r="Q1162" s="157"/>
      <c r="R1162" s="158"/>
      <c r="S1162" s="158"/>
      <c r="T1162" s="158"/>
      <c r="U1162" s="158"/>
      <c r="V1162" s="158"/>
      <c r="W1162" s="158"/>
      <c r="X1162" s="158"/>
      <c r="Y1162" s="147"/>
      <c r="Z1162" s="147"/>
      <c r="AA1162" s="147"/>
      <c r="AB1162" s="147"/>
      <c r="AC1162" s="147"/>
      <c r="AD1162" s="147"/>
      <c r="AE1162" s="147"/>
      <c r="AF1162" s="147"/>
      <c r="AG1162" s="147" t="s">
        <v>301</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191" t="s">
        <v>1033</v>
      </c>
      <c r="D1163" s="162"/>
      <c r="E1163" s="163"/>
      <c r="F1163" s="158"/>
      <c r="G1163" s="158"/>
      <c r="H1163" s="158"/>
      <c r="I1163" s="158"/>
      <c r="J1163" s="158"/>
      <c r="K1163" s="158"/>
      <c r="L1163" s="158"/>
      <c r="M1163" s="158"/>
      <c r="N1163" s="157"/>
      <c r="O1163" s="157"/>
      <c r="P1163" s="157"/>
      <c r="Q1163" s="157"/>
      <c r="R1163" s="158"/>
      <c r="S1163" s="158"/>
      <c r="T1163" s="158"/>
      <c r="U1163" s="158"/>
      <c r="V1163" s="158"/>
      <c r="W1163" s="158"/>
      <c r="X1163" s="158"/>
      <c r="Y1163" s="147"/>
      <c r="Z1163" s="147"/>
      <c r="AA1163" s="147"/>
      <c r="AB1163" s="147"/>
      <c r="AC1163" s="147"/>
      <c r="AD1163" s="147"/>
      <c r="AE1163" s="147"/>
      <c r="AF1163" s="147"/>
      <c r="AG1163" s="147" t="s">
        <v>301</v>
      </c>
      <c r="AH1163" s="147">
        <v>2</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54"/>
      <c r="B1164" s="155"/>
      <c r="C1164" s="191" t="s">
        <v>1034</v>
      </c>
      <c r="D1164" s="162"/>
      <c r="E1164" s="163">
        <v>46.99</v>
      </c>
      <c r="F1164" s="158"/>
      <c r="G1164" s="158"/>
      <c r="H1164" s="158"/>
      <c r="I1164" s="158"/>
      <c r="J1164" s="158"/>
      <c r="K1164" s="158"/>
      <c r="L1164" s="158"/>
      <c r="M1164" s="158"/>
      <c r="N1164" s="157"/>
      <c r="O1164" s="157"/>
      <c r="P1164" s="157"/>
      <c r="Q1164" s="157"/>
      <c r="R1164" s="158"/>
      <c r="S1164" s="158"/>
      <c r="T1164" s="158"/>
      <c r="U1164" s="158"/>
      <c r="V1164" s="158"/>
      <c r="W1164" s="158"/>
      <c r="X1164" s="158"/>
      <c r="Y1164" s="147"/>
      <c r="Z1164" s="147"/>
      <c r="AA1164" s="147"/>
      <c r="AB1164" s="147"/>
      <c r="AC1164" s="147"/>
      <c r="AD1164" s="147"/>
      <c r="AE1164" s="147"/>
      <c r="AF1164" s="147"/>
      <c r="AG1164" s="147" t="s">
        <v>301</v>
      </c>
      <c r="AH1164" s="147">
        <v>2</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190" t="s">
        <v>306</v>
      </c>
      <c r="D1165" s="162"/>
      <c r="E1165" s="163"/>
      <c r="F1165" s="158"/>
      <c r="G1165" s="158"/>
      <c r="H1165" s="158"/>
      <c r="I1165" s="158"/>
      <c r="J1165" s="158"/>
      <c r="K1165" s="158"/>
      <c r="L1165" s="158"/>
      <c r="M1165" s="158"/>
      <c r="N1165" s="157"/>
      <c r="O1165" s="157"/>
      <c r="P1165" s="157"/>
      <c r="Q1165" s="157"/>
      <c r="R1165" s="158"/>
      <c r="S1165" s="158"/>
      <c r="T1165" s="158"/>
      <c r="U1165" s="158"/>
      <c r="V1165" s="158"/>
      <c r="W1165" s="158"/>
      <c r="X1165" s="158"/>
      <c r="Y1165" s="147"/>
      <c r="Z1165" s="147"/>
      <c r="AA1165" s="147"/>
      <c r="AB1165" s="147"/>
      <c r="AC1165" s="147"/>
      <c r="AD1165" s="147"/>
      <c r="AE1165" s="147"/>
      <c r="AF1165" s="147"/>
      <c r="AG1165" s="147" t="s">
        <v>301</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72">
        <v>127</v>
      </c>
      <c r="B1166" s="173" t="s">
        <v>1042</v>
      </c>
      <c r="C1166" s="188" t="s">
        <v>1043</v>
      </c>
      <c r="D1166" s="174" t="s">
        <v>322</v>
      </c>
      <c r="E1166" s="175">
        <v>6.51</v>
      </c>
      <c r="F1166" s="176"/>
      <c r="G1166" s="177">
        <f>ROUND(E1166*F1166,2)</f>
        <v>0</v>
      </c>
      <c r="H1166" s="176"/>
      <c r="I1166" s="177">
        <f>ROUND(E1166*H1166,2)</f>
        <v>0</v>
      </c>
      <c r="J1166" s="176"/>
      <c r="K1166" s="177">
        <f>ROUND(E1166*J1166,2)</f>
        <v>0</v>
      </c>
      <c r="L1166" s="177">
        <v>21</v>
      </c>
      <c r="M1166" s="177">
        <f>G1166*(1+L1166/100)</f>
        <v>0</v>
      </c>
      <c r="N1166" s="175">
        <v>2.3570000000000001E-2</v>
      </c>
      <c r="O1166" s="175">
        <f>ROUND(E1166*N1166,2)</f>
        <v>0.15</v>
      </c>
      <c r="P1166" s="175">
        <v>0</v>
      </c>
      <c r="Q1166" s="175">
        <f>ROUND(E1166*P1166,2)</f>
        <v>0</v>
      </c>
      <c r="R1166" s="177" t="s">
        <v>1020</v>
      </c>
      <c r="S1166" s="177" t="s">
        <v>267</v>
      </c>
      <c r="T1166" s="178" t="s">
        <v>267</v>
      </c>
      <c r="U1166" s="158">
        <v>0</v>
      </c>
      <c r="V1166" s="158">
        <f>ROUND(E1166*U1166,2)</f>
        <v>0</v>
      </c>
      <c r="W1166" s="158"/>
      <c r="X1166" s="158" t="s">
        <v>314</v>
      </c>
      <c r="Y1166" s="147"/>
      <c r="Z1166" s="147"/>
      <c r="AA1166" s="147"/>
      <c r="AB1166" s="147"/>
      <c r="AC1166" s="147"/>
      <c r="AD1166" s="147"/>
      <c r="AE1166" s="147"/>
      <c r="AF1166" s="147"/>
      <c r="AG1166" s="147" t="s">
        <v>919</v>
      </c>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189" t="s">
        <v>1044</v>
      </c>
      <c r="D1167" s="160"/>
      <c r="E1167" s="161"/>
      <c r="F1167" s="158"/>
      <c r="G1167" s="158"/>
      <c r="H1167" s="158"/>
      <c r="I1167" s="158"/>
      <c r="J1167" s="158"/>
      <c r="K1167" s="158"/>
      <c r="L1167" s="158"/>
      <c r="M1167" s="158"/>
      <c r="N1167" s="157"/>
      <c r="O1167" s="157"/>
      <c r="P1167" s="157"/>
      <c r="Q1167" s="157"/>
      <c r="R1167" s="158"/>
      <c r="S1167" s="158"/>
      <c r="T1167" s="158"/>
      <c r="U1167" s="158"/>
      <c r="V1167" s="158"/>
      <c r="W1167" s="158"/>
      <c r="X1167" s="158"/>
      <c r="Y1167" s="147"/>
      <c r="Z1167" s="147"/>
      <c r="AA1167" s="147"/>
      <c r="AB1167" s="147"/>
      <c r="AC1167" s="147"/>
      <c r="AD1167" s="147"/>
      <c r="AE1167" s="147"/>
      <c r="AF1167" s="147"/>
      <c r="AG1167" s="147" t="s">
        <v>301</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54"/>
      <c r="B1168" s="155"/>
      <c r="C1168" s="189" t="s">
        <v>1045</v>
      </c>
      <c r="D1168" s="160"/>
      <c r="E1168" s="161">
        <v>4.4720000000000004</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47"/>
      <c r="Z1168" s="147"/>
      <c r="AA1168" s="147"/>
      <c r="AB1168" s="147"/>
      <c r="AC1168" s="147"/>
      <c r="AD1168" s="147"/>
      <c r="AE1168" s="147"/>
      <c r="AF1168" s="147"/>
      <c r="AG1168" s="147" t="s">
        <v>301</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190" t="s">
        <v>302</v>
      </c>
      <c r="D1169" s="162"/>
      <c r="E1169" s="163"/>
      <c r="F1169" s="158"/>
      <c r="G1169" s="158"/>
      <c r="H1169" s="158"/>
      <c r="I1169" s="158"/>
      <c r="J1169" s="158"/>
      <c r="K1169" s="158"/>
      <c r="L1169" s="158"/>
      <c r="M1169" s="158"/>
      <c r="N1169" s="157"/>
      <c r="O1169" s="157"/>
      <c r="P1169" s="157"/>
      <c r="Q1169" s="157"/>
      <c r="R1169" s="158"/>
      <c r="S1169" s="158"/>
      <c r="T1169" s="158"/>
      <c r="U1169" s="158"/>
      <c r="V1169" s="158"/>
      <c r="W1169" s="158"/>
      <c r="X1169" s="158"/>
      <c r="Y1169" s="147"/>
      <c r="Z1169" s="147"/>
      <c r="AA1169" s="147"/>
      <c r="AB1169" s="147"/>
      <c r="AC1169" s="147"/>
      <c r="AD1169" s="147"/>
      <c r="AE1169" s="147"/>
      <c r="AF1169" s="147"/>
      <c r="AG1169" s="147" t="s">
        <v>301</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54"/>
      <c r="B1170" s="155"/>
      <c r="C1170" s="191" t="s">
        <v>1046</v>
      </c>
      <c r="D1170" s="162"/>
      <c r="E1170" s="163">
        <v>171.99</v>
      </c>
      <c r="F1170" s="158"/>
      <c r="G1170" s="158"/>
      <c r="H1170" s="158"/>
      <c r="I1170" s="158"/>
      <c r="J1170" s="158"/>
      <c r="K1170" s="158"/>
      <c r="L1170" s="158"/>
      <c r="M1170" s="158"/>
      <c r="N1170" s="157"/>
      <c r="O1170" s="157"/>
      <c r="P1170" s="157"/>
      <c r="Q1170" s="157"/>
      <c r="R1170" s="158"/>
      <c r="S1170" s="158"/>
      <c r="T1170" s="158"/>
      <c r="U1170" s="158"/>
      <c r="V1170" s="158"/>
      <c r="W1170" s="158"/>
      <c r="X1170" s="158"/>
      <c r="Y1170" s="147"/>
      <c r="Z1170" s="147"/>
      <c r="AA1170" s="147"/>
      <c r="AB1170" s="147"/>
      <c r="AC1170" s="147"/>
      <c r="AD1170" s="147"/>
      <c r="AE1170" s="147"/>
      <c r="AF1170" s="147"/>
      <c r="AG1170" s="147" t="s">
        <v>301</v>
      </c>
      <c r="AH1170" s="147">
        <v>2</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190" t="s">
        <v>306</v>
      </c>
      <c r="D1171" s="162"/>
      <c r="E1171" s="163"/>
      <c r="F1171" s="158"/>
      <c r="G1171" s="158"/>
      <c r="H1171" s="158"/>
      <c r="I1171" s="158"/>
      <c r="J1171" s="158"/>
      <c r="K1171" s="158"/>
      <c r="L1171" s="158"/>
      <c r="M1171" s="158"/>
      <c r="N1171" s="157"/>
      <c r="O1171" s="157"/>
      <c r="P1171" s="157"/>
      <c r="Q1171" s="157"/>
      <c r="R1171" s="158"/>
      <c r="S1171" s="158"/>
      <c r="T1171" s="158"/>
      <c r="U1171" s="158"/>
      <c r="V1171" s="158"/>
      <c r="W1171" s="158"/>
      <c r="X1171" s="158"/>
      <c r="Y1171" s="147"/>
      <c r="Z1171" s="147"/>
      <c r="AA1171" s="147"/>
      <c r="AB1171" s="147"/>
      <c r="AC1171" s="147"/>
      <c r="AD1171" s="147"/>
      <c r="AE1171" s="147"/>
      <c r="AF1171" s="147"/>
      <c r="AG1171" s="147" t="s">
        <v>301</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54"/>
      <c r="B1172" s="155"/>
      <c r="C1172" s="189" t="s">
        <v>1047</v>
      </c>
      <c r="D1172" s="160"/>
      <c r="E1172" s="161">
        <v>2.0384000000000002</v>
      </c>
      <c r="F1172" s="158"/>
      <c r="G1172" s="158"/>
      <c r="H1172" s="158"/>
      <c r="I1172" s="158"/>
      <c r="J1172" s="158"/>
      <c r="K1172" s="158"/>
      <c r="L1172" s="158"/>
      <c r="M1172" s="158"/>
      <c r="N1172" s="157"/>
      <c r="O1172" s="157"/>
      <c r="P1172" s="157"/>
      <c r="Q1172" s="157"/>
      <c r="R1172" s="158"/>
      <c r="S1172" s="158"/>
      <c r="T1172" s="158"/>
      <c r="U1172" s="158"/>
      <c r="V1172" s="158"/>
      <c r="W1172" s="158"/>
      <c r="X1172" s="158"/>
      <c r="Y1172" s="147"/>
      <c r="Z1172" s="147"/>
      <c r="AA1172" s="147"/>
      <c r="AB1172" s="147"/>
      <c r="AC1172" s="147"/>
      <c r="AD1172" s="147"/>
      <c r="AE1172" s="147"/>
      <c r="AF1172" s="147"/>
      <c r="AG1172" s="147" t="s">
        <v>301</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190" t="s">
        <v>302</v>
      </c>
      <c r="D1173" s="162"/>
      <c r="E1173" s="163"/>
      <c r="F1173" s="158"/>
      <c r="G1173" s="158"/>
      <c r="H1173" s="158"/>
      <c r="I1173" s="158"/>
      <c r="J1173" s="158"/>
      <c r="K1173" s="158"/>
      <c r="L1173" s="158"/>
      <c r="M1173" s="158"/>
      <c r="N1173" s="157"/>
      <c r="O1173" s="157"/>
      <c r="P1173" s="157"/>
      <c r="Q1173" s="157"/>
      <c r="R1173" s="158"/>
      <c r="S1173" s="158"/>
      <c r="T1173" s="158"/>
      <c r="U1173" s="158"/>
      <c r="V1173" s="158"/>
      <c r="W1173" s="158"/>
      <c r="X1173" s="158"/>
      <c r="Y1173" s="147"/>
      <c r="Z1173" s="147"/>
      <c r="AA1173" s="147"/>
      <c r="AB1173" s="147"/>
      <c r="AC1173" s="147"/>
      <c r="AD1173" s="147"/>
      <c r="AE1173" s="147"/>
      <c r="AF1173" s="147"/>
      <c r="AG1173" s="147" t="s">
        <v>301</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54"/>
      <c r="B1174" s="155"/>
      <c r="C1174" s="191" t="s">
        <v>1033</v>
      </c>
      <c r="D1174" s="162"/>
      <c r="E1174" s="163"/>
      <c r="F1174" s="158"/>
      <c r="G1174" s="158"/>
      <c r="H1174" s="158"/>
      <c r="I1174" s="158"/>
      <c r="J1174" s="158"/>
      <c r="K1174" s="158"/>
      <c r="L1174" s="158"/>
      <c r="M1174" s="158"/>
      <c r="N1174" s="157"/>
      <c r="O1174" s="157"/>
      <c r="P1174" s="157"/>
      <c r="Q1174" s="157"/>
      <c r="R1174" s="158"/>
      <c r="S1174" s="158"/>
      <c r="T1174" s="158"/>
      <c r="U1174" s="158"/>
      <c r="V1174" s="158"/>
      <c r="W1174" s="158"/>
      <c r="X1174" s="158"/>
      <c r="Y1174" s="147"/>
      <c r="Z1174" s="147"/>
      <c r="AA1174" s="147"/>
      <c r="AB1174" s="147"/>
      <c r="AC1174" s="147"/>
      <c r="AD1174" s="147"/>
      <c r="AE1174" s="147"/>
      <c r="AF1174" s="147"/>
      <c r="AG1174" s="147" t="s">
        <v>301</v>
      </c>
      <c r="AH1174" s="147">
        <v>2</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191" t="s">
        <v>1048</v>
      </c>
      <c r="D1175" s="162"/>
      <c r="E1175" s="163">
        <v>78.39</v>
      </c>
      <c r="F1175" s="158"/>
      <c r="G1175" s="158"/>
      <c r="H1175" s="158"/>
      <c r="I1175" s="158"/>
      <c r="J1175" s="158"/>
      <c r="K1175" s="158"/>
      <c r="L1175" s="158"/>
      <c r="M1175" s="158"/>
      <c r="N1175" s="157"/>
      <c r="O1175" s="157"/>
      <c r="P1175" s="157"/>
      <c r="Q1175" s="157"/>
      <c r="R1175" s="158"/>
      <c r="S1175" s="158"/>
      <c r="T1175" s="158"/>
      <c r="U1175" s="158"/>
      <c r="V1175" s="158"/>
      <c r="W1175" s="158"/>
      <c r="X1175" s="158"/>
      <c r="Y1175" s="147"/>
      <c r="Z1175" s="147"/>
      <c r="AA1175" s="147"/>
      <c r="AB1175" s="147"/>
      <c r="AC1175" s="147"/>
      <c r="AD1175" s="147"/>
      <c r="AE1175" s="147"/>
      <c r="AF1175" s="147"/>
      <c r="AG1175" s="147" t="s">
        <v>301</v>
      </c>
      <c r="AH1175" s="147">
        <v>2</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54"/>
      <c r="B1176" s="155"/>
      <c r="C1176" s="190" t="s">
        <v>306</v>
      </c>
      <c r="D1176" s="162"/>
      <c r="E1176" s="163"/>
      <c r="F1176" s="158"/>
      <c r="G1176" s="158"/>
      <c r="H1176" s="158"/>
      <c r="I1176" s="158"/>
      <c r="J1176" s="158"/>
      <c r="K1176" s="158"/>
      <c r="L1176" s="158"/>
      <c r="M1176" s="158"/>
      <c r="N1176" s="157"/>
      <c r="O1176" s="157"/>
      <c r="P1176" s="157"/>
      <c r="Q1176" s="157"/>
      <c r="R1176" s="158"/>
      <c r="S1176" s="158"/>
      <c r="T1176" s="158"/>
      <c r="U1176" s="158"/>
      <c r="V1176" s="158"/>
      <c r="W1176" s="158"/>
      <c r="X1176" s="158"/>
      <c r="Y1176" s="147"/>
      <c r="Z1176" s="147"/>
      <c r="AA1176" s="147"/>
      <c r="AB1176" s="147"/>
      <c r="AC1176" s="147"/>
      <c r="AD1176" s="147"/>
      <c r="AE1176" s="147"/>
      <c r="AF1176" s="147"/>
      <c r="AG1176" s="147" t="s">
        <v>301</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189" t="s">
        <v>1049</v>
      </c>
      <c r="D1177" s="160"/>
      <c r="E1177" s="161">
        <v>-4.0000000000000002E-4</v>
      </c>
      <c r="F1177" s="158"/>
      <c r="G1177" s="158"/>
      <c r="H1177" s="158"/>
      <c r="I1177" s="158"/>
      <c r="J1177" s="158"/>
      <c r="K1177" s="158"/>
      <c r="L1177" s="158"/>
      <c r="M1177" s="158"/>
      <c r="N1177" s="157"/>
      <c r="O1177" s="157"/>
      <c r="P1177" s="157"/>
      <c r="Q1177" s="157"/>
      <c r="R1177" s="158"/>
      <c r="S1177" s="158"/>
      <c r="T1177" s="158"/>
      <c r="U1177" s="158"/>
      <c r="V1177" s="158"/>
      <c r="W1177" s="158"/>
      <c r="X1177" s="158"/>
      <c r="Y1177" s="147"/>
      <c r="Z1177" s="147"/>
      <c r="AA1177" s="147"/>
      <c r="AB1177" s="147"/>
      <c r="AC1177" s="147"/>
      <c r="AD1177" s="147"/>
      <c r="AE1177" s="147"/>
      <c r="AF1177" s="147"/>
      <c r="AG1177" s="147" t="s">
        <v>301</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72">
        <v>128</v>
      </c>
      <c r="B1178" s="173" t="s">
        <v>1050</v>
      </c>
      <c r="C1178" s="188" t="s">
        <v>1051</v>
      </c>
      <c r="D1178" s="174" t="s">
        <v>312</v>
      </c>
      <c r="E1178" s="175">
        <v>95.9</v>
      </c>
      <c r="F1178" s="176"/>
      <c r="G1178" s="177">
        <f>ROUND(E1178*F1178,2)</f>
        <v>0</v>
      </c>
      <c r="H1178" s="176"/>
      <c r="I1178" s="177">
        <f>ROUND(E1178*H1178,2)</f>
        <v>0</v>
      </c>
      <c r="J1178" s="176"/>
      <c r="K1178" s="177">
        <f>ROUND(E1178*J1178,2)</f>
        <v>0</v>
      </c>
      <c r="L1178" s="177">
        <v>21</v>
      </c>
      <c r="M1178" s="177">
        <f>G1178*(1+L1178/100)</f>
        <v>0</v>
      </c>
      <c r="N1178" s="175">
        <v>1.6000000000000001E-4</v>
      </c>
      <c r="O1178" s="175">
        <f>ROUND(E1178*N1178,2)</f>
        <v>0.02</v>
      </c>
      <c r="P1178" s="175">
        <v>0</v>
      </c>
      <c r="Q1178" s="175">
        <f>ROUND(E1178*P1178,2)</f>
        <v>0</v>
      </c>
      <c r="R1178" s="177" t="s">
        <v>1020</v>
      </c>
      <c r="S1178" s="177" t="s">
        <v>267</v>
      </c>
      <c r="T1178" s="178" t="s">
        <v>267</v>
      </c>
      <c r="U1178" s="158">
        <v>0.14000000000000001</v>
      </c>
      <c r="V1178" s="158">
        <f>ROUND(E1178*U1178,2)</f>
        <v>13.43</v>
      </c>
      <c r="W1178" s="158"/>
      <c r="X1178" s="158" t="s">
        <v>314</v>
      </c>
      <c r="Y1178" s="147"/>
      <c r="Z1178" s="147"/>
      <c r="AA1178" s="147"/>
      <c r="AB1178" s="147"/>
      <c r="AC1178" s="147"/>
      <c r="AD1178" s="147"/>
      <c r="AE1178" s="147"/>
      <c r="AF1178" s="147"/>
      <c r="AG1178" s="147" t="s">
        <v>315</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189" t="s">
        <v>1052</v>
      </c>
      <c r="D1179" s="160"/>
      <c r="E1179" s="161"/>
      <c r="F1179" s="158"/>
      <c r="G1179" s="158"/>
      <c r="H1179" s="158"/>
      <c r="I1179" s="158"/>
      <c r="J1179" s="158"/>
      <c r="K1179" s="158"/>
      <c r="L1179" s="158"/>
      <c r="M1179" s="158"/>
      <c r="N1179" s="157"/>
      <c r="O1179" s="157"/>
      <c r="P1179" s="157"/>
      <c r="Q1179" s="157"/>
      <c r="R1179" s="158"/>
      <c r="S1179" s="158"/>
      <c r="T1179" s="158"/>
      <c r="U1179" s="158"/>
      <c r="V1179" s="158"/>
      <c r="W1179" s="158"/>
      <c r="X1179" s="158"/>
      <c r="Y1179" s="147"/>
      <c r="Z1179" s="147"/>
      <c r="AA1179" s="147"/>
      <c r="AB1179" s="147"/>
      <c r="AC1179" s="147"/>
      <c r="AD1179" s="147"/>
      <c r="AE1179" s="147"/>
      <c r="AF1179" s="147"/>
      <c r="AG1179" s="147" t="s">
        <v>301</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154"/>
      <c r="B1180" s="155"/>
      <c r="C1180" s="189" t="s">
        <v>1053</v>
      </c>
      <c r="D1180" s="160"/>
      <c r="E1180" s="161">
        <v>95.9</v>
      </c>
      <c r="F1180" s="158"/>
      <c r="G1180" s="158"/>
      <c r="H1180" s="158"/>
      <c r="I1180" s="158"/>
      <c r="J1180" s="158"/>
      <c r="K1180" s="158"/>
      <c r="L1180" s="158"/>
      <c r="M1180" s="158"/>
      <c r="N1180" s="157"/>
      <c r="O1180" s="157"/>
      <c r="P1180" s="157"/>
      <c r="Q1180" s="157"/>
      <c r="R1180" s="158"/>
      <c r="S1180" s="158"/>
      <c r="T1180" s="158"/>
      <c r="U1180" s="158"/>
      <c r="V1180" s="158"/>
      <c r="W1180" s="158"/>
      <c r="X1180" s="158"/>
      <c r="Y1180" s="147"/>
      <c r="Z1180" s="147"/>
      <c r="AA1180" s="147"/>
      <c r="AB1180" s="147"/>
      <c r="AC1180" s="147"/>
      <c r="AD1180" s="147"/>
      <c r="AE1180" s="147"/>
      <c r="AF1180" s="147"/>
      <c r="AG1180" s="147" t="s">
        <v>301</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190" t="s">
        <v>302</v>
      </c>
      <c r="D1181" s="162"/>
      <c r="E1181" s="163"/>
      <c r="F1181" s="158"/>
      <c r="G1181" s="158"/>
      <c r="H1181" s="158"/>
      <c r="I1181" s="158"/>
      <c r="J1181" s="158"/>
      <c r="K1181" s="158"/>
      <c r="L1181" s="158"/>
      <c r="M1181" s="158"/>
      <c r="N1181" s="157"/>
      <c r="O1181" s="157"/>
      <c r="P1181" s="157"/>
      <c r="Q1181" s="157"/>
      <c r="R1181" s="158"/>
      <c r="S1181" s="158"/>
      <c r="T1181" s="158"/>
      <c r="U1181" s="158"/>
      <c r="V1181" s="158"/>
      <c r="W1181" s="158"/>
      <c r="X1181" s="158"/>
      <c r="Y1181" s="147"/>
      <c r="Z1181" s="147"/>
      <c r="AA1181" s="147"/>
      <c r="AB1181" s="147"/>
      <c r="AC1181" s="147"/>
      <c r="AD1181" s="147"/>
      <c r="AE1181" s="147"/>
      <c r="AF1181" s="147"/>
      <c r="AG1181" s="147" t="s">
        <v>301</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4"/>
      <c r="B1182" s="155"/>
      <c r="C1182" s="191" t="s">
        <v>617</v>
      </c>
      <c r="D1182" s="162"/>
      <c r="E1182" s="163">
        <v>52.92</v>
      </c>
      <c r="F1182" s="158"/>
      <c r="G1182" s="158"/>
      <c r="H1182" s="158"/>
      <c r="I1182" s="158"/>
      <c r="J1182" s="158"/>
      <c r="K1182" s="158"/>
      <c r="L1182" s="158"/>
      <c r="M1182" s="158"/>
      <c r="N1182" s="157"/>
      <c r="O1182" s="157"/>
      <c r="P1182" s="157"/>
      <c r="Q1182" s="157"/>
      <c r="R1182" s="158"/>
      <c r="S1182" s="158"/>
      <c r="T1182" s="158"/>
      <c r="U1182" s="158"/>
      <c r="V1182" s="158"/>
      <c r="W1182" s="158"/>
      <c r="X1182" s="158"/>
      <c r="Y1182" s="147"/>
      <c r="Z1182" s="147"/>
      <c r="AA1182" s="147"/>
      <c r="AB1182" s="147"/>
      <c r="AC1182" s="147"/>
      <c r="AD1182" s="147"/>
      <c r="AE1182" s="147"/>
      <c r="AF1182" s="147"/>
      <c r="AG1182" s="147" t="s">
        <v>301</v>
      </c>
      <c r="AH1182" s="147">
        <v>2</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4"/>
      <c r="B1183" s="155"/>
      <c r="C1183" s="191" t="s">
        <v>1054</v>
      </c>
      <c r="D1183" s="162"/>
      <c r="E1183" s="163">
        <v>42.975000000000001</v>
      </c>
      <c r="F1183" s="158"/>
      <c r="G1183" s="158"/>
      <c r="H1183" s="158"/>
      <c r="I1183" s="158"/>
      <c r="J1183" s="158"/>
      <c r="K1183" s="158"/>
      <c r="L1183" s="158"/>
      <c r="M1183" s="158"/>
      <c r="N1183" s="157"/>
      <c r="O1183" s="157"/>
      <c r="P1183" s="157"/>
      <c r="Q1183" s="157"/>
      <c r="R1183" s="158"/>
      <c r="S1183" s="158"/>
      <c r="T1183" s="158"/>
      <c r="U1183" s="158"/>
      <c r="V1183" s="158"/>
      <c r="W1183" s="158"/>
      <c r="X1183" s="158"/>
      <c r="Y1183" s="147"/>
      <c r="Z1183" s="147"/>
      <c r="AA1183" s="147"/>
      <c r="AB1183" s="147"/>
      <c r="AC1183" s="147"/>
      <c r="AD1183" s="147"/>
      <c r="AE1183" s="147"/>
      <c r="AF1183" s="147"/>
      <c r="AG1183" s="147" t="s">
        <v>301</v>
      </c>
      <c r="AH1183" s="147">
        <v>2</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90" t="s">
        <v>306</v>
      </c>
      <c r="D1184" s="162"/>
      <c r="E1184" s="163"/>
      <c r="F1184" s="158"/>
      <c r="G1184" s="158"/>
      <c r="H1184" s="158"/>
      <c r="I1184" s="158"/>
      <c r="J1184" s="158"/>
      <c r="K1184" s="158"/>
      <c r="L1184" s="158"/>
      <c r="M1184" s="158"/>
      <c r="N1184" s="157"/>
      <c r="O1184" s="157"/>
      <c r="P1184" s="157"/>
      <c r="Q1184" s="157"/>
      <c r="R1184" s="158"/>
      <c r="S1184" s="158"/>
      <c r="T1184" s="158"/>
      <c r="U1184" s="158"/>
      <c r="V1184" s="158"/>
      <c r="W1184" s="158"/>
      <c r="X1184" s="158"/>
      <c r="Y1184" s="147"/>
      <c r="Z1184" s="147"/>
      <c r="AA1184" s="147"/>
      <c r="AB1184" s="147"/>
      <c r="AC1184" s="147"/>
      <c r="AD1184" s="147"/>
      <c r="AE1184" s="147"/>
      <c r="AF1184" s="147"/>
      <c r="AG1184" s="147" t="s">
        <v>301</v>
      </c>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72">
        <v>129</v>
      </c>
      <c r="B1185" s="173" t="s">
        <v>1055</v>
      </c>
      <c r="C1185" s="188" t="s">
        <v>1056</v>
      </c>
      <c r="D1185" s="174" t="s">
        <v>312</v>
      </c>
      <c r="E1185" s="175">
        <v>95.9</v>
      </c>
      <c r="F1185" s="176"/>
      <c r="G1185" s="177">
        <f>ROUND(E1185*F1185,2)</f>
        <v>0</v>
      </c>
      <c r="H1185" s="176"/>
      <c r="I1185" s="177">
        <f>ROUND(E1185*H1185,2)</f>
        <v>0</v>
      </c>
      <c r="J1185" s="176"/>
      <c r="K1185" s="177">
        <f>ROUND(E1185*J1185,2)</f>
        <v>0</v>
      </c>
      <c r="L1185" s="177">
        <v>21</v>
      </c>
      <c r="M1185" s="177">
        <f>G1185*(1+L1185/100)</f>
        <v>0</v>
      </c>
      <c r="N1185" s="175">
        <v>2.4000000000000001E-4</v>
      </c>
      <c r="O1185" s="175">
        <f>ROUND(E1185*N1185,2)</f>
        <v>0.02</v>
      </c>
      <c r="P1185" s="175">
        <v>0</v>
      </c>
      <c r="Q1185" s="175">
        <f>ROUND(E1185*P1185,2)</f>
        <v>0</v>
      </c>
      <c r="R1185" s="177" t="s">
        <v>1020</v>
      </c>
      <c r="S1185" s="177" t="s">
        <v>267</v>
      </c>
      <c r="T1185" s="178" t="s">
        <v>267</v>
      </c>
      <c r="U1185" s="158">
        <v>0</v>
      </c>
      <c r="V1185" s="158">
        <f>ROUND(E1185*U1185,2)</f>
        <v>0</v>
      </c>
      <c r="W1185" s="158"/>
      <c r="X1185" s="158" t="s">
        <v>314</v>
      </c>
      <c r="Y1185" s="147"/>
      <c r="Z1185" s="147"/>
      <c r="AA1185" s="147"/>
      <c r="AB1185" s="147"/>
      <c r="AC1185" s="147"/>
      <c r="AD1185" s="147"/>
      <c r="AE1185" s="147"/>
      <c r="AF1185" s="147"/>
      <c r="AG1185" s="147" t="s">
        <v>315</v>
      </c>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189" t="s">
        <v>1057</v>
      </c>
      <c r="D1186" s="160"/>
      <c r="E1186" s="161">
        <v>95.9</v>
      </c>
      <c r="F1186" s="158"/>
      <c r="G1186" s="158"/>
      <c r="H1186" s="158"/>
      <c r="I1186" s="158"/>
      <c r="J1186" s="158"/>
      <c r="K1186" s="158"/>
      <c r="L1186" s="158"/>
      <c r="M1186" s="158"/>
      <c r="N1186" s="157"/>
      <c r="O1186" s="157"/>
      <c r="P1186" s="157"/>
      <c r="Q1186" s="157"/>
      <c r="R1186" s="158"/>
      <c r="S1186" s="158"/>
      <c r="T1186" s="158"/>
      <c r="U1186" s="158"/>
      <c r="V1186" s="158"/>
      <c r="W1186" s="158"/>
      <c r="X1186" s="158"/>
      <c r="Y1186" s="147"/>
      <c r="Z1186" s="147"/>
      <c r="AA1186" s="147"/>
      <c r="AB1186" s="147"/>
      <c r="AC1186" s="147"/>
      <c r="AD1186" s="147"/>
      <c r="AE1186" s="147"/>
      <c r="AF1186" s="147"/>
      <c r="AG1186" s="147" t="s">
        <v>301</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72">
        <v>130</v>
      </c>
      <c r="B1187" s="173" t="s">
        <v>1058</v>
      </c>
      <c r="C1187" s="188" t="s">
        <v>1059</v>
      </c>
      <c r="D1187" s="174" t="s">
        <v>322</v>
      </c>
      <c r="E1187" s="175">
        <v>7.2</v>
      </c>
      <c r="F1187" s="176"/>
      <c r="G1187" s="177">
        <f>ROUND(E1187*F1187,2)</f>
        <v>0</v>
      </c>
      <c r="H1187" s="176"/>
      <c r="I1187" s="177">
        <f>ROUND(E1187*H1187,2)</f>
        <v>0</v>
      </c>
      <c r="J1187" s="176"/>
      <c r="K1187" s="177">
        <f>ROUND(E1187*J1187,2)</f>
        <v>0</v>
      </c>
      <c r="L1187" s="177">
        <v>21</v>
      </c>
      <c r="M1187" s="177">
        <f>G1187*(1+L1187/100)</f>
        <v>0</v>
      </c>
      <c r="N1187" s="175">
        <v>0.55000000000000004</v>
      </c>
      <c r="O1187" s="175">
        <f>ROUND(E1187*N1187,2)</f>
        <v>3.96</v>
      </c>
      <c r="P1187" s="175">
        <v>0</v>
      </c>
      <c r="Q1187" s="175">
        <f>ROUND(E1187*P1187,2)</f>
        <v>0</v>
      </c>
      <c r="R1187" s="177"/>
      <c r="S1187" s="177" t="s">
        <v>281</v>
      </c>
      <c r="T1187" s="178" t="s">
        <v>267</v>
      </c>
      <c r="U1187" s="158">
        <v>0</v>
      </c>
      <c r="V1187" s="158">
        <f>ROUND(E1187*U1187,2)</f>
        <v>0</v>
      </c>
      <c r="W1187" s="158"/>
      <c r="X1187" s="158" t="s">
        <v>427</v>
      </c>
      <c r="Y1187" s="147"/>
      <c r="Z1187" s="147"/>
      <c r="AA1187" s="147"/>
      <c r="AB1187" s="147"/>
      <c r="AC1187" s="147"/>
      <c r="AD1187" s="147"/>
      <c r="AE1187" s="147"/>
      <c r="AF1187" s="147"/>
      <c r="AG1187" s="147" t="s">
        <v>761</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189" t="s">
        <v>1044</v>
      </c>
      <c r="D1188" s="160"/>
      <c r="E1188" s="161"/>
      <c r="F1188" s="158"/>
      <c r="G1188" s="158"/>
      <c r="H1188" s="158"/>
      <c r="I1188" s="158"/>
      <c r="J1188" s="158"/>
      <c r="K1188" s="158"/>
      <c r="L1188" s="158"/>
      <c r="M1188" s="158"/>
      <c r="N1188" s="157"/>
      <c r="O1188" s="157"/>
      <c r="P1188" s="157"/>
      <c r="Q1188" s="157"/>
      <c r="R1188" s="158"/>
      <c r="S1188" s="158"/>
      <c r="T1188" s="158"/>
      <c r="U1188" s="158"/>
      <c r="V1188" s="158"/>
      <c r="W1188" s="158"/>
      <c r="X1188" s="158"/>
      <c r="Y1188" s="147"/>
      <c r="Z1188" s="147"/>
      <c r="AA1188" s="147"/>
      <c r="AB1188" s="147"/>
      <c r="AC1188" s="147"/>
      <c r="AD1188" s="147"/>
      <c r="AE1188" s="147"/>
      <c r="AF1188" s="147"/>
      <c r="AG1188" s="147" t="s">
        <v>301</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4"/>
      <c r="B1189" s="155"/>
      <c r="C1189" s="189" t="s">
        <v>1060</v>
      </c>
      <c r="D1189" s="160"/>
      <c r="E1189" s="161">
        <v>4.9192</v>
      </c>
      <c r="F1189" s="158"/>
      <c r="G1189" s="158"/>
      <c r="H1189" s="158"/>
      <c r="I1189" s="158"/>
      <c r="J1189" s="158"/>
      <c r="K1189" s="158"/>
      <c r="L1189" s="158"/>
      <c r="M1189" s="158"/>
      <c r="N1189" s="157"/>
      <c r="O1189" s="157"/>
      <c r="P1189" s="157"/>
      <c r="Q1189" s="157"/>
      <c r="R1189" s="158"/>
      <c r="S1189" s="158"/>
      <c r="T1189" s="158"/>
      <c r="U1189" s="158"/>
      <c r="V1189" s="158"/>
      <c r="W1189" s="158"/>
      <c r="X1189" s="158"/>
      <c r="Y1189" s="147"/>
      <c r="Z1189" s="147"/>
      <c r="AA1189" s="147"/>
      <c r="AB1189" s="147"/>
      <c r="AC1189" s="147"/>
      <c r="AD1189" s="147"/>
      <c r="AE1189" s="147"/>
      <c r="AF1189" s="147"/>
      <c r="AG1189" s="147" t="s">
        <v>301</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90" t="s">
        <v>302</v>
      </c>
      <c r="D1190" s="162"/>
      <c r="E1190" s="163"/>
      <c r="F1190" s="158"/>
      <c r="G1190" s="158"/>
      <c r="H1190" s="158"/>
      <c r="I1190" s="158"/>
      <c r="J1190" s="158"/>
      <c r="K1190" s="158"/>
      <c r="L1190" s="158"/>
      <c r="M1190" s="158"/>
      <c r="N1190" s="157"/>
      <c r="O1190" s="157"/>
      <c r="P1190" s="157"/>
      <c r="Q1190" s="157"/>
      <c r="R1190" s="158"/>
      <c r="S1190" s="158"/>
      <c r="T1190" s="158"/>
      <c r="U1190" s="158"/>
      <c r="V1190" s="158"/>
      <c r="W1190" s="158"/>
      <c r="X1190" s="158"/>
      <c r="Y1190" s="147"/>
      <c r="Z1190" s="147"/>
      <c r="AA1190" s="147"/>
      <c r="AB1190" s="147"/>
      <c r="AC1190" s="147"/>
      <c r="AD1190" s="147"/>
      <c r="AE1190" s="147"/>
      <c r="AF1190" s="147"/>
      <c r="AG1190" s="147" t="s">
        <v>301</v>
      </c>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4"/>
      <c r="B1191" s="155"/>
      <c r="C1191" s="191" t="s">
        <v>1046</v>
      </c>
      <c r="D1191" s="162"/>
      <c r="E1191" s="163">
        <v>171.99</v>
      </c>
      <c r="F1191" s="158"/>
      <c r="G1191" s="158"/>
      <c r="H1191" s="158"/>
      <c r="I1191" s="158"/>
      <c r="J1191" s="158"/>
      <c r="K1191" s="158"/>
      <c r="L1191" s="158"/>
      <c r="M1191" s="158"/>
      <c r="N1191" s="157"/>
      <c r="O1191" s="157"/>
      <c r="P1191" s="157"/>
      <c r="Q1191" s="157"/>
      <c r="R1191" s="158"/>
      <c r="S1191" s="158"/>
      <c r="T1191" s="158"/>
      <c r="U1191" s="158"/>
      <c r="V1191" s="158"/>
      <c r="W1191" s="158"/>
      <c r="X1191" s="158"/>
      <c r="Y1191" s="147"/>
      <c r="Z1191" s="147"/>
      <c r="AA1191" s="147"/>
      <c r="AB1191" s="147"/>
      <c r="AC1191" s="147"/>
      <c r="AD1191" s="147"/>
      <c r="AE1191" s="147"/>
      <c r="AF1191" s="147"/>
      <c r="AG1191" s="147" t="s">
        <v>301</v>
      </c>
      <c r="AH1191" s="147">
        <v>2</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4"/>
      <c r="B1192" s="155"/>
      <c r="C1192" s="190" t="s">
        <v>306</v>
      </c>
      <c r="D1192" s="162"/>
      <c r="E1192" s="163"/>
      <c r="F1192" s="158"/>
      <c r="G1192" s="158"/>
      <c r="H1192" s="158"/>
      <c r="I1192" s="158"/>
      <c r="J1192" s="158"/>
      <c r="K1192" s="158"/>
      <c r="L1192" s="158"/>
      <c r="M1192" s="158"/>
      <c r="N1192" s="157"/>
      <c r="O1192" s="157"/>
      <c r="P1192" s="157"/>
      <c r="Q1192" s="157"/>
      <c r="R1192" s="158"/>
      <c r="S1192" s="158"/>
      <c r="T1192" s="158"/>
      <c r="U1192" s="158"/>
      <c r="V1192" s="158"/>
      <c r="W1192" s="158"/>
      <c r="X1192" s="158"/>
      <c r="Y1192" s="147"/>
      <c r="Z1192" s="147"/>
      <c r="AA1192" s="147"/>
      <c r="AB1192" s="147"/>
      <c r="AC1192" s="147"/>
      <c r="AD1192" s="147"/>
      <c r="AE1192" s="147"/>
      <c r="AF1192" s="147"/>
      <c r="AG1192" s="147" t="s">
        <v>301</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
      <c r="A1193" s="154"/>
      <c r="B1193" s="155"/>
      <c r="C1193" s="189" t="s">
        <v>1061</v>
      </c>
      <c r="D1193" s="160"/>
      <c r="E1193" s="161">
        <v>2.2422399999999998</v>
      </c>
      <c r="F1193" s="158"/>
      <c r="G1193" s="158"/>
      <c r="H1193" s="158"/>
      <c r="I1193" s="158"/>
      <c r="J1193" s="158"/>
      <c r="K1193" s="158"/>
      <c r="L1193" s="158"/>
      <c r="M1193" s="158"/>
      <c r="N1193" s="157"/>
      <c r="O1193" s="157"/>
      <c r="P1193" s="157"/>
      <c r="Q1193" s="157"/>
      <c r="R1193" s="158"/>
      <c r="S1193" s="158"/>
      <c r="T1193" s="158"/>
      <c r="U1193" s="158"/>
      <c r="V1193" s="158"/>
      <c r="W1193" s="158"/>
      <c r="X1193" s="158"/>
      <c r="Y1193" s="147"/>
      <c r="Z1193" s="147"/>
      <c r="AA1193" s="147"/>
      <c r="AB1193" s="147"/>
      <c r="AC1193" s="147"/>
      <c r="AD1193" s="147"/>
      <c r="AE1193" s="147"/>
      <c r="AF1193" s="147"/>
      <c r="AG1193" s="147" t="s">
        <v>301</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54"/>
      <c r="B1194" s="155"/>
      <c r="C1194" s="190" t="s">
        <v>302</v>
      </c>
      <c r="D1194" s="162"/>
      <c r="E1194" s="163"/>
      <c r="F1194" s="158"/>
      <c r="G1194" s="158"/>
      <c r="H1194" s="158"/>
      <c r="I1194" s="158"/>
      <c r="J1194" s="158"/>
      <c r="K1194" s="158"/>
      <c r="L1194" s="158"/>
      <c r="M1194" s="158"/>
      <c r="N1194" s="157"/>
      <c r="O1194" s="157"/>
      <c r="P1194" s="157"/>
      <c r="Q1194" s="157"/>
      <c r="R1194" s="158"/>
      <c r="S1194" s="158"/>
      <c r="T1194" s="158"/>
      <c r="U1194" s="158"/>
      <c r="V1194" s="158"/>
      <c r="W1194" s="158"/>
      <c r="X1194" s="158"/>
      <c r="Y1194" s="147"/>
      <c r="Z1194" s="147"/>
      <c r="AA1194" s="147"/>
      <c r="AB1194" s="147"/>
      <c r="AC1194" s="147"/>
      <c r="AD1194" s="147"/>
      <c r="AE1194" s="147"/>
      <c r="AF1194" s="147"/>
      <c r="AG1194" s="147" t="s">
        <v>301</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54"/>
      <c r="B1195" s="155"/>
      <c r="C1195" s="191" t="s">
        <v>1033</v>
      </c>
      <c r="D1195" s="162"/>
      <c r="E1195" s="163"/>
      <c r="F1195" s="158"/>
      <c r="G1195" s="158"/>
      <c r="H1195" s="158"/>
      <c r="I1195" s="158"/>
      <c r="J1195" s="158"/>
      <c r="K1195" s="158"/>
      <c r="L1195" s="158"/>
      <c r="M1195" s="158"/>
      <c r="N1195" s="157"/>
      <c r="O1195" s="157"/>
      <c r="P1195" s="157"/>
      <c r="Q1195" s="157"/>
      <c r="R1195" s="158"/>
      <c r="S1195" s="158"/>
      <c r="T1195" s="158"/>
      <c r="U1195" s="158"/>
      <c r="V1195" s="158"/>
      <c r="W1195" s="158"/>
      <c r="X1195" s="158"/>
      <c r="Y1195" s="147"/>
      <c r="Z1195" s="147"/>
      <c r="AA1195" s="147"/>
      <c r="AB1195" s="147"/>
      <c r="AC1195" s="147"/>
      <c r="AD1195" s="147"/>
      <c r="AE1195" s="147"/>
      <c r="AF1195" s="147"/>
      <c r="AG1195" s="147" t="s">
        <v>301</v>
      </c>
      <c r="AH1195" s="147">
        <v>2</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191" t="s">
        <v>1048</v>
      </c>
      <c r="D1196" s="162"/>
      <c r="E1196" s="163">
        <v>78.39</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47"/>
      <c r="Z1196" s="147"/>
      <c r="AA1196" s="147"/>
      <c r="AB1196" s="147"/>
      <c r="AC1196" s="147"/>
      <c r="AD1196" s="147"/>
      <c r="AE1196" s="147"/>
      <c r="AF1196" s="147"/>
      <c r="AG1196" s="147" t="s">
        <v>301</v>
      </c>
      <c r="AH1196" s="147">
        <v>2</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4"/>
      <c r="B1197" s="155"/>
      <c r="C1197" s="190" t="s">
        <v>306</v>
      </c>
      <c r="D1197" s="162"/>
      <c r="E1197" s="163"/>
      <c r="F1197" s="158"/>
      <c r="G1197" s="158"/>
      <c r="H1197" s="158"/>
      <c r="I1197" s="158"/>
      <c r="J1197" s="158"/>
      <c r="K1197" s="158"/>
      <c r="L1197" s="158"/>
      <c r="M1197" s="158"/>
      <c r="N1197" s="157"/>
      <c r="O1197" s="157"/>
      <c r="P1197" s="157"/>
      <c r="Q1197" s="157"/>
      <c r="R1197" s="158"/>
      <c r="S1197" s="158"/>
      <c r="T1197" s="158"/>
      <c r="U1197" s="158"/>
      <c r="V1197" s="158"/>
      <c r="W1197" s="158"/>
      <c r="X1197" s="158"/>
      <c r="Y1197" s="147"/>
      <c r="Z1197" s="147"/>
      <c r="AA1197" s="147"/>
      <c r="AB1197" s="147"/>
      <c r="AC1197" s="147"/>
      <c r="AD1197" s="147"/>
      <c r="AE1197" s="147"/>
      <c r="AF1197" s="147"/>
      <c r="AG1197" s="147" t="s">
        <v>301</v>
      </c>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4"/>
      <c r="B1198" s="155"/>
      <c r="C1198" s="189" t="s">
        <v>1062</v>
      </c>
      <c r="D1198" s="160"/>
      <c r="E1198" s="161">
        <v>3.8559999999999997E-2</v>
      </c>
      <c r="F1198" s="158"/>
      <c r="G1198" s="158"/>
      <c r="H1198" s="158"/>
      <c r="I1198" s="158"/>
      <c r="J1198" s="158"/>
      <c r="K1198" s="158"/>
      <c r="L1198" s="158"/>
      <c r="M1198" s="158"/>
      <c r="N1198" s="157"/>
      <c r="O1198" s="157"/>
      <c r="P1198" s="157"/>
      <c r="Q1198" s="157"/>
      <c r="R1198" s="158"/>
      <c r="S1198" s="158"/>
      <c r="T1198" s="158"/>
      <c r="U1198" s="158"/>
      <c r="V1198" s="158"/>
      <c r="W1198" s="158"/>
      <c r="X1198" s="158"/>
      <c r="Y1198" s="147"/>
      <c r="Z1198" s="147"/>
      <c r="AA1198" s="147"/>
      <c r="AB1198" s="147"/>
      <c r="AC1198" s="147"/>
      <c r="AD1198" s="147"/>
      <c r="AE1198" s="147"/>
      <c r="AF1198" s="147"/>
      <c r="AG1198" s="147" t="s">
        <v>301</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ht="22.5" outlineLevel="1" x14ac:dyDescent="0.2">
      <c r="A1199" s="172">
        <v>131</v>
      </c>
      <c r="B1199" s="173" t="s">
        <v>1063</v>
      </c>
      <c r="C1199" s="188" t="s">
        <v>1064</v>
      </c>
      <c r="D1199" s="174" t="s">
        <v>312</v>
      </c>
      <c r="E1199" s="175">
        <v>105.5</v>
      </c>
      <c r="F1199" s="176"/>
      <c r="G1199" s="177">
        <f>ROUND(E1199*F1199,2)</f>
        <v>0</v>
      </c>
      <c r="H1199" s="176"/>
      <c r="I1199" s="177">
        <f>ROUND(E1199*H1199,2)</f>
        <v>0</v>
      </c>
      <c r="J1199" s="176"/>
      <c r="K1199" s="177">
        <f>ROUND(E1199*J1199,2)</f>
        <v>0</v>
      </c>
      <c r="L1199" s="177">
        <v>21</v>
      </c>
      <c r="M1199" s="177">
        <f>G1199*(1+L1199/100)</f>
        <v>0</v>
      </c>
      <c r="N1199" s="175">
        <v>1.5699999999999999E-2</v>
      </c>
      <c r="O1199" s="175">
        <f>ROUND(E1199*N1199,2)</f>
        <v>1.66</v>
      </c>
      <c r="P1199" s="175">
        <v>0</v>
      </c>
      <c r="Q1199" s="175">
        <f>ROUND(E1199*P1199,2)</f>
        <v>0</v>
      </c>
      <c r="R1199" s="177" t="s">
        <v>426</v>
      </c>
      <c r="S1199" s="177" t="s">
        <v>267</v>
      </c>
      <c r="T1199" s="178" t="s">
        <v>267</v>
      </c>
      <c r="U1199" s="158">
        <v>0</v>
      </c>
      <c r="V1199" s="158">
        <f>ROUND(E1199*U1199,2)</f>
        <v>0</v>
      </c>
      <c r="W1199" s="158"/>
      <c r="X1199" s="158" t="s">
        <v>427</v>
      </c>
      <c r="Y1199" s="147"/>
      <c r="Z1199" s="147"/>
      <c r="AA1199" s="147"/>
      <c r="AB1199" s="147"/>
      <c r="AC1199" s="147"/>
      <c r="AD1199" s="147"/>
      <c r="AE1199" s="147"/>
      <c r="AF1199" s="147"/>
      <c r="AG1199" s="147" t="s">
        <v>761</v>
      </c>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54"/>
      <c r="B1200" s="155"/>
      <c r="C1200" s="189" t="s">
        <v>1065</v>
      </c>
      <c r="D1200" s="160"/>
      <c r="E1200" s="161">
        <v>105.5</v>
      </c>
      <c r="F1200" s="158"/>
      <c r="G1200" s="158"/>
      <c r="H1200" s="158"/>
      <c r="I1200" s="158"/>
      <c r="J1200" s="158"/>
      <c r="K1200" s="158"/>
      <c r="L1200" s="158"/>
      <c r="M1200" s="158"/>
      <c r="N1200" s="157"/>
      <c r="O1200" s="157"/>
      <c r="P1200" s="157"/>
      <c r="Q1200" s="157"/>
      <c r="R1200" s="158"/>
      <c r="S1200" s="158"/>
      <c r="T1200" s="158"/>
      <c r="U1200" s="158"/>
      <c r="V1200" s="158"/>
      <c r="W1200" s="158"/>
      <c r="X1200" s="158"/>
      <c r="Y1200" s="147"/>
      <c r="Z1200" s="147"/>
      <c r="AA1200" s="147"/>
      <c r="AB1200" s="147"/>
      <c r="AC1200" s="147"/>
      <c r="AD1200" s="147"/>
      <c r="AE1200" s="147"/>
      <c r="AF1200" s="147"/>
      <c r="AG1200" s="147" t="s">
        <v>301</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v>132</v>
      </c>
      <c r="B1201" s="155" t="s">
        <v>1066</v>
      </c>
      <c r="C1201" s="200" t="s">
        <v>1067</v>
      </c>
      <c r="D1201" s="156" t="s">
        <v>0</v>
      </c>
      <c r="E1201" s="198"/>
      <c r="F1201" s="159"/>
      <c r="G1201" s="158">
        <f>ROUND(E1201*F1201,2)</f>
        <v>0</v>
      </c>
      <c r="H1201" s="159"/>
      <c r="I1201" s="158">
        <f>ROUND(E1201*H1201,2)</f>
        <v>0</v>
      </c>
      <c r="J1201" s="159"/>
      <c r="K1201" s="158">
        <f>ROUND(E1201*J1201,2)</f>
        <v>0</v>
      </c>
      <c r="L1201" s="158">
        <v>21</v>
      </c>
      <c r="M1201" s="158">
        <f>G1201*(1+L1201/100)</f>
        <v>0</v>
      </c>
      <c r="N1201" s="157">
        <v>0</v>
      </c>
      <c r="O1201" s="157">
        <f>ROUND(E1201*N1201,2)</f>
        <v>0</v>
      </c>
      <c r="P1201" s="157">
        <v>0</v>
      </c>
      <c r="Q1201" s="157">
        <f>ROUND(E1201*P1201,2)</f>
        <v>0</v>
      </c>
      <c r="R1201" s="158" t="s">
        <v>1020</v>
      </c>
      <c r="S1201" s="158" t="s">
        <v>267</v>
      </c>
      <c r="T1201" s="158" t="s">
        <v>267</v>
      </c>
      <c r="U1201" s="158">
        <v>0</v>
      </c>
      <c r="V1201" s="158">
        <f>ROUND(E1201*U1201,2)</f>
        <v>0</v>
      </c>
      <c r="W1201" s="158"/>
      <c r="X1201" s="158" t="s">
        <v>909</v>
      </c>
      <c r="Y1201" s="147"/>
      <c r="Z1201" s="147"/>
      <c r="AA1201" s="147"/>
      <c r="AB1201" s="147"/>
      <c r="AC1201" s="147"/>
      <c r="AD1201" s="147"/>
      <c r="AE1201" s="147"/>
      <c r="AF1201" s="147"/>
      <c r="AG1201" s="147" t="s">
        <v>910</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54"/>
      <c r="B1202" s="155"/>
      <c r="C1202" s="264" t="s">
        <v>958</v>
      </c>
      <c r="D1202" s="265"/>
      <c r="E1202" s="265"/>
      <c r="F1202" s="265"/>
      <c r="G1202" s="265"/>
      <c r="H1202" s="158"/>
      <c r="I1202" s="158"/>
      <c r="J1202" s="158"/>
      <c r="K1202" s="158"/>
      <c r="L1202" s="158"/>
      <c r="M1202" s="158"/>
      <c r="N1202" s="157"/>
      <c r="O1202" s="157"/>
      <c r="P1202" s="157"/>
      <c r="Q1202" s="157"/>
      <c r="R1202" s="158"/>
      <c r="S1202" s="158"/>
      <c r="T1202" s="158"/>
      <c r="U1202" s="158"/>
      <c r="V1202" s="158"/>
      <c r="W1202" s="158"/>
      <c r="X1202" s="158"/>
      <c r="Y1202" s="147"/>
      <c r="Z1202" s="147"/>
      <c r="AA1202" s="147"/>
      <c r="AB1202" s="147"/>
      <c r="AC1202" s="147"/>
      <c r="AD1202" s="147"/>
      <c r="AE1202" s="147"/>
      <c r="AF1202" s="147"/>
      <c r="AG1202" s="147" t="s">
        <v>317</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x14ac:dyDescent="0.2">
      <c r="A1203" s="165" t="s">
        <v>262</v>
      </c>
      <c r="B1203" s="166" t="s">
        <v>174</v>
      </c>
      <c r="C1203" s="186" t="s">
        <v>175</v>
      </c>
      <c r="D1203" s="167"/>
      <c r="E1203" s="168"/>
      <c r="F1203" s="169"/>
      <c r="G1203" s="169">
        <f>SUMIF(AG1204:AG1329,"&lt;&gt;NOR",G1204:G1329)</f>
        <v>0</v>
      </c>
      <c r="H1203" s="169"/>
      <c r="I1203" s="169">
        <f>SUM(I1204:I1329)</f>
        <v>0</v>
      </c>
      <c r="J1203" s="169"/>
      <c r="K1203" s="169">
        <f>SUM(K1204:K1329)</f>
        <v>0</v>
      </c>
      <c r="L1203" s="169"/>
      <c r="M1203" s="169">
        <f>SUM(M1204:M1329)</f>
        <v>0</v>
      </c>
      <c r="N1203" s="168"/>
      <c r="O1203" s="168">
        <f>SUM(O1204:O1329)</f>
        <v>2.9</v>
      </c>
      <c r="P1203" s="168"/>
      <c r="Q1203" s="168">
        <f>SUM(Q1204:Q1329)</f>
        <v>7.3699999999999992</v>
      </c>
      <c r="R1203" s="169"/>
      <c r="S1203" s="169"/>
      <c r="T1203" s="170"/>
      <c r="U1203" s="164"/>
      <c r="V1203" s="164">
        <f>SUM(V1204:V1329)</f>
        <v>1350.67</v>
      </c>
      <c r="W1203" s="164"/>
      <c r="X1203" s="164"/>
      <c r="AG1203" t="s">
        <v>263</v>
      </c>
    </row>
    <row r="1204" spans="1:60" ht="22.5" outlineLevel="1" x14ac:dyDescent="0.2">
      <c r="A1204" s="172">
        <v>133</v>
      </c>
      <c r="B1204" s="173" t="s">
        <v>1068</v>
      </c>
      <c r="C1204" s="188" t="s">
        <v>1069</v>
      </c>
      <c r="D1204" s="174" t="s">
        <v>312</v>
      </c>
      <c r="E1204" s="175">
        <v>286</v>
      </c>
      <c r="F1204" s="176"/>
      <c r="G1204" s="177">
        <f>ROUND(E1204*F1204,2)</f>
        <v>0</v>
      </c>
      <c r="H1204" s="176"/>
      <c r="I1204" s="177">
        <f>ROUND(E1204*H1204,2)</f>
        <v>0</v>
      </c>
      <c r="J1204" s="176"/>
      <c r="K1204" s="177">
        <f>ROUND(E1204*J1204,2)</f>
        <v>0</v>
      </c>
      <c r="L1204" s="177">
        <v>21</v>
      </c>
      <c r="M1204" s="177">
        <f>G1204*(1+L1204/100)</f>
        <v>0</v>
      </c>
      <c r="N1204" s="175">
        <v>2.2499999999999998E-3</v>
      </c>
      <c r="O1204" s="175">
        <f>ROUND(E1204*N1204,2)</f>
        <v>0.64</v>
      </c>
      <c r="P1204" s="175">
        <v>0</v>
      </c>
      <c r="Q1204" s="175">
        <f>ROUND(E1204*P1204,2)</f>
        <v>0</v>
      </c>
      <c r="R1204" s="177" t="s">
        <v>1070</v>
      </c>
      <c r="S1204" s="177" t="s">
        <v>267</v>
      </c>
      <c r="T1204" s="178" t="s">
        <v>267</v>
      </c>
      <c r="U1204" s="158">
        <v>1.08</v>
      </c>
      <c r="V1204" s="158">
        <f>ROUND(E1204*U1204,2)</f>
        <v>308.88</v>
      </c>
      <c r="W1204" s="158"/>
      <c r="X1204" s="158" t="s">
        <v>314</v>
      </c>
      <c r="Y1204" s="147"/>
      <c r="Z1204" s="147"/>
      <c r="AA1204" s="147"/>
      <c r="AB1204" s="147"/>
      <c r="AC1204" s="147"/>
      <c r="AD1204" s="147"/>
      <c r="AE1204" s="147"/>
      <c r="AF1204" s="147"/>
      <c r="AG1204" s="147" t="s">
        <v>315</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266" t="s">
        <v>1071</v>
      </c>
      <c r="D1205" s="267"/>
      <c r="E1205" s="267"/>
      <c r="F1205" s="267"/>
      <c r="G1205" s="267"/>
      <c r="H1205" s="158"/>
      <c r="I1205" s="158"/>
      <c r="J1205" s="158"/>
      <c r="K1205" s="158"/>
      <c r="L1205" s="158"/>
      <c r="M1205" s="158"/>
      <c r="N1205" s="157"/>
      <c r="O1205" s="157"/>
      <c r="P1205" s="157"/>
      <c r="Q1205" s="157"/>
      <c r="R1205" s="158"/>
      <c r="S1205" s="158"/>
      <c r="T1205" s="158"/>
      <c r="U1205" s="158"/>
      <c r="V1205" s="158"/>
      <c r="W1205" s="158"/>
      <c r="X1205" s="158"/>
      <c r="Y1205" s="147"/>
      <c r="Z1205" s="147"/>
      <c r="AA1205" s="147"/>
      <c r="AB1205" s="147"/>
      <c r="AC1205" s="147"/>
      <c r="AD1205" s="147"/>
      <c r="AE1205" s="147"/>
      <c r="AF1205" s="147"/>
      <c r="AG1205" s="147" t="s">
        <v>317</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54"/>
      <c r="B1206" s="155"/>
      <c r="C1206" s="189" t="s">
        <v>1072</v>
      </c>
      <c r="D1206" s="160"/>
      <c r="E1206" s="161"/>
      <c r="F1206" s="158"/>
      <c r="G1206" s="158"/>
      <c r="H1206" s="158"/>
      <c r="I1206" s="158"/>
      <c r="J1206" s="158"/>
      <c r="K1206" s="158"/>
      <c r="L1206" s="158"/>
      <c r="M1206" s="158"/>
      <c r="N1206" s="157"/>
      <c r="O1206" s="157"/>
      <c r="P1206" s="157"/>
      <c r="Q1206" s="157"/>
      <c r="R1206" s="158"/>
      <c r="S1206" s="158"/>
      <c r="T1206" s="158"/>
      <c r="U1206" s="158"/>
      <c r="V1206" s="158"/>
      <c r="W1206" s="158"/>
      <c r="X1206" s="158"/>
      <c r="Y1206" s="147"/>
      <c r="Z1206" s="147"/>
      <c r="AA1206" s="147"/>
      <c r="AB1206" s="147"/>
      <c r="AC1206" s="147"/>
      <c r="AD1206" s="147"/>
      <c r="AE1206" s="147"/>
      <c r="AF1206" s="147"/>
      <c r="AG1206" s="147" t="s">
        <v>301</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ht="22.5" outlineLevel="1" x14ac:dyDescent="0.2">
      <c r="A1207" s="154"/>
      <c r="B1207" s="155"/>
      <c r="C1207" s="189" t="s">
        <v>1073</v>
      </c>
      <c r="D1207" s="160"/>
      <c r="E1207" s="161"/>
      <c r="F1207" s="158"/>
      <c r="G1207" s="158"/>
      <c r="H1207" s="158"/>
      <c r="I1207" s="158"/>
      <c r="J1207" s="158"/>
      <c r="K1207" s="158"/>
      <c r="L1207" s="158"/>
      <c r="M1207" s="158"/>
      <c r="N1207" s="157"/>
      <c r="O1207" s="157"/>
      <c r="P1207" s="157"/>
      <c r="Q1207" s="157"/>
      <c r="R1207" s="158"/>
      <c r="S1207" s="158"/>
      <c r="T1207" s="158"/>
      <c r="U1207" s="158"/>
      <c r="V1207" s="158"/>
      <c r="W1207" s="158"/>
      <c r="X1207" s="158"/>
      <c r="Y1207" s="147"/>
      <c r="Z1207" s="147"/>
      <c r="AA1207" s="147"/>
      <c r="AB1207" s="147"/>
      <c r="AC1207" s="147"/>
      <c r="AD1207" s="147"/>
      <c r="AE1207" s="147"/>
      <c r="AF1207" s="147"/>
      <c r="AG1207" s="147" t="s">
        <v>301</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189" t="s">
        <v>1074</v>
      </c>
      <c r="D1208" s="160"/>
      <c r="E1208" s="161">
        <v>286</v>
      </c>
      <c r="F1208" s="158"/>
      <c r="G1208" s="158"/>
      <c r="H1208" s="158"/>
      <c r="I1208" s="158"/>
      <c r="J1208" s="158"/>
      <c r="K1208" s="158"/>
      <c r="L1208" s="158"/>
      <c r="M1208" s="158"/>
      <c r="N1208" s="157"/>
      <c r="O1208" s="157"/>
      <c r="P1208" s="157"/>
      <c r="Q1208" s="157"/>
      <c r="R1208" s="158"/>
      <c r="S1208" s="158"/>
      <c r="T1208" s="158"/>
      <c r="U1208" s="158"/>
      <c r="V1208" s="158"/>
      <c r="W1208" s="158"/>
      <c r="X1208" s="158"/>
      <c r="Y1208" s="147"/>
      <c r="Z1208" s="147"/>
      <c r="AA1208" s="147"/>
      <c r="AB1208" s="147"/>
      <c r="AC1208" s="147"/>
      <c r="AD1208" s="147"/>
      <c r="AE1208" s="147"/>
      <c r="AF1208" s="147"/>
      <c r="AG1208" s="147" t="s">
        <v>301</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ht="22.5" outlineLevel="1" x14ac:dyDescent="0.2">
      <c r="A1209" s="172">
        <v>134</v>
      </c>
      <c r="B1209" s="173" t="s">
        <v>1075</v>
      </c>
      <c r="C1209" s="188" t="s">
        <v>1076</v>
      </c>
      <c r="D1209" s="174" t="s">
        <v>312</v>
      </c>
      <c r="E1209" s="175">
        <v>718</v>
      </c>
      <c r="F1209" s="176"/>
      <c r="G1209" s="177">
        <f>ROUND(E1209*F1209,2)</f>
        <v>0</v>
      </c>
      <c r="H1209" s="176"/>
      <c r="I1209" s="177">
        <f>ROUND(E1209*H1209,2)</f>
        <v>0</v>
      </c>
      <c r="J1209" s="176"/>
      <c r="K1209" s="177">
        <f>ROUND(E1209*J1209,2)</f>
        <v>0</v>
      </c>
      <c r="L1209" s="177">
        <v>21</v>
      </c>
      <c r="M1209" s="177">
        <f>G1209*(1+L1209/100)</f>
        <v>0</v>
      </c>
      <c r="N1209" s="175">
        <v>2.2599999999999999E-3</v>
      </c>
      <c r="O1209" s="175">
        <f>ROUND(E1209*N1209,2)</f>
        <v>1.62</v>
      </c>
      <c r="P1209" s="175">
        <v>0</v>
      </c>
      <c r="Q1209" s="175">
        <f>ROUND(E1209*P1209,2)</f>
        <v>0</v>
      </c>
      <c r="R1209" s="177" t="s">
        <v>1070</v>
      </c>
      <c r="S1209" s="177" t="s">
        <v>267</v>
      </c>
      <c r="T1209" s="178" t="s">
        <v>267</v>
      </c>
      <c r="U1209" s="158">
        <v>1.0788</v>
      </c>
      <c r="V1209" s="158">
        <f>ROUND(E1209*U1209,2)</f>
        <v>774.58</v>
      </c>
      <c r="W1209" s="158"/>
      <c r="X1209" s="158" t="s">
        <v>314</v>
      </c>
      <c r="Y1209" s="147"/>
      <c r="Z1209" s="147"/>
      <c r="AA1209" s="147"/>
      <c r="AB1209" s="147"/>
      <c r="AC1209" s="147"/>
      <c r="AD1209" s="147"/>
      <c r="AE1209" s="147"/>
      <c r="AF1209" s="147"/>
      <c r="AG1209" s="147" t="s">
        <v>315</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4"/>
      <c r="B1210" s="155"/>
      <c r="C1210" s="266" t="s">
        <v>1071</v>
      </c>
      <c r="D1210" s="267"/>
      <c r="E1210" s="267"/>
      <c r="F1210" s="267"/>
      <c r="G1210" s="267"/>
      <c r="H1210" s="158"/>
      <c r="I1210" s="158"/>
      <c r="J1210" s="158"/>
      <c r="K1210" s="158"/>
      <c r="L1210" s="158"/>
      <c r="M1210" s="158"/>
      <c r="N1210" s="157"/>
      <c r="O1210" s="157"/>
      <c r="P1210" s="157"/>
      <c r="Q1210" s="157"/>
      <c r="R1210" s="158"/>
      <c r="S1210" s="158"/>
      <c r="T1210" s="158"/>
      <c r="U1210" s="158"/>
      <c r="V1210" s="158"/>
      <c r="W1210" s="158"/>
      <c r="X1210" s="158"/>
      <c r="Y1210" s="147"/>
      <c r="Z1210" s="147"/>
      <c r="AA1210" s="147"/>
      <c r="AB1210" s="147"/>
      <c r="AC1210" s="147"/>
      <c r="AD1210" s="147"/>
      <c r="AE1210" s="147"/>
      <c r="AF1210" s="147"/>
      <c r="AG1210" s="147" t="s">
        <v>317</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189" t="s">
        <v>1072</v>
      </c>
      <c r="D1211" s="160"/>
      <c r="E1211" s="161"/>
      <c r="F1211" s="158"/>
      <c r="G1211" s="158"/>
      <c r="H1211" s="158"/>
      <c r="I1211" s="158"/>
      <c r="J1211" s="158"/>
      <c r="K1211" s="158"/>
      <c r="L1211" s="158"/>
      <c r="M1211" s="158"/>
      <c r="N1211" s="157"/>
      <c r="O1211" s="157"/>
      <c r="P1211" s="157"/>
      <c r="Q1211" s="157"/>
      <c r="R1211" s="158"/>
      <c r="S1211" s="158"/>
      <c r="T1211" s="158"/>
      <c r="U1211" s="158"/>
      <c r="V1211" s="158"/>
      <c r="W1211" s="158"/>
      <c r="X1211" s="158"/>
      <c r="Y1211" s="147"/>
      <c r="Z1211" s="147"/>
      <c r="AA1211" s="147"/>
      <c r="AB1211" s="147"/>
      <c r="AC1211" s="147"/>
      <c r="AD1211" s="147"/>
      <c r="AE1211" s="147"/>
      <c r="AF1211" s="147"/>
      <c r="AG1211" s="147" t="s">
        <v>301</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ht="22.5" outlineLevel="1" x14ac:dyDescent="0.2">
      <c r="A1212" s="154"/>
      <c r="B1212" s="155"/>
      <c r="C1212" s="189" t="s">
        <v>1073</v>
      </c>
      <c r="D1212" s="160"/>
      <c r="E1212" s="161"/>
      <c r="F1212" s="158"/>
      <c r="G1212" s="158"/>
      <c r="H1212" s="158"/>
      <c r="I1212" s="158"/>
      <c r="J1212" s="158"/>
      <c r="K1212" s="158"/>
      <c r="L1212" s="158"/>
      <c r="M1212" s="158"/>
      <c r="N1212" s="157"/>
      <c r="O1212" s="157"/>
      <c r="P1212" s="157"/>
      <c r="Q1212" s="157"/>
      <c r="R1212" s="158"/>
      <c r="S1212" s="158"/>
      <c r="T1212" s="158"/>
      <c r="U1212" s="158"/>
      <c r="V1212" s="158"/>
      <c r="W1212" s="158"/>
      <c r="X1212" s="158"/>
      <c r="Y1212" s="147"/>
      <c r="Z1212" s="147"/>
      <c r="AA1212" s="147"/>
      <c r="AB1212" s="147"/>
      <c r="AC1212" s="147"/>
      <c r="AD1212" s="147"/>
      <c r="AE1212" s="147"/>
      <c r="AF1212" s="147"/>
      <c r="AG1212" s="147" t="s">
        <v>301</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4"/>
      <c r="B1213" s="155"/>
      <c r="C1213" s="189" t="s">
        <v>1077</v>
      </c>
      <c r="D1213" s="160"/>
      <c r="E1213" s="161">
        <v>718</v>
      </c>
      <c r="F1213" s="158"/>
      <c r="G1213" s="158"/>
      <c r="H1213" s="158"/>
      <c r="I1213" s="158"/>
      <c r="J1213" s="158"/>
      <c r="K1213" s="158"/>
      <c r="L1213" s="158"/>
      <c r="M1213" s="158"/>
      <c r="N1213" s="157"/>
      <c r="O1213" s="157"/>
      <c r="P1213" s="157"/>
      <c r="Q1213" s="157"/>
      <c r="R1213" s="158"/>
      <c r="S1213" s="158"/>
      <c r="T1213" s="158"/>
      <c r="U1213" s="158"/>
      <c r="V1213" s="158"/>
      <c r="W1213" s="158"/>
      <c r="X1213" s="158"/>
      <c r="Y1213" s="147"/>
      <c r="Z1213" s="147"/>
      <c r="AA1213" s="147"/>
      <c r="AB1213" s="147"/>
      <c r="AC1213" s="147"/>
      <c r="AD1213" s="147"/>
      <c r="AE1213" s="147"/>
      <c r="AF1213" s="147"/>
      <c r="AG1213" s="147" t="s">
        <v>301</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ht="22.5" outlineLevel="1" x14ac:dyDescent="0.2">
      <c r="A1214" s="172">
        <v>135</v>
      </c>
      <c r="B1214" s="173" t="s">
        <v>1078</v>
      </c>
      <c r="C1214" s="188" t="s">
        <v>1079</v>
      </c>
      <c r="D1214" s="174" t="s">
        <v>432</v>
      </c>
      <c r="E1214" s="175">
        <v>48.4</v>
      </c>
      <c r="F1214" s="176"/>
      <c r="G1214" s="177">
        <f>ROUND(E1214*F1214,2)</f>
        <v>0</v>
      </c>
      <c r="H1214" s="176"/>
      <c r="I1214" s="177">
        <f>ROUND(E1214*H1214,2)</f>
        <v>0</v>
      </c>
      <c r="J1214" s="176"/>
      <c r="K1214" s="177">
        <f>ROUND(E1214*J1214,2)</f>
        <v>0</v>
      </c>
      <c r="L1214" s="177">
        <v>21</v>
      </c>
      <c r="M1214" s="177">
        <f>G1214*(1+L1214/100)</f>
        <v>0</v>
      </c>
      <c r="N1214" s="175">
        <v>2.47E-3</v>
      </c>
      <c r="O1214" s="175">
        <f>ROUND(E1214*N1214,2)</f>
        <v>0.12</v>
      </c>
      <c r="P1214" s="175">
        <v>0</v>
      </c>
      <c r="Q1214" s="175">
        <f>ROUND(E1214*P1214,2)</f>
        <v>0</v>
      </c>
      <c r="R1214" s="177" t="s">
        <v>1070</v>
      </c>
      <c r="S1214" s="177" t="s">
        <v>267</v>
      </c>
      <c r="T1214" s="178" t="s">
        <v>267</v>
      </c>
      <c r="U1214" s="158">
        <v>0.28999999999999998</v>
      </c>
      <c r="V1214" s="158">
        <f>ROUND(E1214*U1214,2)</f>
        <v>14.04</v>
      </c>
      <c r="W1214" s="158"/>
      <c r="X1214" s="158" t="s">
        <v>314</v>
      </c>
      <c r="Y1214" s="147"/>
      <c r="Z1214" s="147"/>
      <c r="AA1214" s="147"/>
      <c r="AB1214" s="147"/>
      <c r="AC1214" s="147"/>
      <c r="AD1214" s="147"/>
      <c r="AE1214" s="147"/>
      <c r="AF1214" s="147"/>
      <c r="AG1214" s="147" t="s">
        <v>315</v>
      </c>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
      <c r="A1215" s="154"/>
      <c r="B1215" s="155"/>
      <c r="C1215" s="189" t="s">
        <v>1080</v>
      </c>
      <c r="D1215" s="160"/>
      <c r="E1215" s="161"/>
      <c r="F1215" s="158"/>
      <c r="G1215" s="158"/>
      <c r="H1215" s="158"/>
      <c r="I1215" s="158"/>
      <c r="J1215" s="158"/>
      <c r="K1215" s="158"/>
      <c r="L1215" s="158"/>
      <c r="M1215" s="158"/>
      <c r="N1215" s="157"/>
      <c r="O1215" s="157"/>
      <c r="P1215" s="157"/>
      <c r="Q1215" s="157"/>
      <c r="R1215" s="158"/>
      <c r="S1215" s="158"/>
      <c r="T1215" s="158"/>
      <c r="U1215" s="158"/>
      <c r="V1215" s="158"/>
      <c r="W1215" s="158"/>
      <c r="X1215" s="158"/>
      <c r="Y1215" s="147"/>
      <c r="Z1215" s="147"/>
      <c r="AA1215" s="147"/>
      <c r="AB1215" s="147"/>
      <c r="AC1215" s="147"/>
      <c r="AD1215" s="147"/>
      <c r="AE1215" s="147"/>
      <c r="AF1215" s="147"/>
      <c r="AG1215" s="147" t="s">
        <v>301</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x14ac:dyDescent="0.2">
      <c r="A1216" s="154"/>
      <c r="B1216" s="155"/>
      <c r="C1216" s="189" t="s">
        <v>1081</v>
      </c>
      <c r="D1216" s="160"/>
      <c r="E1216" s="161">
        <v>17.600000000000001</v>
      </c>
      <c r="F1216" s="158"/>
      <c r="G1216" s="158"/>
      <c r="H1216" s="158"/>
      <c r="I1216" s="158"/>
      <c r="J1216" s="158"/>
      <c r="K1216" s="158"/>
      <c r="L1216" s="158"/>
      <c r="M1216" s="158"/>
      <c r="N1216" s="157"/>
      <c r="O1216" s="157"/>
      <c r="P1216" s="157"/>
      <c r="Q1216" s="157"/>
      <c r="R1216" s="158"/>
      <c r="S1216" s="158"/>
      <c r="T1216" s="158"/>
      <c r="U1216" s="158"/>
      <c r="V1216" s="158"/>
      <c r="W1216" s="158"/>
      <c r="X1216" s="158"/>
      <c r="Y1216" s="147"/>
      <c r="Z1216" s="147"/>
      <c r="AA1216" s="147"/>
      <c r="AB1216" s="147"/>
      <c r="AC1216" s="147"/>
      <c r="AD1216" s="147"/>
      <c r="AE1216" s="147"/>
      <c r="AF1216" s="147"/>
      <c r="AG1216" s="147" t="s">
        <v>301</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
      <c r="A1217" s="154"/>
      <c r="B1217" s="155"/>
      <c r="C1217" s="189" t="s">
        <v>1082</v>
      </c>
      <c r="D1217" s="160"/>
      <c r="E1217" s="161">
        <v>15.4</v>
      </c>
      <c r="F1217" s="158"/>
      <c r="G1217" s="158"/>
      <c r="H1217" s="158"/>
      <c r="I1217" s="158"/>
      <c r="J1217" s="158"/>
      <c r="K1217" s="158"/>
      <c r="L1217" s="158"/>
      <c r="M1217" s="158"/>
      <c r="N1217" s="157"/>
      <c r="O1217" s="157"/>
      <c r="P1217" s="157"/>
      <c r="Q1217" s="157"/>
      <c r="R1217" s="158"/>
      <c r="S1217" s="158"/>
      <c r="T1217" s="158"/>
      <c r="U1217" s="158"/>
      <c r="V1217" s="158"/>
      <c r="W1217" s="158"/>
      <c r="X1217" s="158"/>
      <c r="Y1217" s="147"/>
      <c r="Z1217" s="147"/>
      <c r="AA1217" s="147"/>
      <c r="AB1217" s="147"/>
      <c r="AC1217" s="147"/>
      <c r="AD1217" s="147"/>
      <c r="AE1217" s="147"/>
      <c r="AF1217" s="147"/>
      <c r="AG1217" s="147" t="s">
        <v>301</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
      <c r="A1218" s="154"/>
      <c r="B1218" s="155"/>
      <c r="C1218" s="189" t="s">
        <v>1083</v>
      </c>
      <c r="D1218" s="160"/>
      <c r="E1218" s="161">
        <v>15.4</v>
      </c>
      <c r="F1218" s="158"/>
      <c r="G1218" s="158"/>
      <c r="H1218" s="158"/>
      <c r="I1218" s="158"/>
      <c r="J1218" s="158"/>
      <c r="K1218" s="158"/>
      <c r="L1218" s="158"/>
      <c r="M1218" s="158"/>
      <c r="N1218" s="157"/>
      <c r="O1218" s="157"/>
      <c r="P1218" s="157"/>
      <c r="Q1218" s="157"/>
      <c r="R1218" s="158"/>
      <c r="S1218" s="158"/>
      <c r="T1218" s="158"/>
      <c r="U1218" s="158"/>
      <c r="V1218" s="158"/>
      <c r="W1218" s="158"/>
      <c r="X1218" s="158"/>
      <c r="Y1218" s="147"/>
      <c r="Z1218" s="147"/>
      <c r="AA1218" s="147"/>
      <c r="AB1218" s="147"/>
      <c r="AC1218" s="147"/>
      <c r="AD1218" s="147"/>
      <c r="AE1218" s="147"/>
      <c r="AF1218" s="147"/>
      <c r="AG1218" s="147" t="s">
        <v>301</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ht="22.5" outlineLevel="1" x14ac:dyDescent="0.2">
      <c r="A1219" s="172">
        <v>136</v>
      </c>
      <c r="B1219" s="173" t="s">
        <v>1084</v>
      </c>
      <c r="C1219" s="188" t="s">
        <v>1085</v>
      </c>
      <c r="D1219" s="174" t="s">
        <v>432</v>
      </c>
      <c r="E1219" s="175">
        <v>15.4</v>
      </c>
      <c r="F1219" s="176"/>
      <c r="G1219" s="177">
        <f>ROUND(E1219*F1219,2)</f>
        <v>0</v>
      </c>
      <c r="H1219" s="176"/>
      <c r="I1219" s="177">
        <f>ROUND(E1219*H1219,2)</f>
        <v>0</v>
      </c>
      <c r="J1219" s="176"/>
      <c r="K1219" s="177">
        <f>ROUND(E1219*J1219,2)</f>
        <v>0</v>
      </c>
      <c r="L1219" s="177">
        <v>21</v>
      </c>
      <c r="M1219" s="177">
        <f>G1219*(1+L1219/100)</f>
        <v>0</v>
      </c>
      <c r="N1219" s="175">
        <v>2.6700000000000001E-3</v>
      </c>
      <c r="O1219" s="175">
        <f>ROUND(E1219*N1219,2)</f>
        <v>0.04</v>
      </c>
      <c r="P1219" s="175">
        <v>0</v>
      </c>
      <c r="Q1219" s="175">
        <f>ROUND(E1219*P1219,2)</f>
        <v>0</v>
      </c>
      <c r="R1219" s="177" t="s">
        <v>1070</v>
      </c>
      <c r="S1219" s="177" t="s">
        <v>267</v>
      </c>
      <c r="T1219" s="178" t="s">
        <v>267</v>
      </c>
      <c r="U1219" s="158">
        <v>0.28999999999999998</v>
      </c>
      <c r="V1219" s="158">
        <f>ROUND(E1219*U1219,2)</f>
        <v>4.47</v>
      </c>
      <c r="W1219" s="158"/>
      <c r="X1219" s="158" t="s">
        <v>314</v>
      </c>
      <c r="Y1219" s="147"/>
      <c r="Z1219" s="147"/>
      <c r="AA1219" s="147"/>
      <c r="AB1219" s="147"/>
      <c r="AC1219" s="147"/>
      <c r="AD1219" s="147"/>
      <c r="AE1219" s="147"/>
      <c r="AF1219" s="147"/>
      <c r="AG1219" s="147" t="s">
        <v>315</v>
      </c>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x14ac:dyDescent="0.2">
      <c r="A1220" s="154"/>
      <c r="B1220" s="155"/>
      <c r="C1220" s="189" t="s">
        <v>1080</v>
      </c>
      <c r="D1220" s="160"/>
      <c r="E1220" s="161"/>
      <c r="F1220" s="158"/>
      <c r="G1220" s="158"/>
      <c r="H1220" s="158"/>
      <c r="I1220" s="158"/>
      <c r="J1220" s="158"/>
      <c r="K1220" s="158"/>
      <c r="L1220" s="158"/>
      <c r="M1220" s="158"/>
      <c r="N1220" s="157"/>
      <c r="O1220" s="157"/>
      <c r="P1220" s="157"/>
      <c r="Q1220" s="157"/>
      <c r="R1220" s="158"/>
      <c r="S1220" s="158"/>
      <c r="T1220" s="158"/>
      <c r="U1220" s="158"/>
      <c r="V1220" s="158"/>
      <c r="W1220" s="158"/>
      <c r="X1220" s="158"/>
      <c r="Y1220" s="147"/>
      <c r="Z1220" s="147"/>
      <c r="AA1220" s="147"/>
      <c r="AB1220" s="147"/>
      <c r="AC1220" s="147"/>
      <c r="AD1220" s="147"/>
      <c r="AE1220" s="147"/>
      <c r="AF1220" s="147"/>
      <c r="AG1220" s="147" t="s">
        <v>301</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x14ac:dyDescent="0.2">
      <c r="A1221" s="154"/>
      <c r="B1221" s="155"/>
      <c r="C1221" s="189" t="s">
        <v>1083</v>
      </c>
      <c r="D1221" s="160"/>
      <c r="E1221" s="161">
        <v>15.4</v>
      </c>
      <c r="F1221" s="158"/>
      <c r="G1221" s="158"/>
      <c r="H1221" s="158"/>
      <c r="I1221" s="158"/>
      <c r="J1221" s="158"/>
      <c r="K1221" s="158"/>
      <c r="L1221" s="158"/>
      <c r="M1221" s="158"/>
      <c r="N1221" s="157"/>
      <c r="O1221" s="157"/>
      <c r="P1221" s="157"/>
      <c r="Q1221" s="157"/>
      <c r="R1221" s="158"/>
      <c r="S1221" s="158"/>
      <c r="T1221" s="158"/>
      <c r="U1221" s="158"/>
      <c r="V1221" s="158"/>
      <c r="W1221" s="158"/>
      <c r="X1221" s="158"/>
      <c r="Y1221" s="147"/>
      <c r="Z1221" s="147"/>
      <c r="AA1221" s="147"/>
      <c r="AB1221" s="147"/>
      <c r="AC1221" s="147"/>
      <c r="AD1221" s="147"/>
      <c r="AE1221" s="147"/>
      <c r="AF1221" s="147"/>
      <c r="AG1221" s="147" t="s">
        <v>301</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ht="22.5" outlineLevel="1" x14ac:dyDescent="0.2">
      <c r="A1222" s="172">
        <v>137</v>
      </c>
      <c r="B1222" s="173" t="s">
        <v>1086</v>
      </c>
      <c r="C1222" s="188" t="s">
        <v>1087</v>
      </c>
      <c r="D1222" s="174" t="s">
        <v>432</v>
      </c>
      <c r="E1222" s="175">
        <v>92.3</v>
      </c>
      <c r="F1222" s="176"/>
      <c r="G1222" s="177">
        <f>ROUND(E1222*F1222,2)</f>
        <v>0</v>
      </c>
      <c r="H1222" s="176"/>
      <c r="I1222" s="177">
        <f>ROUND(E1222*H1222,2)</f>
        <v>0</v>
      </c>
      <c r="J1222" s="176"/>
      <c r="K1222" s="177">
        <f>ROUND(E1222*J1222,2)</f>
        <v>0</v>
      </c>
      <c r="L1222" s="177">
        <v>21</v>
      </c>
      <c r="M1222" s="177">
        <f>G1222*(1+L1222/100)</f>
        <v>0</v>
      </c>
      <c r="N1222" s="175">
        <v>6.8999999999999997E-4</v>
      </c>
      <c r="O1222" s="175">
        <f>ROUND(E1222*N1222,2)</f>
        <v>0.06</v>
      </c>
      <c r="P1222" s="175">
        <v>0</v>
      </c>
      <c r="Q1222" s="175">
        <f>ROUND(E1222*P1222,2)</f>
        <v>0</v>
      </c>
      <c r="R1222" s="177" t="s">
        <v>1070</v>
      </c>
      <c r="S1222" s="177" t="s">
        <v>267</v>
      </c>
      <c r="T1222" s="178" t="s">
        <v>267</v>
      </c>
      <c r="U1222" s="158">
        <v>0.26</v>
      </c>
      <c r="V1222" s="158">
        <f>ROUND(E1222*U1222,2)</f>
        <v>24</v>
      </c>
      <c r="W1222" s="158"/>
      <c r="X1222" s="158" t="s">
        <v>314</v>
      </c>
      <c r="Y1222" s="147"/>
      <c r="Z1222" s="147"/>
      <c r="AA1222" s="147"/>
      <c r="AB1222" s="147"/>
      <c r="AC1222" s="147"/>
      <c r="AD1222" s="147"/>
      <c r="AE1222" s="147"/>
      <c r="AF1222" s="147"/>
      <c r="AG1222" s="147" t="s">
        <v>315</v>
      </c>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x14ac:dyDescent="0.2">
      <c r="A1223" s="154"/>
      <c r="B1223" s="155"/>
      <c r="C1223" s="266" t="s">
        <v>1088</v>
      </c>
      <c r="D1223" s="267"/>
      <c r="E1223" s="267"/>
      <c r="F1223" s="267"/>
      <c r="G1223" s="267"/>
      <c r="H1223" s="158"/>
      <c r="I1223" s="158"/>
      <c r="J1223" s="158"/>
      <c r="K1223" s="158"/>
      <c r="L1223" s="158"/>
      <c r="M1223" s="158"/>
      <c r="N1223" s="157"/>
      <c r="O1223" s="157"/>
      <c r="P1223" s="157"/>
      <c r="Q1223" s="157"/>
      <c r="R1223" s="158"/>
      <c r="S1223" s="158"/>
      <c r="T1223" s="158"/>
      <c r="U1223" s="158"/>
      <c r="V1223" s="158"/>
      <c r="W1223" s="158"/>
      <c r="X1223" s="158"/>
      <c r="Y1223" s="147"/>
      <c r="Z1223" s="147"/>
      <c r="AA1223" s="147"/>
      <c r="AB1223" s="147"/>
      <c r="AC1223" s="147"/>
      <c r="AD1223" s="147"/>
      <c r="AE1223" s="147"/>
      <c r="AF1223" s="147"/>
      <c r="AG1223" s="147" t="s">
        <v>317</v>
      </c>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
      <c r="A1224" s="154"/>
      <c r="B1224" s="155"/>
      <c r="C1224" s="189" t="s">
        <v>1089</v>
      </c>
      <c r="D1224" s="160"/>
      <c r="E1224" s="161"/>
      <c r="F1224" s="158"/>
      <c r="G1224" s="158"/>
      <c r="H1224" s="158"/>
      <c r="I1224" s="158"/>
      <c r="J1224" s="158"/>
      <c r="K1224" s="158"/>
      <c r="L1224" s="158"/>
      <c r="M1224" s="158"/>
      <c r="N1224" s="157"/>
      <c r="O1224" s="157"/>
      <c r="P1224" s="157"/>
      <c r="Q1224" s="157"/>
      <c r="R1224" s="158"/>
      <c r="S1224" s="158"/>
      <c r="T1224" s="158"/>
      <c r="U1224" s="158"/>
      <c r="V1224" s="158"/>
      <c r="W1224" s="158"/>
      <c r="X1224" s="158"/>
      <c r="Y1224" s="147"/>
      <c r="Z1224" s="147"/>
      <c r="AA1224" s="147"/>
      <c r="AB1224" s="147"/>
      <c r="AC1224" s="147"/>
      <c r="AD1224" s="147"/>
      <c r="AE1224" s="147"/>
      <c r="AF1224" s="147"/>
      <c r="AG1224" s="147" t="s">
        <v>301</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
      <c r="A1225" s="154"/>
      <c r="B1225" s="155"/>
      <c r="C1225" s="189" t="s">
        <v>1090</v>
      </c>
      <c r="D1225" s="160"/>
      <c r="E1225" s="161">
        <v>32.56</v>
      </c>
      <c r="F1225" s="158"/>
      <c r="G1225" s="158"/>
      <c r="H1225" s="158"/>
      <c r="I1225" s="158"/>
      <c r="J1225" s="158"/>
      <c r="K1225" s="158"/>
      <c r="L1225" s="158"/>
      <c r="M1225" s="158"/>
      <c r="N1225" s="157"/>
      <c r="O1225" s="157"/>
      <c r="P1225" s="157"/>
      <c r="Q1225" s="157"/>
      <c r="R1225" s="158"/>
      <c r="S1225" s="158"/>
      <c r="T1225" s="158"/>
      <c r="U1225" s="158"/>
      <c r="V1225" s="158"/>
      <c r="W1225" s="158"/>
      <c r="X1225" s="158"/>
      <c r="Y1225" s="147"/>
      <c r="Z1225" s="147"/>
      <c r="AA1225" s="147"/>
      <c r="AB1225" s="147"/>
      <c r="AC1225" s="147"/>
      <c r="AD1225" s="147"/>
      <c r="AE1225" s="147"/>
      <c r="AF1225" s="147"/>
      <c r="AG1225" s="147" t="s">
        <v>301</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54"/>
      <c r="B1226" s="155"/>
      <c r="C1226" s="189" t="s">
        <v>1091</v>
      </c>
      <c r="D1226" s="160"/>
      <c r="E1226" s="161">
        <v>11.66</v>
      </c>
      <c r="F1226" s="158"/>
      <c r="G1226" s="158"/>
      <c r="H1226" s="158"/>
      <c r="I1226" s="158"/>
      <c r="J1226" s="158"/>
      <c r="K1226" s="158"/>
      <c r="L1226" s="158"/>
      <c r="M1226" s="158"/>
      <c r="N1226" s="157"/>
      <c r="O1226" s="157"/>
      <c r="P1226" s="157"/>
      <c r="Q1226" s="157"/>
      <c r="R1226" s="158"/>
      <c r="S1226" s="158"/>
      <c r="T1226" s="158"/>
      <c r="U1226" s="158"/>
      <c r="V1226" s="158"/>
      <c r="W1226" s="158"/>
      <c r="X1226" s="158"/>
      <c r="Y1226" s="147"/>
      <c r="Z1226" s="147"/>
      <c r="AA1226" s="147"/>
      <c r="AB1226" s="147"/>
      <c r="AC1226" s="147"/>
      <c r="AD1226" s="147"/>
      <c r="AE1226" s="147"/>
      <c r="AF1226" s="147"/>
      <c r="AG1226" s="147" t="s">
        <v>301</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
      <c r="A1227" s="154"/>
      <c r="B1227" s="155"/>
      <c r="C1227" s="189" t="s">
        <v>1092</v>
      </c>
      <c r="D1227" s="160"/>
      <c r="E1227" s="161">
        <v>48.07</v>
      </c>
      <c r="F1227" s="158"/>
      <c r="G1227" s="158"/>
      <c r="H1227" s="158"/>
      <c r="I1227" s="158"/>
      <c r="J1227" s="158"/>
      <c r="K1227" s="158"/>
      <c r="L1227" s="158"/>
      <c r="M1227" s="158"/>
      <c r="N1227" s="157"/>
      <c r="O1227" s="157"/>
      <c r="P1227" s="157"/>
      <c r="Q1227" s="157"/>
      <c r="R1227" s="158"/>
      <c r="S1227" s="158"/>
      <c r="T1227" s="158"/>
      <c r="U1227" s="158"/>
      <c r="V1227" s="158"/>
      <c r="W1227" s="158"/>
      <c r="X1227" s="158"/>
      <c r="Y1227" s="147"/>
      <c r="Z1227" s="147"/>
      <c r="AA1227" s="147"/>
      <c r="AB1227" s="147"/>
      <c r="AC1227" s="147"/>
      <c r="AD1227" s="147"/>
      <c r="AE1227" s="147"/>
      <c r="AF1227" s="147"/>
      <c r="AG1227" s="147" t="s">
        <v>301</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
      <c r="A1228" s="154"/>
      <c r="B1228" s="155"/>
      <c r="C1228" s="189" t="s">
        <v>1093</v>
      </c>
      <c r="D1228" s="160"/>
      <c r="E1228" s="161">
        <v>0.01</v>
      </c>
      <c r="F1228" s="158"/>
      <c r="G1228" s="158"/>
      <c r="H1228" s="158"/>
      <c r="I1228" s="158"/>
      <c r="J1228" s="158"/>
      <c r="K1228" s="158"/>
      <c r="L1228" s="158"/>
      <c r="M1228" s="158"/>
      <c r="N1228" s="157"/>
      <c r="O1228" s="157"/>
      <c r="P1228" s="157"/>
      <c r="Q1228" s="157"/>
      <c r="R1228" s="158"/>
      <c r="S1228" s="158"/>
      <c r="T1228" s="158"/>
      <c r="U1228" s="158"/>
      <c r="V1228" s="158"/>
      <c r="W1228" s="158"/>
      <c r="X1228" s="158"/>
      <c r="Y1228" s="147"/>
      <c r="Z1228" s="147"/>
      <c r="AA1228" s="147"/>
      <c r="AB1228" s="147"/>
      <c r="AC1228" s="147"/>
      <c r="AD1228" s="147"/>
      <c r="AE1228" s="147"/>
      <c r="AF1228" s="147"/>
      <c r="AG1228" s="147" t="s">
        <v>301</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ht="22.5" outlineLevel="1" x14ac:dyDescent="0.2">
      <c r="A1229" s="172">
        <v>138</v>
      </c>
      <c r="B1229" s="173" t="s">
        <v>1094</v>
      </c>
      <c r="C1229" s="188" t="s">
        <v>1095</v>
      </c>
      <c r="D1229" s="174" t="s">
        <v>432</v>
      </c>
      <c r="E1229" s="175">
        <v>22.55</v>
      </c>
      <c r="F1229" s="176"/>
      <c r="G1229" s="177">
        <f>ROUND(E1229*F1229,2)</f>
        <v>0</v>
      </c>
      <c r="H1229" s="176"/>
      <c r="I1229" s="177">
        <f>ROUND(E1229*H1229,2)</f>
        <v>0</v>
      </c>
      <c r="J1229" s="176"/>
      <c r="K1229" s="177">
        <f>ROUND(E1229*J1229,2)</f>
        <v>0</v>
      </c>
      <c r="L1229" s="177">
        <v>21</v>
      </c>
      <c r="M1229" s="177">
        <f>G1229*(1+L1229/100)</f>
        <v>0</v>
      </c>
      <c r="N1229" s="175">
        <v>1.2099999999999999E-3</v>
      </c>
      <c r="O1229" s="175">
        <f>ROUND(E1229*N1229,2)</f>
        <v>0.03</v>
      </c>
      <c r="P1229" s="175">
        <v>0</v>
      </c>
      <c r="Q1229" s="175">
        <f>ROUND(E1229*P1229,2)</f>
        <v>0</v>
      </c>
      <c r="R1229" s="177" t="s">
        <v>1070</v>
      </c>
      <c r="S1229" s="177" t="s">
        <v>267</v>
      </c>
      <c r="T1229" s="178" t="s">
        <v>267</v>
      </c>
      <c r="U1229" s="158">
        <v>0.46</v>
      </c>
      <c r="V1229" s="158">
        <f>ROUND(E1229*U1229,2)</f>
        <v>10.37</v>
      </c>
      <c r="W1229" s="158"/>
      <c r="X1229" s="158" t="s">
        <v>314</v>
      </c>
      <c r="Y1229" s="147"/>
      <c r="Z1229" s="147"/>
      <c r="AA1229" s="147"/>
      <c r="AB1229" s="147"/>
      <c r="AC1229" s="147"/>
      <c r="AD1229" s="147"/>
      <c r="AE1229" s="147"/>
      <c r="AF1229" s="147"/>
      <c r="AG1229" s="147" t="s">
        <v>315</v>
      </c>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
      <c r="A1230" s="154"/>
      <c r="B1230" s="155"/>
      <c r="C1230" s="266" t="s">
        <v>1088</v>
      </c>
      <c r="D1230" s="267"/>
      <c r="E1230" s="267"/>
      <c r="F1230" s="267"/>
      <c r="G1230" s="267"/>
      <c r="H1230" s="158"/>
      <c r="I1230" s="158"/>
      <c r="J1230" s="158"/>
      <c r="K1230" s="158"/>
      <c r="L1230" s="158"/>
      <c r="M1230" s="158"/>
      <c r="N1230" s="157"/>
      <c r="O1230" s="157"/>
      <c r="P1230" s="157"/>
      <c r="Q1230" s="157"/>
      <c r="R1230" s="158"/>
      <c r="S1230" s="158"/>
      <c r="T1230" s="158"/>
      <c r="U1230" s="158"/>
      <c r="V1230" s="158"/>
      <c r="W1230" s="158"/>
      <c r="X1230" s="158"/>
      <c r="Y1230" s="147"/>
      <c r="Z1230" s="147"/>
      <c r="AA1230" s="147"/>
      <c r="AB1230" s="147"/>
      <c r="AC1230" s="147"/>
      <c r="AD1230" s="147"/>
      <c r="AE1230" s="147"/>
      <c r="AF1230" s="147"/>
      <c r="AG1230" s="147" t="s">
        <v>317</v>
      </c>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x14ac:dyDescent="0.2">
      <c r="A1231" s="154"/>
      <c r="B1231" s="155"/>
      <c r="C1231" s="189" t="s">
        <v>1089</v>
      </c>
      <c r="D1231" s="160"/>
      <c r="E1231" s="161"/>
      <c r="F1231" s="158"/>
      <c r="G1231" s="158"/>
      <c r="H1231" s="158"/>
      <c r="I1231" s="158"/>
      <c r="J1231" s="158"/>
      <c r="K1231" s="158"/>
      <c r="L1231" s="158"/>
      <c r="M1231" s="158"/>
      <c r="N1231" s="157"/>
      <c r="O1231" s="157"/>
      <c r="P1231" s="157"/>
      <c r="Q1231" s="157"/>
      <c r="R1231" s="158"/>
      <c r="S1231" s="158"/>
      <c r="T1231" s="158"/>
      <c r="U1231" s="158"/>
      <c r="V1231" s="158"/>
      <c r="W1231" s="158"/>
      <c r="X1231" s="158"/>
      <c r="Y1231" s="147"/>
      <c r="Z1231" s="147"/>
      <c r="AA1231" s="147"/>
      <c r="AB1231" s="147"/>
      <c r="AC1231" s="147"/>
      <c r="AD1231" s="147"/>
      <c r="AE1231" s="147"/>
      <c r="AF1231" s="147"/>
      <c r="AG1231" s="147" t="s">
        <v>301</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x14ac:dyDescent="0.2">
      <c r="A1232" s="154"/>
      <c r="B1232" s="155"/>
      <c r="C1232" s="189" t="s">
        <v>1096</v>
      </c>
      <c r="D1232" s="160"/>
      <c r="E1232" s="161">
        <v>22.55</v>
      </c>
      <c r="F1232" s="158"/>
      <c r="G1232" s="158"/>
      <c r="H1232" s="158"/>
      <c r="I1232" s="158"/>
      <c r="J1232" s="158"/>
      <c r="K1232" s="158"/>
      <c r="L1232" s="158"/>
      <c r="M1232" s="158"/>
      <c r="N1232" s="157"/>
      <c r="O1232" s="157"/>
      <c r="P1232" s="157"/>
      <c r="Q1232" s="157"/>
      <c r="R1232" s="158"/>
      <c r="S1232" s="158"/>
      <c r="T1232" s="158"/>
      <c r="U1232" s="158"/>
      <c r="V1232" s="158"/>
      <c r="W1232" s="158"/>
      <c r="X1232" s="158"/>
      <c r="Y1232" s="147"/>
      <c r="Z1232" s="147"/>
      <c r="AA1232" s="147"/>
      <c r="AB1232" s="147"/>
      <c r="AC1232" s="147"/>
      <c r="AD1232" s="147"/>
      <c r="AE1232" s="147"/>
      <c r="AF1232" s="147"/>
      <c r="AG1232" s="147" t="s">
        <v>301</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ht="33.75" outlineLevel="1" x14ac:dyDescent="0.2">
      <c r="A1233" s="172">
        <v>139</v>
      </c>
      <c r="B1233" s="173" t="s">
        <v>1097</v>
      </c>
      <c r="C1233" s="188" t="s">
        <v>1098</v>
      </c>
      <c r="D1233" s="174" t="s">
        <v>383</v>
      </c>
      <c r="E1233" s="175">
        <v>8</v>
      </c>
      <c r="F1233" s="176"/>
      <c r="G1233" s="177">
        <f>ROUND(E1233*F1233,2)</f>
        <v>0</v>
      </c>
      <c r="H1233" s="176"/>
      <c r="I1233" s="177">
        <f>ROUND(E1233*H1233,2)</f>
        <v>0</v>
      </c>
      <c r="J1233" s="176"/>
      <c r="K1233" s="177">
        <f>ROUND(E1233*J1233,2)</f>
        <v>0</v>
      </c>
      <c r="L1233" s="177">
        <v>21</v>
      </c>
      <c r="M1233" s="177">
        <f>G1233*(1+L1233/100)</f>
        <v>0</v>
      </c>
      <c r="N1233" s="175">
        <v>3.4000000000000002E-4</v>
      </c>
      <c r="O1233" s="175">
        <f>ROUND(E1233*N1233,2)</f>
        <v>0</v>
      </c>
      <c r="P1233" s="175">
        <v>0</v>
      </c>
      <c r="Q1233" s="175">
        <f>ROUND(E1233*P1233,2)</f>
        <v>0</v>
      </c>
      <c r="R1233" s="177" t="s">
        <v>1070</v>
      </c>
      <c r="S1233" s="177" t="s">
        <v>267</v>
      </c>
      <c r="T1233" s="178" t="s">
        <v>267</v>
      </c>
      <c r="U1233" s="158">
        <v>0.43</v>
      </c>
      <c r="V1233" s="158">
        <f>ROUND(E1233*U1233,2)</f>
        <v>3.44</v>
      </c>
      <c r="W1233" s="158"/>
      <c r="X1233" s="158" t="s">
        <v>314</v>
      </c>
      <c r="Y1233" s="147"/>
      <c r="Z1233" s="147"/>
      <c r="AA1233" s="147"/>
      <c r="AB1233" s="147"/>
      <c r="AC1233" s="147"/>
      <c r="AD1233" s="147"/>
      <c r="AE1233" s="147"/>
      <c r="AF1233" s="147"/>
      <c r="AG1233" s="147" t="s">
        <v>315</v>
      </c>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1" x14ac:dyDescent="0.2">
      <c r="A1234" s="154"/>
      <c r="B1234" s="155"/>
      <c r="C1234" s="189" t="s">
        <v>1099</v>
      </c>
      <c r="D1234" s="160"/>
      <c r="E1234" s="161">
        <v>4</v>
      </c>
      <c r="F1234" s="158"/>
      <c r="G1234" s="158"/>
      <c r="H1234" s="158"/>
      <c r="I1234" s="158"/>
      <c r="J1234" s="158"/>
      <c r="K1234" s="158"/>
      <c r="L1234" s="158"/>
      <c r="M1234" s="158"/>
      <c r="N1234" s="157"/>
      <c r="O1234" s="157"/>
      <c r="P1234" s="157"/>
      <c r="Q1234" s="157"/>
      <c r="R1234" s="158"/>
      <c r="S1234" s="158"/>
      <c r="T1234" s="158"/>
      <c r="U1234" s="158"/>
      <c r="V1234" s="158"/>
      <c r="W1234" s="158"/>
      <c r="X1234" s="158"/>
      <c r="Y1234" s="147"/>
      <c r="Z1234" s="147"/>
      <c r="AA1234" s="147"/>
      <c r="AB1234" s="147"/>
      <c r="AC1234" s="147"/>
      <c r="AD1234" s="147"/>
      <c r="AE1234" s="147"/>
      <c r="AF1234" s="147"/>
      <c r="AG1234" s="147" t="s">
        <v>301</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1" x14ac:dyDescent="0.2">
      <c r="A1235" s="154"/>
      <c r="B1235" s="155"/>
      <c r="C1235" s="189" t="s">
        <v>1100</v>
      </c>
      <c r="D1235" s="160"/>
      <c r="E1235" s="161">
        <v>2</v>
      </c>
      <c r="F1235" s="158"/>
      <c r="G1235" s="158"/>
      <c r="H1235" s="158"/>
      <c r="I1235" s="158"/>
      <c r="J1235" s="158"/>
      <c r="K1235" s="158"/>
      <c r="L1235" s="158"/>
      <c r="M1235" s="158"/>
      <c r="N1235" s="157"/>
      <c r="O1235" s="157"/>
      <c r="P1235" s="157"/>
      <c r="Q1235" s="157"/>
      <c r="R1235" s="158"/>
      <c r="S1235" s="158"/>
      <c r="T1235" s="158"/>
      <c r="U1235" s="158"/>
      <c r="V1235" s="158"/>
      <c r="W1235" s="158"/>
      <c r="X1235" s="158"/>
      <c r="Y1235" s="147"/>
      <c r="Z1235" s="147"/>
      <c r="AA1235" s="147"/>
      <c r="AB1235" s="147"/>
      <c r="AC1235" s="147"/>
      <c r="AD1235" s="147"/>
      <c r="AE1235" s="147"/>
      <c r="AF1235" s="147"/>
      <c r="AG1235" s="147" t="s">
        <v>301</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x14ac:dyDescent="0.2">
      <c r="A1236" s="154"/>
      <c r="B1236" s="155"/>
      <c r="C1236" s="189" t="s">
        <v>1101</v>
      </c>
      <c r="D1236" s="160"/>
      <c r="E1236" s="161">
        <v>2</v>
      </c>
      <c r="F1236" s="158"/>
      <c r="G1236" s="158"/>
      <c r="H1236" s="158"/>
      <c r="I1236" s="158"/>
      <c r="J1236" s="158"/>
      <c r="K1236" s="158"/>
      <c r="L1236" s="158"/>
      <c r="M1236" s="158"/>
      <c r="N1236" s="157"/>
      <c r="O1236" s="157"/>
      <c r="P1236" s="157"/>
      <c r="Q1236" s="157"/>
      <c r="R1236" s="158"/>
      <c r="S1236" s="158"/>
      <c r="T1236" s="158"/>
      <c r="U1236" s="158"/>
      <c r="V1236" s="158"/>
      <c r="W1236" s="158"/>
      <c r="X1236" s="158"/>
      <c r="Y1236" s="147"/>
      <c r="Z1236" s="147"/>
      <c r="AA1236" s="147"/>
      <c r="AB1236" s="147"/>
      <c r="AC1236" s="147"/>
      <c r="AD1236" s="147"/>
      <c r="AE1236" s="147"/>
      <c r="AF1236" s="147"/>
      <c r="AG1236" s="147" t="s">
        <v>301</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ht="33.75" outlineLevel="1" x14ac:dyDescent="0.2">
      <c r="A1237" s="172">
        <v>140</v>
      </c>
      <c r="B1237" s="173" t="s">
        <v>1102</v>
      </c>
      <c r="C1237" s="188" t="s">
        <v>1103</v>
      </c>
      <c r="D1237" s="174" t="s">
        <v>383</v>
      </c>
      <c r="E1237" s="175">
        <v>2</v>
      </c>
      <c r="F1237" s="176"/>
      <c r="G1237" s="177">
        <f>ROUND(E1237*F1237,2)</f>
        <v>0</v>
      </c>
      <c r="H1237" s="176"/>
      <c r="I1237" s="177">
        <f>ROUND(E1237*H1237,2)</f>
        <v>0</v>
      </c>
      <c r="J1237" s="176"/>
      <c r="K1237" s="177">
        <f>ROUND(E1237*J1237,2)</f>
        <v>0</v>
      </c>
      <c r="L1237" s="177">
        <v>21</v>
      </c>
      <c r="M1237" s="177">
        <f>G1237*(1+L1237/100)</f>
        <v>0</v>
      </c>
      <c r="N1237" s="175">
        <v>3.6000000000000002E-4</v>
      </c>
      <c r="O1237" s="175">
        <f>ROUND(E1237*N1237,2)</f>
        <v>0</v>
      </c>
      <c r="P1237" s="175">
        <v>0</v>
      </c>
      <c r="Q1237" s="175">
        <f>ROUND(E1237*P1237,2)</f>
        <v>0</v>
      </c>
      <c r="R1237" s="177" t="s">
        <v>1070</v>
      </c>
      <c r="S1237" s="177" t="s">
        <v>267</v>
      </c>
      <c r="T1237" s="178" t="s">
        <v>267</v>
      </c>
      <c r="U1237" s="158">
        <v>0.45</v>
      </c>
      <c r="V1237" s="158">
        <f>ROUND(E1237*U1237,2)</f>
        <v>0.9</v>
      </c>
      <c r="W1237" s="158"/>
      <c r="X1237" s="158" t="s">
        <v>314</v>
      </c>
      <c r="Y1237" s="147"/>
      <c r="Z1237" s="147"/>
      <c r="AA1237" s="147"/>
      <c r="AB1237" s="147"/>
      <c r="AC1237" s="147"/>
      <c r="AD1237" s="147"/>
      <c r="AE1237" s="147"/>
      <c r="AF1237" s="147"/>
      <c r="AG1237" s="147" t="s">
        <v>315</v>
      </c>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
      <c r="A1238" s="154"/>
      <c r="B1238" s="155"/>
      <c r="C1238" s="189" t="s">
        <v>1101</v>
      </c>
      <c r="D1238" s="160"/>
      <c r="E1238" s="161">
        <v>2</v>
      </c>
      <c r="F1238" s="158"/>
      <c r="G1238" s="158"/>
      <c r="H1238" s="158"/>
      <c r="I1238" s="158"/>
      <c r="J1238" s="158"/>
      <c r="K1238" s="158"/>
      <c r="L1238" s="158"/>
      <c r="M1238" s="158"/>
      <c r="N1238" s="157"/>
      <c r="O1238" s="157"/>
      <c r="P1238" s="157"/>
      <c r="Q1238" s="157"/>
      <c r="R1238" s="158"/>
      <c r="S1238" s="158"/>
      <c r="T1238" s="158"/>
      <c r="U1238" s="158"/>
      <c r="V1238" s="158"/>
      <c r="W1238" s="158"/>
      <c r="X1238" s="158"/>
      <c r="Y1238" s="147"/>
      <c r="Z1238" s="147"/>
      <c r="AA1238" s="147"/>
      <c r="AB1238" s="147"/>
      <c r="AC1238" s="147"/>
      <c r="AD1238" s="147"/>
      <c r="AE1238" s="147"/>
      <c r="AF1238" s="147"/>
      <c r="AG1238" s="147" t="s">
        <v>301</v>
      </c>
      <c r="AH1238" s="147">
        <v>0</v>
      </c>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ht="33.75" outlineLevel="1" x14ac:dyDescent="0.2">
      <c r="A1239" s="172">
        <v>141</v>
      </c>
      <c r="B1239" s="173" t="s">
        <v>1104</v>
      </c>
      <c r="C1239" s="188" t="s">
        <v>1105</v>
      </c>
      <c r="D1239" s="174" t="s">
        <v>383</v>
      </c>
      <c r="E1239" s="175">
        <v>4</v>
      </c>
      <c r="F1239" s="176"/>
      <c r="G1239" s="177">
        <f>ROUND(E1239*F1239,2)</f>
        <v>0</v>
      </c>
      <c r="H1239" s="176"/>
      <c r="I1239" s="177">
        <f>ROUND(E1239*H1239,2)</f>
        <v>0</v>
      </c>
      <c r="J1239" s="176"/>
      <c r="K1239" s="177">
        <f>ROUND(E1239*J1239,2)</f>
        <v>0</v>
      </c>
      <c r="L1239" s="177">
        <v>21</v>
      </c>
      <c r="M1239" s="177">
        <f>G1239*(1+L1239/100)</f>
        <v>0</v>
      </c>
      <c r="N1239" s="175">
        <v>0</v>
      </c>
      <c r="O1239" s="175">
        <f>ROUND(E1239*N1239,2)</f>
        <v>0</v>
      </c>
      <c r="P1239" s="175">
        <v>0</v>
      </c>
      <c r="Q1239" s="175">
        <f>ROUND(E1239*P1239,2)</f>
        <v>0</v>
      </c>
      <c r="R1239" s="177" t="s">
        <v>1070</v>
      </c>
      <c r="S1239" s="177" t="s">
        <v>267</v>
      </c>
      <c r="T1239" s="178" t="s">
        <v>267</v>
      </c>
      <c r="U1239" s="158">
        <v>0.1</v>
      </c>
      <c r="V1239" s="158">
        <f>ROUND(E1239*U1239,2)</f>
        <v>0.4</v>
      </c>
      <c r="W1239" s="158"/>
      <c r="X1239" s="158" t="s">
        <v>314</v>
      </c>
      <c r="Y1239" s="147"/>
      <c r="Z1239" s="147"/>
      <c r="AA1239" s="147"/>
      <c r="AB1239" s="147"/>
      <c r="AC1239" s="147"/>
      <c r="AD1239" s="147"/>
      <c r="AE1239" s="147"/>
      <c r="AF1239" s="147"/>
      <c r="AG1239" s="147" t="s">
        <v>315</v>
      </c>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1" x14ac:dyDescent="0.2">
      <c r="A1240" s="154"/>
      <c r="B1240" s="155"/>
      <c r="C1240" s="189" t="s">
        <v>1106</v>
      </c>
      <c r="D1240" s="160"/>
      <c r="E1240" s="161">
        <v>2</v>
      </c>
      <c r="F1240" s="158"/>
      <c r="G1240" s="158"/>
      <c r="H1240" s="158"/>
      <c r="I1240" s="158"/>
      <c r="J1240" s="158"/>
      <c r="K1240" s="158"/>
      <c r="L1240" s="158"/>
      <c r="M1240" s="158"/>
      <c r="N1240" s="157"/>
      <c r="O1240" s="157"/>
      <c r="P1240" s="157"/>
      <c r="Q1240" s="157"/>
      <c r="R1240" s="158"/>
      <c r="S1240" s="158"/>
      <c r="T1240" s="158"/>
      <c r="U1240" s="158"/>
      <c r="V1240" s="158"/>
      <c r="W1240" s="158"/>
      <c r="X1240" s="158"/>
      <c r="Y1240" s="147"/>
      <c r="Z1240" s="147"/>
      <c r="AA1240" s="147"/>
      <c r="AB1240" s="147"/>
      <c r="AC1240" s="147"/>
      <c r="AD1240" s="147"/>
      <c r="AE1240" s="147"/>
      <c r="AF1240" s="147"/>
      <c r="AG1240" s="147" t="s">
        <v>301</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1" x14ac:dyDescent="0.2">
      <c r="A1241" s="154"/>
      <c r="B1241" s="155"/>
      <c r="C1241" s="189" t="s">
        <v>1107</v>
      </c>
      <c r="D1241" s="160"/>
      <c r="E1241" s="161">
        <v>2</v>
      </c>
      <c r="F1241" s="158"/>
      <c r="G1241" s="158"/>
      <c r="H1241" s="158"/>
      <c r="I1241" s="158"/>
      <c r="J1241" s="158"/>
      <c r="K1241" s="158"/>
      <c r="L1241" s="158"/>
      <c r="M1241" s="158"/>
      <c r="N1241" s="157"/>
      <c r="O1241" s="157"/>
      <c r="P1241" s="157"/>
      <c r="Q1241" s="157"/>
      <c r="R1241" s="158"/>
      <c r="S1241" s="158"/>
      <c r="T1241" s="158"/>
      <c r="U1241" s="158"/>
      <c r="V1241" s="158"/>
      <c r="W1241" s="158"/>
      <c r="X1241" s="158"/>
      <c r="Y1241" s="147"/>
      <c r="Z1241" s="147"/>
      <c r="AA1241" s="147"/>
      <c r="AB1241" s="147"/>
      <c r="AC1241" s="147"/>
      <c r="AD1241" s="147"/>
      <c r="AE1241" s="147"/>
      <c r="AF1241" s="147"/>
      <c r="AG1241" s="147" t="s">
        <v>301</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ht="33.75" outlineLevel="1" x14ac:dyDescent="0.2">
      <c r="A1242" s="172">
        <v>142</v>
      </c>
      <c r="B1242" s="173" t="s">
        <v>1108</v>
      </c>
      <c r="C1242" s="188" t="s">
        <v>1109</v>
      </c>
      <c r="D1242" s="174" t="s">
        <v>383</v>
      </c>
      <c r="E1242" s="175">
        <v>8</v>
      </c>
      <c r="F1242" s="176"/>
      <c r="G1242" s="177">
        <f>ROUND(E1242*F1242,2)</f>
        <v>0</v>
      </c>
      <c r="H1242" s="176"/>
      <c r="I1242" s="177">
        <f>ROUND(E1242*H1242,2)</f>
        <v>0</v>
      </c>
      <c r="J1242" s="176"/>
      <c r="K1242" s="177">
        <f>ROUND(E1242*J1242,2)</f>
        <v>0</v>
      </c>
      <c r="L1242" s="177">
        <v>21</v>
      </c>
      <c r="M1242" s="177">
        <f>G1242*(1+L1242/100)</f>
        <v>0</v>
      </c>
      <c r="N1242" s="175">
        <v>1.72E-3</v>
      </c>
      <c r="O1242" s="175">
        <f>ROUND(E1242*N1242,2)</f>
        <v>0.01</v>
      </c>
      <c r="P1242" s="175">
        <v>0</v>
      </c>
      <c r="Q1242" s="175">
        <f>ROUND(E1242*P1242,2)</f>
        <v>0</v>
      </c>
      <c r="R1242" s="177" t="s">
        <v>1070</v>
      </c>
      <c r="S1242" s="177" t="s">
        <v>267</v>
      </c>
      <c r="T1242" s="178" t="s">
        <v>267</v>
      </c>
      <c r="U1242" s="158">
        <v>0.28899999999999998</v>
      </c>
      <c r="V1242" s="158">
        <f>ROUND(E1242*U1242,2)</f>
        <v>2.31</v>
      </c>
      <c r="W1242" s="158"/>
      <c r="X1242" s="158" t="s">
        <v>314</v>
      </c>
      <c r="Y1242" s="147"/>
      <c r="Z1242" s="147"/>
      <c r="AA1242" s="147"/>
      <c r="AB1242" s="147"/>
      <c r="AC1242" s="147"/>
      <c r="AD1242" s="147"/>
      <c r="AE1242" s="147"/>
      <c r="AF1242" s="147"/>
      <c r="AG1242" s="147" t="s">
        <v>315</v>
      </c>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1" x14ac:dyDescent="0.2">
      <c r="A1243" s="154"/>
      <c r="B1243" s="155"/>
      <c r="C1243" s="189" t="s">
        <v>1099</v>
      </c>
      <c r="D1243" s="160"/>
      <c r="E1243" s="161">
        <v>4</v>
      </c>
      <c r="F1243" s="158"/>
      <c r="G1243" s="158"/>
      <c r="H1243" s="158"/>
      <c r="I1243" s="158"/>
      <c r="J1243" s="158"/>
      <c r="K1243" s="158"/>
      <c r="L1243" s="158"/>
      <c r="M1243" s="158"/>
      <c r="N1243" s="157"/>
      <c r="O1243" s="157"/>
      <c r="P1243" s="157"/>
      <c r="Q1243" s="157"/>
      <c r="R1243" s="158"/>
      <c r="S1243" s="158"/>
      <c r="T1243" s="158"/>
      <c r="U1243" s="158"/>
      <c r="V1243" s="158"/>
      <c r="W1243" s="158"/>
      <c r="X1243" s="158"/>
      <c r="Y1243" s="147"/>
      <c r="Z1243" s="147"/>
      <c r="AA1243" s="147"/>
      <c r="AB1243" s="147"/>
      <c r="AC1243" s="147"/>
      <c r="AD1243" s="147"/>
      <c r="AE1243" s="147"/>
      <c r="AF1243" s="147"/>
      <c r="AG1243" s="147" t="s">
        <v>301</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1" x14ac:dyDescent="0.2">
      <c r="A1244" s="154"/>
      <c r="B1244" s="155"/>
      <c r="C1244" s="189" t="s">
        <v>1100</v>
      </c>
      <c r="D1244" s="160"/>
      <c r="E1244" s="161">
        <v>2</v>
      </c>
      <c r="F1244" s="158"/>
      <c r="G1244" s="158"/>
      <c r="H1244" s="158"/>
      <c r="I1244" s="158"/>
      <c r="J1244" s="158"/>
      <c r="K1244" s="158"/>
      <c r="L1244" s="158"/>
      <c r="M1244" s="158"/>
      <c r="N1244" s="157"/>
      <c r="O1244" s="157"/>
      <c r="P1244" s="157"/>
      <c r="Q1244" s="157"/>
      <c r="R1244" s="158"/>
      <c r="S1244" s="158"/>
      <c r="T1244" s="158"/>
      <c r="U1244" s="158"/>
      <c r="V1244" s="158"/>
      <c r="W1244" s="158"/>
      <c r="X1244" s="158"/>
      <c r="Y1244" s="147"/>
      <c r="Z1244" s="147"/>
      <c r="AA1244" s="147"/>
      <c r="AB1244" s="147"/>
      <c r="AC1244" s="147"/>
      <c r="AD1244" s="147"/>
      <c r="AE1244" s="147"/>
      <c r="AF1244" s="147"/>
      <c r="AG1244" s="147" t="s">
        <v>301</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1" x14ac:dyDescent="0.2">
      <c r="A1245" s="154"/>
      <c r="B1245" s="155"/>
      <c r="C1245" s="189" t="s">
        <v>1101</v>
      </c>
      <c r="D1245" s="160"/>
      <c r="E1245" s="161">
        <v>2</v>
      </c>
      <c r="F1245" s="158"/>
      <c r="G1245" s="158"/>
      <c r="H1245" s="158"/>
      <c r="I1245" s="158"/>
      <c r="J1245" s="158"/>
      <c r="K1245" s="158"/>
      <c r="L1245" s="158"/>
      <c r="M1245" s="158"/>
      <c r="N1245" s="157"/>
      <c r="O1245" s="157"/>
      <c r="P1245" s="157"/>
      <c r="Q1245" s="157"/>
      <c r="R1245" s="158"/>
      <c r="S1245" s="158"/>
      <c r="T1245" s="158"/>
      <c r="U1245" s="158"/>
      <c r="V1245" s="158"/>
      <c r="W1245" s="158"/>
      <c r="X1245" s="158"/>
      <c r="Y1245" s="147"/>
      <c r="Z1245" s="147"/>
      <c r="AA1245" s="147"/>
      <c r="AB1245" s="147"/>
      <c r="AC1245" s="147"/>
      <c r="AD1245" s="147"/>
      <c r="AE1245" s="147"/>
      <c r="AF1245" s="147"/>
      <c r="AG1245" s="147" t="s">
        <v>301</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ht="33.75" outlineLevel="1" x14ac:dyDescent="0.2">
      <c r="A1246" s="172">
        <v>143</v>
      </c>
      <c r="B1246" s="173" t="s">
        <v>1110</v>
      </c>
      <c r="C1246" s="188" t="s">
        <v>1111</v>
      </c>
      <c r="D1246" s="174" t="s">
        <v>383</v>
      </c>
      <c r="E1246" s="175">
        <v>2</v>
      </c>
      <c r="F1246" s="176"/>
      <c r="G1246" s="177">
        <f>ROUND(E1246*F1246,2)</f>
        <v>0</v>
      </c>
      <c r="H1246" s="176"/>
      <c r="I1246" s="177">
        <f>ROUND(E1246*H1246,2)</f>
        <v>0</v>
      </c>
      <c r="J1246" s="176"/>
      <c r="K1246" s="177">
        <f>ROUND(E1246*J1246,2)</f>
        <v>0</v>
      </c>
      <c r="L1246" s="177">
        <v>21</v>
      </c>
      <c r="M1246" s="177">
        <f>G1246*(1+L1246/100)</f>
        <v>0</v>
      </c>
      <c r="N1246" s="175">
        <v>1.7799999999999999E-3</v>
      </c>
      <c r="O1246" s="175">
        <f>ROUND(E1246*N1246,2)</f>
        <v>0</v>
      </c>
      <c r="P1246" s="175">
        <v>0</v>
      </c>
      <c r="Q1246" s="175">
        <f>ROUND(E1246*P1246,2)</f>
        <v>0</v>
      </c>
      <c r="R1246" s="177" t="s">
        <v>1070</v>
      </c>
      <c r="S1246" s="177" t="s">
        <v>267</v>
      </c>
      <c r="T1246" s="178" t="s">
        <v>267</v>
      </c>
      <c r="U1246" s="158">
        <v>0.28899999999999998</v>
      </c>
      <c r="V1246" s="158">
        <f>ROUND(E1246*U1246,2)</f>
        <v>0.57999999999999996</v>
      </c>
      <c r="W1246" s="158"/>
      <c r="X1246" s="158" t="s">
        <v>314</v>
      </c>
      <c r="Y1246" s="147"/>
      <c r="Z1246" s="147"/>
      <c r="AA1246" s="147"/>
      <c r="AB1246" s="147"/>
      <c r="AC1246" s="147"/>
      <c r="AD1246" s="147"/>
      <c r="AE1246" s="147"/>
      <c r="AF1246" s="147"/>
      <c r="AG1246" s="147" t="s">
        <v>315</v>
      </c>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1" x14ac:dyDescent="0.2">
      <c r="A1247" s="154"/>
      <c r="B1247" s="155"/>
      <c r="C1247" s="189" t="s">
        <v>1101</v>
      </c>
      <c r="D1247" s="160"/>
      <c r="E1247" s="161">
        <v>2</v>
      </c>
      <c r="F1247" s="158"/>
      <c r="G1247" s="158"/>
      <c r="H1247" s="158"/>
      <c r="I1247" s="158"/>
      <c r="J1247" s="158"/>
      <c r="K1247" s="158"/>
      <c r="L1247" s="158"/>
      <c r="M1247" s="158"/>
      <c r="N1247" s="157"/>
      <c r="O1247" s="157"/>
      <c r="P1247" s="157"/>
      <c r="Q1247" s="157"/>
      <c r="R1247" s="158"/>
      <c r="S1247" s="158"/>
      <c r="T1247" s="158"/>
      <c r="U1247" s="158"/>
      <c r="V1247" s="158"/>
      <c r="W1247" s="158"/>
      <c r="X1247" s="158"/>
      <c r="Y1247" s="147"/>
      <c r="Z1247" s="147"/>
      <c r="AA1247" s="147"/>
      <c r="AB1247" s="147"/>
      <c r="AC1247" s="147"/>
      <c r="AD1247" s="147"/>
      <c r="AE1247" s="147"/>
      <c r="AF1247" s="147"/>
      <c r="AG1247" s="147" t="s">
        <v>301</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ht="22.5" outlineLevel="1" x14ac:dyDescent="0.2">
      <c r="A1248" s="179">
        <v>144</v>
      </c>
      <c r="B1248" s="180" t="s">
        <v>1112</v>
      </c>
      <c r="C1248" s="187" t="s">
        <v>1113</v>
      </c>
      <c r="D1248" s="181" t="s">
        <v>432</v>
      </c>
      <c r="E1248" s="182">
        <v>114.8</v>
      </c>
      <c r="F1248" s="183"/>
      <c r="G1248" s="184">
        <f>ROUND(E1248*F1248,2)</f>
        <v>0</v>
      </c>
      <c r="H1248" s="183"/>
      <c r="I1248" s="184">
        <f>ROUND(E1248*H1248,2)</f>
        <v>0</v>
      </c>
      <c r="J1248" s="183"/>
      <c r="K1248" s="184">
        <f>ROUND(E1248*J1248,2)</f>
        <v>0</v>
      </c>
      <c r="L1248" s="184">
        <v>21</v>
      </c>
      <c r="M1248" s="184">
        <f>G1248*(1+L1248/100)</f>
        <v>0</v>
      </c>
      <c r="N1248" s="182">
        <v>2.7E-4</v>
      </c>
      <c r="O1248" s="182">
        <f>ROUND(E1248*N1248,2)</f>
        <v>0.03</v>
      </c>
      <c r="P1248" s="182">
        <v>0</v>
      </c>
      <c r="Q1248" s="182">
        <f>ROUND(E1248*P1248,2)</f>
        <v>0</v>
      </c>
      <c r="R1248" s="184" t="s">
        <v>1070</v>
      </c>
      <c r="S1248" s="184" t="s">
        <v>267</v>
      </c>
      <c r="T1248" s="185" t="s">
        <v>267</v>
      </c>
      <c r="U1248" s="158">
        <v>7.7049999999999993E-2</v>
      </c>
      <c r="V1248" s="158">
        <f>ROUND(E1248*U1248,2)</f>
        <v>8.85</v>
      </c>
      <c r="W1248" s="158"/>
      <c r="X1248" s="158" t="s">
        <v>314</v>
      </c>
      <c r="Y1248" s="147"/>
      <c r="Z1248" s="147"/>
      <c r="AA1248" s="147"/>
      <c r="AB1248" s="147"/>
      <c r="AC1248" s="147"/>
      <c r="AD1248" s="147"/>
      <c r="AE1248" s="147"/>
      <c r="AF1248" s="147"/>
      <c r="AG1248" s="147" t="s">
        <v>315</v>
      </c>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ht="22.5" outlineLevel="1" x14ac:dyDescent="0.2">
      <c r="A1249" s="172">
        <v>145</v>
      </c>
      <c r="B1249" s="173" t="s">
        <v>1114</v>
      </c>
      <c r="C1249" s="188" t="s">
        <v>1115</v>
      </c>
      <c r="D1249" s="174" t="s">
        <v>432</v>
      </c>
      <c r="E1249" s="175">
        <v>114.8</v>
      </c>
      <c r="F1249" s="176"/>
      <c r="G1249" s="177">
        <f>ROUND(E1249*F1249,2)</f>
        <v>0</v>
      </c>
      <c r="H1249" s="176"/>
      <c r="I1249" s="177">
        <f>ROUND(E1249*H1249,2)</f>
        <v>0</v>
      </c>
      <c r="J1249" s="176"/>
      <c r="K1249" s="177">
        <f>ROUND(E1249*J1249,2)</f>
        <v>0</v>
      </c>
      <c r="L1249" s="177">
        <v>21</v>
      </c>
      <c r="M1249" s="177">
        <f>G1249*(1+L1249/100)</f>
        <v>0</v>
      </c>
      <c r="N1249" s="175">
        <v>5.1999999999999995E-4</v>
      </c>
      <c r="O1249" s="175">
        <f>ROUND(E1249*N1249,2)</f>
        <v>0.06</v>
      </c>
      <c r="P1249" s="175">
        <v>0</v>
      </c>
      <c r="Q1249" s="175">
        <f>ROUND(E1249*P1249,2)</f>
        <v>0</v>
      </c>
      <c r="R1249" s="177" t="s">
        <v>1070</v>
      </c>
      <c r="S1249" s="177" t="s">
        <v>267</v>
      </c>
      <c r="T1249" s="178" t="s">
        <v>267</v>
      </c>
      <c r="U1249" s="158">
        <v>0.14000000000000001</v>
      </c>
      <c r="V1249" s="158">
        <f>ROUND(E1249*U1249,2)</f>
        <v>16.07</v>
      </c>
      <c r="W1249" s="158"/>
      <c r="X1249" s="158" t="s">
        <v>314</v>
      </c>
      <c r="Y1249" s="147"/>
      <c r="Z1249" s="147"/>
      <c r="AA1249" s="147"/>
      <c r="AB1249" s="147"/>
      <c r="AC1249" s="147"/>
      <c r="AD1249" s="147"/>
      <c r="AE1249" s="147"/>
      <c r="AF1249" s="147"/>
      <c r="AG1249" s="147" t="s">
        <v>315</v>
      </c>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1" x14ac:dyDescent="0.2">
      <c r="A1250" s="154"/>
      <c r="B1250" s="155"/>
      <c r="C1250" s="189" t="s">
        <v>1090</v>
      </c>
      <c r="D1250" s="160"/>
      <c r="E1250" s="161">
        <v>32.56</v>
      </c>
      <c r="F1250" s="158"/>
      <c r="G1250" s="158"/>
      <c r="H1250" s="158"/>
      <c r="I1250" s="158"/>
      <c r="J1250" s="158"/>
      <c r="K1250" s="158"/>
      <c r="L1250" s="158"/>
      <c r="M1250" s="158"/>
      <c r="N1250" s="157"/>
      <c r="O1250" s="157"/>
      <c r="P1250" s="157"/>
      <c r="Q1250" s="157"/>
      <c r="R1250" s="158"/>
      <c r="S1250" s="158"/>
      <c r="T1250" s="158"/>
      <c r="U1250" s="158"/>
      <c r="V1250" s="158"/>
      <c r="W1250" s="158"/>
      <c r="X1250" s="158"/>
      <c r="Y1250" s="147"/>
      <c r="Z1250" s="147"/>
      <c r="AA1250" s="147"/>
      <c r="AB1250" s="147"/>
      <c r="AC1250" s="147"/>
      <c r="AD1250" s="147"/>
      <c r="AE1250" s="147"/>
      <c r="AF1250" s="147"/>
      <c r="AG1250" s="147" t="s">
        <v>301</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1" x14ac:dyDescent="0.2">
      <c r="A1251" s="154"/>
      <c r="B1251" s="155"/>
      <c r="C1251" s="189" t="s">
        <v>1116</v>
      </c>
      <c r="D1251" s="160"/>
      <c r="E1251" s="161">
        <v>11.66</v>
      </c>
      <c r="F1251" s="158"/>
      <c r="G1251" s="158"/>
      <c r="H1251" s="158"/>
      <c r="I1251" s="158"/>
      <c r="J1251" s="158"/>
      <c r="K1251" s="158"/>
      <c r="L1251" s="158"/>
      <c r="M1251" s="158"/>
      <c r="N1251" s="157"/>
      <c r="O1251" s="157"/>
      <c r="P1251" s="157"/>
      <c r="Q1251" s="157"/>
      <c r="R1251" s="158"/>
      <c r="S1251" s="158"/>
      <c r="T1251" s="158"/>
      <c r="U1251" s="158"/>
      <c r="V1251" s="158"/>
      <c r="W1251" s="158"/>
      <c r="X1251" s="158"/>
      <c r="Y1251" s="147"/>
      <c r="Z1251" s="147"/>
      <c r="AA1251" s="147"/>
      <c r="AB1251" s="147"/>
      <c r="AC1251" s="147"/>
      <c r="AD1251" s="147"/>
      <c r="AE1251" s="147"/>
      <c r="AF1251" s="147"/>
      <c r="AG1251" s="147" t="s">
        <v>301</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1" x14ac:dyDescent="0.2">
      <c r="A1252" s="154"/>
      <c r="B1252" s="155"/>
      <c r="C1252" s="189" t="s">
        <v>1092</v>
      </c>
      <c r="D1252" s="160"/>
      <c r="E1252" s="161">
        <v>48.07</v>
      </c>
      <c r="F1252" s="158"/>
      <c r="G1252" s="158"/>
      <c r="H1252" s="158"/>
      <c r="I1252" s="158"/>
      <c r="J1252" s="158"/>
      <c r="K1252" s="158"/>
      <c r="L1252" s="158"/>
      <c r="M1252" s="158"/>
      <c r="N1252" s="157"/>
      <c r="O1252" s="157"/>
      <c r="P1252" s="157"/>
      <c r="Q1252" s="157"/>
      <c r="R1252" s="158"/>
      <c r="S1252" s="158"/>
      <c r="T1252" s="158"/>
      <c r="U1252" s="158"/>
      <c r="V1252" s="158"/>
      <c r="W1252" s="158"/>
      <c r="X1252" s="158"/>
      <c r="Y1252" s="147"/>
      <c r="Z1252" s="147"/>
      <c r="AA1252" s="147"/>
      <c r="AB1252" s="147"/>
      <c r="AC1252" s="147"/>
      <c r="AD1252" s="147"/>
      <c r="AE1252" s="147"/>
      <c r="AF1252" s="147"/>
      <c r="AG1252" s="147" t="s">
        <v>301</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1" x14ac:dyDescent="0.2">
      <c r="A1253" s="154"/>
      <c r="B1253" s="155"/>
      <c r="C1253" s="189" t="s">
        <v>1096</v>
      </c>
      <c r="D1253" s="160"/>
      <c r="E1253" s="161">
        <v>22.55</v>
      </c>
      <c r="F1253" s="158"/>
      <c r="G1253" s="158"/>
      <c r="H1253" s="158"/>
      <c r="I1253" s="158"/>
      <c r="J1253" s="158"/>
      <c r="K1253" s="158"/>
      <c r="L1253" s="158"/>
      <c r="M1253" s="158"/>
      <c r="N1253" s="157"/>
      <c r="O1253" s="157"/>
      <c r="P1253" s="157"/>
      <c r="Q1253" s="157"/>
      <c r="R1253" s="158"/>
      <c r="S1253" s="158"/>
      <c r="T1253" s="158"/>
      <c r="U1253" s="158"/>
      <c r="V1253" s="158"/>
      <c r="W1253" s="158"/>
      <c r="X1253" s="158"/>
      <c r="Y1253" s="147"/>
      <c r="Z1253" s="147"/>
      <c r="AA1253" s="147"/>
      <c r="AB1253" s="147"/>
      <c r="AC1253" s="147"/>
      <c r="AD1253" s="147"/>
      <c r="AE1253" s="147"/>
      <c r="AF1253" s="147"/>
      <c r="AG1253" s="147" t="s">
        <v>301</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1" x14ac:dyDescent="0.2">
      <c r="A1254" s="154"/>
      <c r="B1254" s="155"/>
      <c r="C1254" s="189" t="s">
        <v>1117</v>
      </c>
      <c r="D1254" s="160"/>
      <c r="E1254" s="161">
        <v>-0.04</v>
      </c>
      <c r="F1254" s="158"/>
      <c r="G1254" s="158"/>
      <c r="H1254" s="158"/>
      <c r="I1254" s="158"/>
      <c r="J1254" s="158"/>
      <c r="K1254" s="158"/>
      <c r="L1254" s="158"/>
      <c r="M1254" s="158"/>
      <c r="N1254" s="157"/>
      <c r="O1254" s="157"/>
      <c r="P1254" s="157"/>
      <c r="Q1254" s="157"/>
      <c r="R1254" s="158"/>
      <c r="S1254" s="158"/>
      <c r="T1254" s="158"/>
      <c r="U1254" s="158"/>
      <c r="V1254" s="158"/>
      <c r="W1254" s="158"/>
      <c r="X1254" s="158"/>
      <c r="Y1254" s="147"/>
      <c r="Z1254" s="147"/>
      <c r="AA1254" s="147"/>
      <c r="AB1254" s="147"/>
      <c r="AC1254" s="147"/>
      <c r="AD1254" s="147"/>
      <c r="AE1254" s="147"/>
      <c r="AF1254" s="147"/>
      <c r="AG1254" s="147" t="s">
        <v>301</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ht="22.5" outlineLevel="1" x14ac:dyDescent="0.2">
      <c r="A1255" s="172">
        <v>146</v>
      </c>
      <c r="B1255" s="173" t="s">
        <v>1118</v>
      </c>
      <c r="C1255" s="188" t="s">
        <v>1119</v>
      </c>
      <c r="D1255" s="174" t="s">
        <v>432</v>
      </c>
      <c r="E1255" s="175">
        <v>167.65</v>
      </c>
      <c r="F1255" s="176"/>
      <c r="G1255" s="177">
        <f>ROUND(E1255*F1255,2)</f>
        <v>0</v>
      </c>
      <c r="H1255" s="176"/>
      <c r="I1255" s="177">
        <f>ROUND(E1255*H1255,2)</f>
        <v>0</v>
      </c>
      <c r="J1255" s="176"/>
      <c r="K1255" s="177">
        <f>ROUND(E1255*J1255,2)</f>
        <v>0</v>
      </c>
      <c r="L1255" s="177">
        <v>21</v>
      </c>
      <c r="M1255" s="177">
        <f>G1255*(1+L1255/100)</f>
        <v>0</v>
      </c>
      <c r="N1255" s="175">
        <v>1.73E-3</v>
      </c>
      <c r="O1255" s="175">
        <f>ROUND(E1255*N1255,2)</f>
        <v>0.28999999999999998</v>
      </c>
      <c r="P1255" s="175">
        <v>0</v>
      </c>
      <c r="Q1255" s="175">
        <f>ROUND(E1255*P1255,2)</f>
        <v>0</v>
      </c>
      <c r="R1255" s="177" t="s">
        <v>1070</v>
      </c>
      <c r="S1255" s="177" t="s">
        <v>267</v>
      </c>
      <c r="T1255" s="178" t="s">
        <v>267</v>
      </c>
      <c r="U1255" s="158">
        <v>0.28000000000000003</v>
      </c>
      <c r="V1255" s="158">
        <f>ROUND(E1255*U1255,2)</f>
        <v>46.94</v>
      </c>
      <c r="W1255" s="158"/>
      <c r="X1255" s="158" t="s">
        <v>314</v>
      </c>
      <c r="Y1255" s="147"/>
      <c r="Z1255" s="147"/>
      <c r="AA1255" s="147"/>
      <c r="AB1255" s="147"/>
      <c r="AC1255" s="147"/>
      <c r="AD1255" s="147"/>
      <c r="AE1255" s="147"/>
      <c r="AF1255" s="147"/>
      <c r="AG1255" s="147" t="s">
        <v>315</v>
      </c>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1" x14ac:dyDescent="0.2">
      <c r="A1256" s="154"/>
      <c r="B1256" s="155"/>
      <c r="C1256" s="266" t="s">
        <v>1120</v>
      </c>
      <c r="D1256" s="267"/>
      <c r="E1256" s="267"/>
      <c r="F1256" s="267"/>
      <c r="G1256" s="267"/>
      <c r="H1256" s="158"/>
      <c r="I1256" s="158"/>
      <c r="J1256" s="158"/>
      <c r="K1256" s="158"/>
      <c r="L1256" s="158"/>
      <c r="M1256" s="158"/>
      <c r="N1256" s="157"/>
      <c r="O1256" s="157"/>
      <c r="P1256" s="157"/>
      <c r="Q1256" s="157"/>
      <c r="R1256" s="158"/>
      <c r="S1256" s="158"/>
      <c r="T1256" s="158"/>
      <c r="U1256" s="158"/>
      <c r="V1256" s="158"/>
      <c r="W1256" s="158"/>
      <c r="X1256" s="158"/>
      <c r="Y1256" s="147"/>
      <c r="Z1256" s="147"/>
      <c r="AA1256" s="147"/>
      <c r="AB1256" s="147"/>
      <c r="AC1256" s="147"/>
      <c r="AD1256" s="147"/>
      <c r="AE1256" s="147"/>
      <c r="AF1256" s="147"/>
      <c r="AG1256" s="147" t="s">
        <v>317</v>
      </c>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outlineLevel="1" x14ac:dyDescent="0.2">
      <c r="A1257" s="154"/>
      <c r="B1257" s="155"/>
      <c r="C1257" s="189" t="s">
        <v>1121</v>
      </c>
      <c r="D1257" s="160"/>
      <c r="E1257" s="161">
        <v>1.05</v>
      </c>
      <c r="F1257" s="158"/>
      <c r="G1257" s="158"/>
      <c r="H1257" s="158"/>
      <c r="I1257" s="158"/>
      <c r="J1257" s="158"/>
      <c r="K1257" s="158"/>
      <c r="L1257" s="158"/>
      <c r="M1257" s="158"/>
      <c r="N1257" s="157"/>
      <c r="O1257" s="157"/>
      <c r="P1257" s="157"/>
      <c r="Q1257" s="157"/>
      <c r="R1257" s="158"/>
      <c r="S1257" s="158"/>
      <c r="T1257" s="158"/>
      <c r="U1257" s="158"/>
      <c r="V1257" s="158"/>
      <c r="W1257" s="158"/>
      <c r="X1257" s="158"/>
      <c r="Y1257" s="147"/>
      <c r="Z1257" s="147"/>
      <c r="AA1257" s="147"/>
      <c r="AB1257" s="147"/>
      <c r="AC1257" s="147"/>
      <c r="AD1257" s="147"/>
      <c r="AE1257" s="147"/>
      <c r="AF1257" s="147"/>
      <c r="AG1257" s="147" t="s">
        <v>301</v>
      </c>
      <c r="AH1257" s="147">
        <v>0</v>
      </c>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1" x14ac:dyDescent="0.2">
      <c r="A1258" s="154"/>
      <c r="B1258" s="155"/>
      <c r="C1258" s="189" t="s">
        <v>1122</v>
      </c>
      <c r="D1258" s="160"/>
      <c r="E1258" s="161">
        <v>17.05</v>
      </c>
      <c r="F1258" s="158"/>
      <c r="G1258" s="158"/>
      <c r="H1258" s="158"/>
      <c r="I1258" s="158"/>
      <c r="J1258" s="158"/>
      <c r="K1258" s="158"/>
      <c r="L1258" s="158"/>
      <c r="M1258" s="158"/>
      <c r="N1258" s="157"/>
      <c r="O1258" s="157"/>
      <c r="P1258" s="157"/>
      <c r="Q1258" s="157"/>
      <c r="R1258" s="158"/>
      <c r="S1258" s="158"/>
      <c r="T1258" s="158"/>
      <c r="U1258" s="158"/>
      <c r="V1258" s="158"/>
      <c r="W1258" s="158"/>
      <c r="X1258" s="158"/>
      <c r="Y1258" s="147"/>
      <c r="Z1258" s="147"/>
      <c r="AA1258" s="147"/>
      <c r="AB1258" s="147"/>
      <c r="AC1258" s="147"/>
      <c r="AD1258" s="147"/>
      <c r="AE1258" s="147"/>
      <c r="AF1258" s="147"/>
      <c r="AG1258" s="147" t="s">
        <v>301</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1" x14ac:dyDescent="0.2">
      <c r="A1259" s="154"/>
      <c r="B1259" s="155"/>
      <c r="C1259" s="189" t="s">
        <v>1123</v>
      </c>
      <c r="D1259" s="160"/>
      <c r="E1259" s="161">
        <v>2.2000000000000002</v>
      </c>
      <c r="F1259" s="158"/>
      <c r="G1259" s="158"/>
      <c r="H1259" s="158"/>
      <c r="I1259" s="158"/>
      <c r="J1259" s="158"/>
      <c r="K1259" s="158"/>
      <c r="L1259" s="158"/>
      <c r="M1259" s="158"/>
      <c r="N1259" s="157"/>
      <c r="O1259" s="157"/>
      <c r="P1259" s="157"/>
      <c r="Q1259" s="157"/>
      <c r="R1259" s="158"/>
      <c r="S1259" s="158"/>
      <c r="T1259" s="158"/>
      <c r="U1259" s="158"/>
      <c r="V1259" s="158"/>
      <c r="W1259" s="158"/>
      <c r="X1259" s="158"/>
      <c r="Y1259" s="147"/>
      <c r="Z1259" s="147"/>
      <c r="AA1259" s="147"/>
      <c r="AB1259" s="147"/>
      <c r="AC1259" s="147"/>
      <c r="AD1259" s="147"/>
      <c r="AE1259" s="147"/>
      <c r="AF1259" s="147"/>
      <c r="AG1259" s="147" t="s">
        <v>301</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1" x14ac:dyDescent="0.2">
      <c r="A1260" s="154"/>
      <c r="B1260" s="155"/>
      <c r="C1260" s="189" t="s">
        <v>1124</v>
      </c>
      <c r="D1260" s="160"/>
      <c r="E1260" s="161">
        <v>2.25</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47"/>
      <c r="Z1260" s="147"/>
      <c r="AA1260" s="147"/>
      <c r="AB1260" s="147"/>
      <c r="AC1260" s="147"/>
      <c r="AD1260" s="147"/>
      <c r="AE1260" s="147"/>
      <c r="AF1260" s="147"/>
      <c r="AG1260" s="147" t="s">
        <v>301</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1" x14ac:dyDescent="0.2">
      <c r="A1261" s="154"/>
      <c r="B1261" s="155"/>
      <c r="C1261" s="189" t="s">
        <v>1125</v>
      </c>
      <c r="D1261" s="160"/>
      <c r="E1261" s="161">
        <v>17.149999999999999</v>
      </c>
      <c r="F1261" s="158"/>
      <c r="G1261" s="158"/>
      <c r="H1261" s="158"/>
      <c r="I1261" s="158"/>
      <c r="J1261" s="158"/>
      <c r="K1261" s="158"/>
      <c r="L1261" s="158"/>
      <c r="M1261" s="158"/>
      <c r="N1261" s="157"/>
      <c r="O1261" s="157"/>
      <c r="P1261" s="157"/>
      <c r="Q1261" s="157"/>
      <c r="R1261" s="158"/>
      <c r="S1261" s="158"/>
      <c r="T1261" s="158"/>
      <c r="U1261" s="158"/>
      <c r="V1261" s="158"/>
      <c r="W1261" s="158"/>
      <c r="X1261" s="158"/>
      <c r="Y1261" s="147"/>
      <c r="Z1261" s="147"/>
      <c r="AA1261" s="147"/>
      <c r="AB1261" s="147"/>
      <c r="AC1261" s="147"/>
      <c r="AD1261" s="147"/>
      <c r="AE1261" s="147"/>
      <c r="AF1261" s="147"/>
      <c r="AG1261" s="147" t="s">
        <v>301</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1" x14ac:dyDescent="0.2">
      <c r="A1262" s="154"/>
      <c r="B1262" s="155"/>
      <c r="C1262" s="189" t="s">
        <v>1126</v>
      </c>
      <c r="D1262" s="160"/>
      <c r="E1262" s="161">
        <v>2.25</v>
      </c>
      <c r="F1262" s="158"/>
      <c r="G1262" s="158"/>
      <c r="H1262" s="158"/>
      <c r="I1262" s="158"/>
      <c r="J1262" s="158"/>
      <c r="K1262" s="158"/>
      <c r="L1262" s="158"/>
      <c r="M1262" s="158"/>
      <c r="N1262" s="157"/>
      <c r="O1262" s="157"/>
      <c r="P1262" s="157"/>
      <c r="Q1262" s="157"/>
      <c r="R1262" s="158"/>
      <c r="S1262" s="158"/>
      <c r="T1262" s="158"/>
      <c r="U1262" s="158"/>
      <c r="V1262" s="158"/>
      <c r="W1262" s="158"/>
      <c r="X1262" s="158"/>
      <c r="Y1262" s="147"/>
      <c r="Z1262" s="147"/>
      <c r="AA1262" s="147"/>
      <c r="AB1262" s="147"/>
      <c r="AC1262" s="147"/>
      <c r="AD1262" s="147"/>
      <c r="AE1262" s="147"/>
      <c r="AF1262" s="147"/>
      <c r="AG1262" s="147" t="s">
        <v>301</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1" x14ac:dyDescent="0.2">
      <c r="A1263" s="154"/>
      <c r="B1263" s="155"/>
      <c r="C1263" s="189" t="s">
        <v>1127</v>
      </c>
      <c r="D1263" s="160"/>
      <c r="E1263" s="161">
        <v>18.600000000000001</v>
      </c>
      <c r="F1263" s="158"/>
      <c r="G1263" s="158"/>
      <c r="H1263" s="158"/>
      <c r="I1263" s="158"/>
      <c r="J1263" s="158"/>
      <c r="K1263" s="158"/>
      <c r="L1263" s="158"/>
      <c r="M1263" s="158"/>
      <c r="N1263" s="157"/>
      <c r="O1263" s="157"/>
      <c r="P1263" s="157"/>
      <c r="Q1263" s="157"/>
      <c r="R1263" s="158"/>
      <c r="S1263" s="158"/>
      <c r="T1263" s="158"/>
      <c r="U1263" s="158"/>
      <c r="V1263" s="158"/>
      <c r="W1263" s="158"/>
      <c r="X1263" s="158"/>
      <c r="Y1263" s="147"/>
      <c r="Z1263" s="147"/>
      <c r="AA1263" s="147"/>
      <c r="AB1263" s="147"/>
      <c r="AC1263" s="147"/>
      <c r="AD1263" s="147"/>
      <c r="AE1263" s="147"/>
      <c r="AF1263" s="147"/>
      <c r="AG1263" s="147" t="s">
        <v>301</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1" x14ac:dyDescent="0.2">
      <c r="A1264" s="154"/>
      <c r="B1264" s="155"/>
      <c r="C1264" s="189" t="s">
        <v>1128</v>
      </c>
      <c r="D1264" s="160"/>
      <c r="E1264" s="161">
        <v>15</v>
      </c>
      <c r="F1264" s="158"/>
      <c r="G1264" s="158"/>
      <c r="H1264" s="158"/>
      <c r="I1264" s="158"/>
      <c r="J1264" s="158"/>
      <c r="K1264" s="158"/>
      <c r="L1264" s="158"/>
      <c r="M1264" s="158"/>
      <c r="N1264" s="157"/>
      <c r="O1264" s="157"/>
      <c r="P1264" s="157"/>
      <c r="Q1264" s="157"/>
      <c r="R1264" s="158"/>
      <c r="S1264" s="158"/>
      <c r="T1264" s="158"/>
      <c r="U1264" s="158"/>
      <c r="V1264" s="158"/>
      <c r="W1264" s="158"/>
      <c r="X1264" s="158"/>
      <c r="Y1264" s="147"/>
      <c r="Z1264" s="147"/>
      <c r="AA1264" s="147"/>
      <c r="AB1264" s="147"/>
      <c r="AC1264" s="147"/>
      <c r="AD1264" s="147"/>
      <c r="AE1264" s="147"/>
      <c r="AF1264" s="147"/>
      <c r="AG1264" s="147" t="s">
        <v>301</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1" x14ac:dyDescent="0.2">
      <c r="A1265" s="154"/>
      <c r="B1265" s="155"/>
      <c r="C1265" s="189" t="s">
        <v>1129</v>
      </c>
      <c r="D1265" s="160"/>
      <c r="E1265" s="161">
        <v>7.8</v>
      </c>
      <c r="F1265" s="158"/>
      <c r="G1265" s="158"/>
      <c r="H1265" s="158"/>
      <c r="I1265" s="158"/>
      <c r="J1265" s="158"/>
      <c r="K1265" s="158"/>
      <c r="L1265" s="158"/>
      <c r="M1265" s="158"/>
      <c r="N1265" s="157"/>
      <c r="O1265" s="157"/>
      <c r="P1265" s="157"/>
      <c r="Q1265" s="157"/>
      <c r="R1265" s="158"/>
      <c r="S1265" s="158"/>
      <c r="T1265" s="158"/>
      <c r="U1265" s="158"/>
      <c r="V1265" s="158"/>
      <c r="W1265" s="158"/>
      <c r="X1265" s="158"/>
      <c r="Y1265" s="147"/>
      <c r="Z1265" s="147"/>
      <c r="AA1265" s="147"/>
      <c r="AB1265" s="147"/>
      <c r="AC1265" s="147"/>
      <c r="AD1265" s="147"/>
      <c r="AE1265" s="147"/>
      <c r="AF1265" s="147"/>
      <c r="AG1265" s="147" t="s">
        <v>301</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1" x14ac:dyDescent="0.2">
      <c r="A1266" s="154"/>
      <c r="B1266" s="155"/>
      <c r="C1266" s="189" t="s">
        <v>1130</v>
      </c>
      <c r="D1266" s="160"/>
      <c r="E1266" s="161">
        <v>1.3</v>
      </c>
      <c r="F1266" s="158"/>
      <c r="G1266" s="158"/>
      <c r="H1266" s="158"/>
      <c r="I1266" s="158"/>
      <c r="J1266" s="158"/>
      <c r="K1266" s="158"/>
      <c r="L1266" s="158"/>
      <c r="M1266" s="158"/>
      <c r="N1266" s="157"/>
      <c r="O1266" s="157"/>
      <c r="P1266" s="157"/>
      <c r="Q1266" s="157"/>
      <c r="R1266" s="158"/>
      <c r="S1266" s="158"/>
      <c r="T1266" s="158"/>
      <c r="U1266" s="158"/>
      <c r="V1266" s="158"/>
      <c r="W1266" s="158"/>
      <c r="X1266" s="158"/>
      <c r="Y1266" s="147"/>
      <c r="Z1266" s="147"/>
      <c r="AA1266" s="147"/>
      <c r="AB1266" s="147"/>
      <c r="AC1266" s="147"/>
      <c r="AD1266" s="147"/>
      <c r="AE1266" s="147"/>
      <c r="AF1266" s="147"/>
      <c r="AG1266" s="147" t="s">
        <v>301</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1" x14ac:dyDescent="0.2">
      <c r="A1267" s="154"/>
      <c r="B1267" s="155"/>
      <c r="C1267" s="189" t="s">
        <v>1131</v>
      </c>
      <c r="D1267" s="160"/>
      <c r="E1267" s="161">
        <v>3.8</v>
      </c>
      <c r="F1267" s="158"/>
      <c r="G1267" s="158"/>
      <c r="H1267" s="158"/>
      <c r="I1267" s="158"/>
      <c r="J1267" s="158"/>
      <c r="K1267" s="158"/>
      <c r="L1267" s="158"/>
      <c r="M1267" s="158"/>
      <c r="N1267" s="157"/>
      <c r="O1267" s="157"/>
      <c r="P1267" s="157"/>
      <c r="Q1267" s="157"/>
      <c r="R1267" s="158"/>
      <c r="S1267" s="158"/>
      <c r="T1267" s="158"/>
      <c r="U1267" s="158"/>
      <c r="V1267" s="158"/>
      <c r="W1267" s="158"/>
      <c r="X1267" s="158"/>
      <c r="Y1267" s="147"/>
      <c r="Z1267" s="147"/>
      <c r="AA1267" s="147"/>
      <c r="AB1267" s="147"/>
      <c r="AC1267" s="147"/>
      <c r="AD1267" s="147"/>
      <c r="AE1267" s="147"/>
      <c r="AF1267" s="147"/>
      <c r="AG1267" s="147" t="s">
        <v>301</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1" x14ac:dyDescent="0.2">
      <c r="A1268" s="154"/>
      <c r="B1268" s="155"/>
      <c r="C1268" s="189" t="s">
        <v>1132</v>
      </c>
      <c r="D1268" s="160"/>
      <c r="E1268" s="161">
        <v>79.2</v>
      </c>
      <c r="F1268" s="158"/>
      <c r="G1268" s="158"/>
      <c r="H1268" s="158"/>
      <c r="I1268" s="158"/>
      <c r="J1268" s="158"/>
      <c r="K1268" s="158"/>
      <c r="L1268" s="158"/>
      <c r="M1268" s="158"/>
      <c r="N1268" s="157"/>
      <c r="O1268" s="157"/>
      <c r="P1268" s="157"/>
      <c r="Q1268" s="157"/>
      <c r="R1268" s="158"/>
      <c r="S1268" s="158"/>
      <c r="T1268" s="158"/>
      <c r="U1268" s="158"/>
      <c r="V1268" s="158"/>
      <c r="W1268" s="158"/>
      <c r="X1268" s="158"/>
      <c r="Y1268" s="147"/>
      <c r="Z1268" s="147"/>
      <c r="AA1268" s="147"/>
      <c r="AB1268" s="147"/>
      <c r="AC1268" s="147"/>
      <c r="AD1268" s="147"/>
      <c r="AE1268" s="147"/>
      <c r="AF1268" s="147"/>
      <c r="AG1268" s="147" t="s">
        <v>301</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ht="22.5" outlineLevel="1" x14ac:dyDescent="0.2">
      <c r="A1269" s="172">
        <v>147</v>
      </c>
      <c r="B1269" s="173" t="s">
        <v>1133</v>
      </c>
      <c r="C1269" s="188" t="s">
        <v>1134</v>
      </c>
      <c r="D1269" s="174" t="s">
        <v>432</v>
      </c>
      <c r="E1269" s="175">
        <v>1.65</v>
      </c>
      <c r="F1269" s="176"/>
      <c r="G1269" s="177">
        <f>ROUND(E1269*F1269,2)</f>
        <v>0</v>
      </c>
      <c r="H1269" s="176"/>
      <c r="I1269" s="177">
        <f>ROUND(E1269*H1269,2)</f>
        <v>0</v>
      </c>
      <c r="J1269" s="176"/>
      <c r="K1269" s="177">
        <f>ROUND(E1269*J1269,2)</f>
        <v>0</v>
      </c>
      <c r="L1269" s="177">
        <v>21</v>
      </c>
      <c r="M1269" s="177">
        <f>G1269*(1+L1269/100)</f>
        <v>0</v>
      </c>
      <c r="N1269" s="175">
        <v>2.7499999999999998E-3</v>
      </c>
      <c r="O1269" s="175">
        <f>ROUND(E1269*N1269,2)</f>
        <v>0</v>
      </c>
      <c r="P1269" s="175">
        <v>0</v>
      </c>
      <c r="Q1269" s="175">
        <f>ROUND(E1269*P1269,2)</f>
        <v>0</v>
      </c>
      <c r="R1269" s="177" t="s">
        <v>1070</v>
      </c>
      <c r="S1269" s="177" t="s">
        <v>267</v>
      </c>
      <c r="T1269" s="178" t="s">
        <v>267</v>
      </c>
      <c r="U1269" s="158">
        <v>0.29799999999999999</v>
      </c>
      <c r="V1269" s="158">
        <f>ROUND(E1269*U1269,2)</f>
        <v>0.49</v>
      </c>
      <c r="W1269" s="158"/>
      <c r="X1269" s="158" t="s">
        <v>314</v>
      </c>
      <c r="Y1269" s="147"/>
      <c r="Z1269" s="147"/>
      <c r="AA1269" s="147"/>
      <c r="AB1269" s="147"/>
      <c r="AC1269" s="147"/>
      <c r="AD1269" s="147"/>
      <c r="AE1269" s="147"/>
      <c r="AF1269" s="147"/>
      <c r="AG1269" s="147" t="s">
        <v>315</v>
      </c>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1" x14ac:dyDescent="0.2">
      <c r="A1270" s="154"/>
      <c r="B1270" s="155"/>
      <c r="C1270" s="266" t="s">
        <v>1120</v>
      </c>
      <c r="D1270" s="267"/>
      <c r="E1270" s="267"/>
      <c r="F1270" s="267"/>
      <c r="G1270" s="267"/>
      <c r="H1270" s="158"/>
      <c r="I1270" s="158"/>
      <c r="J1270" s="158"/>
      <c r="K1270" s="158"/>
      <c r="L1270" s="158"/>
      <c r="M1270" s="158"/>
      <c r="N1270" s="157"/>
      <c r="O1270" s="157"/>
      <c r="P1270" s="157"/>
      <c r="Q1270" s="157"/>
      <c r="R1270" s="158"/>
      <c r="S1270" s="158"/>
      <c r="T1270" s="158"/>
      <c r="U1270" s="158"/>
      <c r="V1270" s="158"/>
      <c r="W1270" s="158"/>
      <c r="X1270" s="158"/>
      <c r="Y1270" s="147"/>
      <c r="Z1270" s="147"/>
      <c r="AA1270" s="147"/>
      <c r="AB1270" s="147"/>
      <c r="AC1270" s="147"/>
      <c r="AD1270" s="147"/>
      <c r="AE1270" s="147"/>
      <c r="AF1270" s="147"/>
      <c r="AG1270" s="147" t="s">
        <v>317</v>
      </c>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1" x14ac:dyDescent="0.2">
      <c r="A1271" s="154"/>
      <c r="B1271" s="155"/>
      <c r="C1271" s="189" t="s">
        <v>1135</v>
      </c>
      <c r="D1271" s="160"/>
      <c r="E1271" s="161">
        <v>1.65</v>
      </c>
      <c r="F1271" s="158"/>
      <c r="G1271" s="158"/>
      <c r="H1271" s="158"/>
      <c r="I1271" s="158"/>
      <c r="J1271" s="158"/>
      <c r="K1271" s="158"/>
      <c r="L1271" s="158"/>
      <c r="M1271" s="158"/>
      <c r="N1271" s="157"/>
      <c r="O1271" s="157"/>
      <c r="P1271" s="157"/>
      <c r="Q1271" s="157"/>
      <c r="R1271" s="158"/>
      <c r="S1271" s="158"/>
      <c r="T1271" s="158"/>
      <c r="U1271" s="158"/>
      <c r="V1271" s="158"/>
      <c r="W1271" s="158"/>
      <c r="X1271" s="158"/>
      <c r="Y1271" s="147"/>
      <c r="Z1271" s="147"/>
      <c r="AA1271" s="147"/>
      <c r="AB1271" s="147"/>
      <c r="AC1271" s="147"/>
      <c r="AD1271" s="147"/>
      <c r="AE1271" s="147"/>
      <c r="AF1271" s="147"/>
      <c r="AG1271" s="147" t="s">
        <v>301</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1" x14ac:dyDescent="0.2">
      <c r="A1272" s="172">
        <v>148</v>
      </c>
      <c r="B1272" s="173" t="s">
        <v>1136</v>
      </c>
      <c r="C1272" s="188" t="s">
        <v>1137</v>
      </c>
      <c r="D1272" s="174" t="s">
        <v>312</v>
      </c>
      <c r="E1272" s="175">
        <v>840.15</v>
      </c>
      <c r="F1272" s="176"/>
      <c r="G1272" s="177">
        <f>ROUND(E1272*F1272,2)</f>
        <v>0</v>
      </c>
      <c r="H1272" s="176"/>
      <c r="I1272" s="177">
        <f>ROUND(E1272*H1272,2)</f>
        <v>0</v>
      </c>
      <c r="J1272" s="176"/>
      <c r="K1272" s="177">
        <f>ROUND(E1272*J1272,2)</f>
        <v>0</v>
      </c>
      <c r="L1272" s="177">
        <v>21</v>
      </c>
      <c r="M1272" s="177">
        <f>G1272*(1+L1272/100)</f>
        <v>0</v>
      </c>
      <c r="N1272" s="175">
        <v>0</v>
      </c>
      <c r="O1272" s="175">
        <f>ROUND(E1272*N1272,2)</f>
        <v>0</v>
      </c>
      <c r="P1272" s="175">
        <v>7.5100000000000002E-3</v>
      </c>
      <c r="Q1272" s="175">
        <f>ROUND(E1272*P1272,2)</f>
        <v>6.31</v>
      </c>
      <c r="R1272" s="177" t="s">
        <v>1070</v>
      </c>
      <c r="S1272" s="177" t="s">
        <v>267</v>
      </c>
      <c r="T1272" s="178" t="s">
        <v>267</v>
      </c>
      <c r="U1272" s="158">
        <v>0.11</v>
      </c>
      <c r="V1272" s="158">
        <f>ROUND(E1272*U1272,2)</f>
        <v>92.42</v>
      </c>
      <c r="W1272" s="158"/>
      <c r="X1272" s="158" t="s">
        <v>314</v>
      </c>
      <c r="Y1272" s="147"/>
      <c r="Z1272" s="147"/>
      <c r="AA1272" s="147"/>
      <c r="AB1272" s="147"/>
      <c r="AC1272" s="147"/>
      <c r="AD1272" s="147"/>
      <c r="AE1272" s="147"/>
      <c r="AF1272" s="147"/>
      <c r="AG1272" s="147" t="s">
        <v>324</v>
      </c>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1" x14ac:dyDescent="0.2">
      <c r="A1273" s="154"/>
      <c r="B1273" s="155"/>
      <c r="C1273" s="189" t="s">
        <v>1138</v>
      </c>
      <c r="D1273" s="160"/>
      <c r="E1273" s="161"/>
      <c r="F1273" s="158"/>
      <c r="G1273" s="158"/>
      <c r="H1273" s="158"/>
      <c r="I1273" s="158"/>
      <c r="J1273" s="158"/>
      <c r="K1273" s="158"/>
      <c r="L1273" s="158"/>
      <c r="M1273" s="158"/>
      <c r="N1273" s="157"/>
      <c r="O1273" s="157"/>
      <c r="P1273" s="157"/>
      <c r="Q1273" s="157"/>
      <c r="R1273" s="158"/>
      <c r="S1273" s="158"/>
      <c r="T1273" s="158"/>
      <c r="U1273" s="158"/>
      <c r="V1273" s="158"/>
      <c r="W1273" s="158"/>
      <c r="X1273" s="158"/>
      <c r="Y1273" s="147"/>
      <c r="Z1273" s="147"/>
      <c r="AA1273" s="147"/>
      <c r="AB1273" s="147"/>
      <c r="AC1273" s="147"/>
      <c r="AD1273" s="147"/>
      <c r="AE1273" s="147"/>
      <c r="AF1273" s="147"/>
      <c r="AG1273" s="147" t="s">
        <v>301</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x14ac:dyDescent="0.2">
      <c r="A1274" s="154"/>
      <c r="B1274" s="155"/>
      <c r="C1274" s="189" t="s">
        <v>1139</v>
      </c>
      <c r="D1274" s="160"/>
      <c r="E1274" s="161">
        <v>153.47499999999999</v>
      </c>
      <c r="F1274" s="158"/>
      <c r="G1274" s="158"/>
      <c r="H1274" s="158"/>
      <c r="I1274" s="158"/>
      <c r="J1274" s="158"/>
      <c r="K1274" s="158"/>
      <c r="L1274" s="158"/>
      <c r="M1274" s="158"/>
      <c r="N1274" s="157"/>
      <c r="O1274" s="157"/>
      <c r="P1274" s="157"/>
      <c r="Q1274" s="157"/>
      <c r="R1274" s="158"/>
      <c r="S1274" s="158"/>
      <c r="T1274" s="158"/>
      <c r="U1274" s="158"/>
      <c r="V1274" s="158"/>
      <c r="W1274" s="158"/>
      <c r="X1274" s="158"/>
      <c r="Y1274" s="147"/>
      <c r="Z1274" s="147"/>
      <c r="AA1274" s="147"/>
      <c r="AB1274" s="147"/>
      <c r="AC1274" s="147"/>
      <c r="AD1274" s="147"/>
      <c r="AE1274" s="147"/>
      <c r="AF1274" s="147"/>
      <c r="AG1274" s="147" t="s">
        <v>301</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1" x14ac:dyDescent="0.2">
      <c r="A1275" s="154"/>
      <c r="B1275" s="155"/>
      <c r="C1275" s="189" t="s">
        <v>1140</v>
      </c>
      <c r="D1275" s="160"/>
      <c r="E1275" s="161"/>
      <c r="F1275" s="158"/>
      <c r="G1275" s="158"/>
      <c r="H1275" s="158"/>
      <c r="I1275" s="158"/>
      <c r="J1275" s="158"/>
      <c r="K1275" s="158"/>
      <c r="L1275" s="158"/>
      <c r="M1275" s="158"/>
      <c r="N1275" s="157"/>
      <c r="O1275" s="157"/>
      <c r="P1275" s="157"/>
      <c r="Q1275" s="157"/>
      <c r="R1275" s="158"/>
      <c r="S1275" s="158"/>
      <c r="T1275" s="158"/>
      <c r="U1275" s="158"/>
      <c r="V1275" s="158"/>
      <c r="W1275" s="158"/>
      <c r="X1275" s="158"/>
      <c r="Y1275" s="147"/>
      <c r="Z1275" s="147"/>
      <c r="AA1275" s="147"/>
      <c r="AB1275" s="147"/>
      <c r="AC1275" s="147"/>
      <c r="AD1275" s="147"/>
      <c r="AE1275" s="147"/>
      <c r="AF1275" s="147"/>
      <c r="AG1275" s="147" t="s">
        <v>301</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1" x14ac:dyDescent="0.2">
      <c r="A1276" s="154"/>
      <c r="B1276" s="155"/>
      <c r="C1276" s="189" t="s">
        <v>1141</v>
      </c>
      <c r="D1276" s="160"/>
      <c r="E1276" s="161">
        <v>21.73</v>
      </c>
      <c r="F1276" s="158"/>
      <c r="G1276" s="158"/>
      <c r="H1276" s="158"/>
      <c r="I1276" s="158"/>
      <c r="J1276" s="158"/>
      <c r="K1276" s="158"/>
      <c r="L1276" s="158"/>
      <c r="M1276" s="158"/>
      <c r="N1276" s="157"/>
      <c r="O1276" s="157"/>
      <c r="P1276" s="157"/>
      <c r="Q1276" s="157"/>
      <c r="R1276" s="158"/>
      <c r="S1276" s="158"/>
      <c r="T1276" s="158"/>
      <c r="U1276" s="158"/>
      <c r="V1276" s="158"/>
      <c r="W1276" s="158"/>
      <c r="X1276" s="158"/>
      <c r="Y1276" s="147"/>
      <c r="Z1276" s="147"/>
      <c r="AA1276" s="147"/>
      <c r="AB1276" s="147"/>
      <c r="AC1276" s="147"/>
      <c r="AD1276" s="147"/>
      <c r="AE1276" s="147"/>
      <c r="AF1276" s="147"/>
      <c r="AG1276" s="147" t="s">
        <v>301</v>
      </c>
      <c r="AH1276" s="147">
        <v>0</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1" x14ac:dyDescent="0.2">
      <c r="A1277" s="154"/>
      <c r="B1277" s="155"/>
      <c r="C1277" s="189" t="s">
        <v>1142</v>
      </c>
      <c r="D1277" s="160"/>
      <c r="E1277" s="161">
        <v>14.35</v>
      </c>
      <c r="F1277" s="158"/>
      <c r="G1277" s="158"/>
      <c r="H1277" s="158"/>
      <c r="I1277" s="158"/>
      <c r="J1277" s="158"/>
      <c r="K1277" s="158"/>
      <c r="L1277" s="158"/>
      <c r="M1277" s="158"/>
      <c r="N1277" s="157"/>
      <c r="O1277" s="157"/>
      <c r="P1277" s="157"/>
      <c r="Q1277" s="157"/>
      <c r="R1277" s="158"/>
      <c r="S1277" s="158"/>
      <c r="T1277" s="158"/>
      <c r="U1277" s="158"/>
      <c r="V1277" s="158"/>
      <c r="W1277" s="158"/>
      <c r="X1277" s="158"/>
      <c r="Y1277" s="147"/>
      <c r="Z1277" s="147"/>
      <c r="AA1277" s="147"/>
      <c r="AB1277" s="147"/>
      <c r="AC1277" s="147"/>
      <c r="AD1277" s="147"/>
      <c r="AE1277" s="147"/>
      <c r="AF1277" s="147"/>
      <c r="AG1277" s="147" t="s">
        <v>301</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1" x14ac:dyDescent="0.2">
      <c r="A1278" s="154"/>
      <c r="B1278" s="155"/>
      <c r="C1278" s="189" t="s">
        <v>1143</v>
      </c>
      <c r="D1278" s="160"/>
      <c r="E1278" s="161">
        <v>32.65625</v>
      </c>
      <c r="F1278" s="158"/>
      <c r="G1278" s="158"/>
      <c r="H1278" s="158"/>
      <c r="I1278" s="158"/>
      <c r="J1278" s="158"/>
      <c r="K1278" s="158"/>
      <c r="L1278" s="158"/>
      <c r="M1278" s="158"/>
      <c r="N1278" s="157"/>
      <c r="O1278" s="157"/>
      <c r="P1278" s="157"/>
      <c r="Q1278" s="157"/>
      <c r="R1278" s="158"/>
      <c r="S1278" s="158"/>
      <c r="T1278" s="158"/>
      <c r="U1278" s="158"/>
      <c r="V1278" s="158"/>
      <c r="W1278" s="158"/>
      <c r="X1278" s="158"/>
      <c r="Y1278" s="147"/>
      <c r="Z1278" s="147"/>
      <c r="AA1278" s="147"/>
      <c r="AB1278" s="147"/>
      <c r="AC1278" s="147"/>
      <c r="AD1278" s="147"/>
      <c r="AE1278" s="147"/>
      <c r="AF1278" s="147"/>
      <c r="AG1278" s="147" t="s">
        <v>301</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1" x14ac:dyDescent="0.2">
      <c r="A1279" s="154"/>
      <c r="B1279" s="155"/>
      <c r="C1279" s="189" t="s">
        <v>1144</v>
      </c>
      <c r="D1279" s="160"/>
      <c r="E1279" s="161">
        <v>35.75</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47"/>
      <c r="Z1279" s="147"/>
      <c r="AA1279" s="147"/>
      <c r="AB1279" s="147"/>
      <c r="AC1279" s="147"/>
      <c r="AD1279" s="147"/>
      <c r="AE1279" s="147"/>
      <c r="AF1279" s="147"/>
      <c r="AG1279" s="147" t="s">
        <v>301</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outlineLevel="1" x14ac:dyDescent="0.2">
      <c r="A1280" s="154"/>
      <c r="B1280" s="155"/>
      <c r="C1280" s="189" t="s">
        <v>1145</v>
      </c>
      <c r="D1280" s="160"/>
      <c r="E1280" s="161">
        <v>8.92</v>
      </c>
      <c r="F1280" s="158"/>
      <c r="G1280" s="158"/>
      <c r="H1280" s="158"/>
      <c r="I1280" s="158"/>
      <c r="J1280" s="158"/>
      <c r="K1280" s="158"/>
      <c r="L1280" s="158"/>
      <c r="M1280" s="158"/>
      <c r="N1280" s="157"/>
      <c r="O1280" s="157"/>
      <c r="P1280" s="157"/>
      <c r="Q1280" s="157"/>
      <c r="R1280" s="158"/>
      <c r="S1280" s="158"/>
      <c r="T1280" s="158"/>
      <c r="U1280" s="158"/>
      <c r="V1280" s="158"/>
      <c r="W1280" s="158"/>
      <c r="X1280" s="158"/>
      <c r="Y1280" s="147"/>
      <c r="Z1280" s="147"/>
      <c r="AA1280" s="147"/>
      <c r="AB1280" s="147"/>
      <c r="AC1280" s="147"/>
      <c r="AD1280" s="147"/>
      <c r="AE1280" s="147"/>
      <c r="AF1280" s="147"/>
      <c r="AG1280" s="147" t="s">
        <v>301</v>
      </c>
      <c r="AH1280" s="147">
        <v>0</v>
      </c>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1" x14ac:dyDescent="0.2">
      <c r="A1281" s="154"/>
      <c r="B1281" s="155"/>
      <c r="C1281" s="189" t="s">
        <v>1146</v>
      </c>
      <c r="D1281" s="160"/>
      <c r="E1281" s="161"/>
      <c r="F1281" s="158"/>
      <c r="G1281" s="158"/>
      <c r="H1281" s="158"/>
      <c r="I1281" s="158"/>
      <c r="J1281" s="158"/>
      <c r="K1281" s="158"/>
      <c r="L1281" s="158"/>
      <c r="M1281" s="158"/>
      <c r="N1281" s="157"/>
      <c r="O1281" s="157"/>
      <c r="P1281" s="157"/>
      <c r="Q1281" s="157"/>
      <c r="R1281" s="158"/>
      <c r="S1281" s="158"/>
      <c r="T1281" s="158"/>
      <c r="U1281" s="158"/>
      <c r="V1281" s="158"/>
      <c r="W1281" s="158"/>
      <c r="X1281" s="158"/>
      <c r="Y1281" s="147"/>
      <c r="Z1281" s="147"/>
      <c r="AA1281" s="147"/>
      <c r="AB1281" s="147"/>
      <c r="AC1281" s="147"/>
      <c r="AD1281" s="147"/>
      <c r="AE1281" s="147"/>
      <c r="AF1281" s="147"/>
      <c r="AG1281" s="147" t="s">
        <v>301</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1" x14ac:dyDescent="0.2">
      <c r="A1282" s="154"/>
      <c r="B1282" s="155"/>
      <c r="C1282" s="189" t="s">
        <v>1147</v>
      </c>
      <c r="D1282" s="160"/>
      <c r="E1282" s="161">
        <v>573.27</v>
      </c>
      <c r="F1282" s="158"/>
      <c r="G1282" s="158"/>
      <c r="H1282" s="158"/>
      <c r="I1282" s="158"/>
      <c r="J1282" s="158"/>
      <c r="K1282" s="158"/>
      <c r="L1282" s="158"/>
      <c r="M1282" s="158"/>
      <c r="N1282" s="157"/>
      <c r="O1282" s="157"/>
      <c r="P1282" s="157"/>
      <c r="Q1282" s="157"/>
      <c r="R1282" s="158"/>
      <c r="S1282" s="158"/>
      <c r="T1282" s="158"/>
      <c r="U1282" s="158"/>
      <c r="V1282" s="158"/>
      <c r="W1282" s="158"/>
      <c r="X1282" s="158"/>
      <c r="Y1282" s="147"/>
      <c r="Z1282" s="147"/>
      <c r="AA1282" s="147"/>
      <c r="AB1282" s="147"/>
      <c r="AC1282" s="147"/>
      <c r="AD1282" s="147"/>
      <c r="AE1282" s="147"/>
      <c r="AF1282" s="147"/>
      <c r="AG1282" s="147" t="s">
        <v>301</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x14ac:dyDescent="0.2">
      <c r="A1283" s="154"/>
      <c r="B1283" s="155"/>
      <c r="C1283" s="189" t="s">
        <v>1148</v>
      </c>
      <c r="D1283" s="160"/>
      <c r="E1283" s="161">
        <v>-1.25E-3</v>
      </c>
      <c r="F1283" s="158"/>
      <c r="G1283" s="158"/>
      <c r="H1283" s="158"/>
      <c r="I1283" s="158"/>
      <c r="J1283" s="158"/>
      <c r="K1283" s="158"/>
      <c r="L1283" s="158"/>
      <c r="M1283" s="158"/>
      <c r="N1283" s="157"/>
      <c r="O1283" s="157"/>
      <c r="P1283" s="157"/>
      <c r="Q1283" s="157"/>
      <c r="R1283" s="158"/>
      <c r="S1283" s="158"/>
      <c r="T1283" s="158"/>
      <c r="U1283" s="158"/>
      <c r="V1283" s="158"/>
      <c r="W1283" s="158"/>
      <c r="X1283" s="158"/>
      <c r="Y1283" s="147"/>
      <c r="Z1283" s="147"/>
      <c r="AA1283" s="147"/>
      <c r="AB1283" s="147"/>
      <c r="AC1283" s="147"/>
      <c r="AD1283" s="147"/>
      <c r="AE1283" s="147"/>
      <c r="AF1283" s="147"/>
      <c r="AG1283" s="147" t="s">
        <v>301</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ht="22.5" outlineLevel="1" x14ac:dyDescent="0.2">
      <c r="A1284" s="172">
        <v>149</v>
      </c>
      <c r="B1284" s="173" t="s">
        <v>1149</v>
      </c>
      <c r="C1284" s="188" t="s">
        <v>1150</v>
      </c>
      <c r="D1284" s="174" t="s">
        <v>432</v>
      </c>
      <c r="E1284" s="175">
        <v>57.1</v>
      </c>
      <c r="F1284" s="176"/>
      <c r="G1284" s="177">
        <f>ROUND(E1284*F1284,2)</f>
        <v>0</v>
      </c>
      <c r="H1284" s="176"/>
      <c r="I1284" s="177">
        <f>ROUND(E1284*H1284,2)</f>
        <v>0</v>
      </c>
      <c r="J1284" s="176"/>
      <c r="K1284" s="177">
        <f>ROUND(E1284*J1284,2)</f>
        <v>0</v>
      </c>
      <c r="L1284" s="177">
        <v>21</v>
      </c>
      <c r="M1284" s="177">
        <f>G1284*(1+L1284/100)</f>
        <v>0</v>
      </c>
      <c r="N1284" s="175">
        <v>0</v>
      </c>
      <c r="O1284" s="175">
        <f>ROUND(E1284*N1284,2)</f>
        <v>0</v>
      </c>
      <c r="P1284" s="175">
        <v>2.0500000000000002E-3</v>
      </c>
      <c r="Q1284" s="175">
        <f>ROUND(E1284*P1284,2)</f>
        <v>0.12</v>
      </c>
      <c r="R1284" s="177" t="s">
        <v>1070</v>
      </c>
      <c r="S1284" s="177" t="s">
        <v>267</v>
      </c>
      <c r="T1284" s="178" t="s">
        <v>267</v>
      </c>
      <c r="U1284" s="158">
        <v>0.04</v>
      </c>
      <c r="V1284" s="158">
        <f>ROUND(E1284*U1284,2)</f>
        <v>2.2799999999999998</v>
      </c>
      <c r="W1284" s="158"/>
      <c r="X1284" s="158" t="s">
        <v>314</v>
      </c>
      <c r="Y1284" s="147"/>
      <c r="Z1284" s="147"/>
      <c r="AA1284" s="147"/>
      <c r="AB1284" s="147"/>
      <c r="AC1284" s="147"/>
      <c r="AD1284" s="147"/>
      <c r="AE1284" s="147"/>
      <c r="AF1284" s="147"/>
      <c r="AG1284" s="147" t="s">
        <v>324</v>
      </c>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1" x14ac:dyDescent="0.2">
      <c r="A1285" s="154"/>
      <c r="B1285" s="155"/>
      <c r="C1285" s="189" t="s">
        <v>1151</v>
      </c>
      <c r="D1285" s="160"/>
      <c r="E1285" s="161"/>
      <c r="F1285" s="158"/>
      <c r="G1285" s="158"/>
      <c r="H1285" s="158"/>
      <c r="I1285" s="158"/>
      <c r="J1285" s="158"/>
      <c r="K1285" s="158"/>
      <c r="L1285" s="158"/>
      <c r="M1285" s="158"/>
      <c r="N1285" s="157"/>
      <c r="O1285" s="157"/>
      <c r="P1285" s="157"/>
      <c r="Q1285" s="157"/>
      <c r="R1285" s="158"/>
      <c r="S1285" s="158"/>
      <c r="T1285" s="158"/>
      <c r="U1285" s="158"/>
      <c r="V1285" s="158"/>
      <c r="W1285" s="158"/>
      <c r="X1285" s="158"/>
      <c r="Y1285" s="147"/>
      <c r="Z1285" s="147"/>
      <c r="AA1285" s="147"/>
      <c r="AB1285" s="147"/>
      <c r="AC1285" s="147"/>
      <c r="AD1285" s="147"/>
      <c r="AE1285" s="147"/>
      <c r="AF1285" s="147"/>
      <c r="AG1285" s="147" t="s">
        <v>301</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1" x14ac:dyDescent="0.2">
      <c r="A1286" s="154"/>
      <c r="B1286" s="155"/>
      <c r="C1286" s="189" t="s">
        <v>1152</v>
      </c>
      <c r="D1286" s="160"/>
      <c r="E1286" s="161">
        <v>22</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47"/>
      <c r="Z1286" s="147"/>
      <c r="AA1286" s="147"/>
      <c r="AB1286" s="147"/>
      <c r="AC1286" s="147"/>
      <c r="AD1286" s="147"/>
      <c r="AE1286" s="147"/>
      <c r="AF1286" s="147"/>
      <c r="AG1286" s="147" t="s">
        <v>301</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1" x14ac:dyDescent="0.2">
      <c r="A1287" s="154"/>
      <c r="B1287" s="155"/>
      <c r="C1287" s="189" t="s">
        <v>1153</v>
      </c>
      <c r="D1287" s="160"/>
      <c r="E1287" s="161">
        <v>35.1</v>
      </c>
      <c r="F1287" s="158"/>
      <c r="G1287" s="158"/>
      <c r="H1287" s="158"/>
      <c r="I1287" s="158"/>
      <c r="J1287" s="158"/>
      <c r="K1287" s="158"/>
      <c r="L1287" s="158"/>
      <c r="M1287" s="158"/>
      <c r="N1287" s="157"/>
      <c r="O1287" s="157"/>
      <c r="P1287" s="157"/>
      <c r="Q1287" s="157"/>
      <c r="R1287" s="158"/>
      <c r="S1287" s="158"/>
      <c r="T1287" s="158"/>
      <c r="U1287" s="158"/>
      <c r="V1287" s="158"/>
      <c r="W1287" s="158"/>
      <c r="X1287" s="158"/>
      <c r="Y1287" s="147"/>
      <c r="Z1287" s="147"/>
      <c r="AA1287" s="147"/>
      <c r="AB1287" s="147"/>
      <c r="AC1287" s="147"/>
      <c r="AD1287" s="147"/>
      <c r="AE1287" s="147"/>
      <c r="AF1287" s="147"/>
      <c r="AG1287" s="147" t="s">
        <v>301</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1" x14ac:dyDescent="0.2">
      <c r="A1288" s="172">
        <v>150</v>
      </c>
      <c r="B1288" s="173" t="s">
        <v>1154</v>
      </c>
      <c r="C1288" s="188" t="s">
        <v>1155</v>
      </c>
      <c r="D1288" s="174" t="s">
        <v>432</v>
      </c>
      <c r="E1288" s="175">
        <v>84</v>
      </c>
      <c r="F1288" s="176"/>
      <c r="G1288" s="177">
        <f>ROUND(E1288*F1288,2)</f>
        <v>0</v>
      </c>
      <c r="H1288" s="176"/>
      <c r="I1288" s="177">
        <f>ROUND(E1288*H1288,2)</f>
        <v>0</v>
      </c>
      <c r="J1288" s="176"/>
      <c r="K1288" s="177">
        <f>ROUND(E1288*J1288,2)</f>
        <v>0</v>
      </c>
      <c r="L1288" s="177">
        <v>21</v>
      </c>
      <c r="M1288" s="177">
        <f>G1288*(1+L1288/100)</f>
        <v>0</v>
      </c>
      <c r="N1288" s="175">
        <v>0</v>
      </c>
      <c r="O1288" s="175">
        <f>ROUND(E1288*N1288,2)</f>
        <v>0</v>
      </c>
      <c r="P1288" s="175">
        <v>3.3600000000000001E-3</v>
      </c>
      <c r="Q1288" s="175">
        <f>ROUND(E1288*P1288,2)</f>
        <v>0.28000000000000003</v>
      </c>
      <c r="R1288" s="177" t="s">
        <v>1070</v>
      </c>
      <c r="S1288" s="177" t="s">
        <v>267</v>
      </c>
      <c r="T1288" s="178" t="s">
        <v>267</v>
      </c>
      <c r="U1288" s="158">
        <v>0.06</v>
      </c>
      <c r="V1288" s="158">
        <f>ROUND(E1288*U1288,2)</f>
        <v>5.04</v>
      </c>
      <c r="W1288" s="158"/>
      <c r="X1288" s="158" t="s">
        <v>314</v>
      </c>
      <c r="Y1288" s="147"/>
      <c r="Z1288" s="147"/>
      <c r="AA1288" s="147"/>
      <c r="AB1288" s="147"/>
      <c r="AC1288" s="147"/>
      <c r="AD1288" s="147"/>
      <c r="AE1288" s="147"/>
      <c r="AF1288" s="147"/>
      <c r="AG1288" s="147" t="s">
        <v>324</v>
      </c>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x14ac:dyDescent="0.2">
      <c r="A1289" s="154"/>
      <c r="B1289" s="155"/>
      <c r="C1289" s="189" t="s">
        <v>1156</v>
      </c>
      <c r="D1289" s="160"/>
      <c r="E1289" s="161"/>
      <c r="F1289" s="158"/>
      <c r="G1289" s="158"/>
      <c r="H1289" s="158"/>
      <c r="I1289" s="158"/>
      <c r="J1289" s="158"/>
      <c r="K1289" s="158"/>
      <c r="L1289" s="158"/>
      <c r="M1289" s="158"/>
      <c r="N1289" s="157"/>
      <c r="O1289" s="157"/>
      <c r="P1289" s="157"/>
      <c r="Q1289" s="157"/>
      <c r="R1289" s="158"/>
      <c r="S1289" s="158"/>
      <c r="T1289" s="158"/>
      <c r="U1289" s="158"/>
      <c r="V1289" s="158"/>
      <c r="W1289" s="158"/>
      <c r="X1289" s="158"/>
      <c r="Y1289" s="147"/>
      <c r="Z1289" s="147"/>
      <c r="AA1289" s="147"/>
      <c r="AB1289" s="147"/>
      <c r="AC1289" s="147"/>
      <c r="AD1289" s="147"/>
      <c r="AE1289" s="147"/>
      <c r="AF1289" s="147"/>
      <c r="AG1289" s="147" t="s">
        <v>301</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1" x14ac:dyDescent="0.2">
      <c r="A1290" s="154"/>
      <c r="B1290" s="155"/>
      <c r="C1290" s="189" t="s">
        <v>1157</v>
      </c>
      <c r="D1290" s="160"/>
      <c r="E1290" s="161">
        <v>43.85</v>
      </c>
      <c r="F1290" s="158"/>
      <c r="G1290" s="158"/>
      <c r="H1290" s="158"/>
      <c r="I1290" s="158"/>
      <c r="J1290" s="158"/>
      <c r="K1290" s="158"/>
      <c r="L1290" s="158"/>
      <c r="M1290" s="158"/>
      <c r="N1290" s="157"/>
      <c r="O1290" s="157"/>
      <c r="P1290" s="157"/>
      <c r="Q1290" s="157"/>
      <c r="R1290" s="158"/>
      <c r="S1290" s="158"/>
      <c r="T1290" s="158"/>
      <c r="U1290" s="158"/>
      <c r="V1290" s="158"/>
      <c r="W1290" s="158"/>
      <c r="X1290" s="158"/>
      <c r="Y1290" s="147"/>
      <c r="Z1290" s="147"/>
      <c r="AA1290" s="147"/>
      <c r="AB1290" s="147"/>
      <c r="AC1290" s="147"/>
      <c r="AD1290" s="147"/>
      <c r="AE1290" s="147"/>
      <c r="AF1290" s="147"/>
      <c r="AG1290" s="147" t="s">
        <v>301</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1" x14ac:dyDescent="0.2">
      <c r="A1291" s="154"/>
      <c r="B1291" s="155"/>
      <c r="C1291" s="189" t="s">
        <v>1158</v>
      </c>
      <c r="D1291" s="160"/>
      <c r="E1291" s="161">
        <v>10.6</v>
      </c>
      <c r="F1291" s="158"/>
      <c r="G1291" s="158"/>
      <c r="H1291" s="158"/>
      <c r="I1291" s="158"/>
      <c r="J1291" s="158"/>
      <c r="K1291" s="158"/>
      <c r="L1291" s="158"/>
      <c r="M1291" s="158"/>
      <c r="N1291" s="157"/>
      <c r="O1291" s="157"/>
      <c r="P1291" s="157"/>
      <c r="Q1291" s="157"/>
      <c r="R1291" s="158"/>
      <c r="S1291" s="158"/>
      <c r="T1291" s="158"/>
      <c r="U1291" s="158"/>
      <c r="V1291" s="158"/>
      <c r="W1291" s="158"/>
      <c r="X1291" s="158"/>
      <c r="Y1291" s="147"/>
      <c r="Z1291" s="147"/>
      <c r="AA1291" s="147"/>
      <c r="AB1291" s="147"/>
      <c r="AC1291" s="147"/>
      <c r="AD1291" s="147"/>
      <c r="AE1291" s="147"/>
      <c r="AF1291" s="147"/>
      <c r="AG1291" s="147" t="s">
        <v>301</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1" x14ac:dyDescent="0.2">
      <c r="A1292" s="154"/>
      <c r="B1292" s="155"/>
      <c r="C1292" s="189" t="s">
        <v>1159</v>
      </c>
      <c r="D1292" s="160"/>
      <c r="E1292" s="161">
        <v>29.55</v>
      </c>
      <c r="F1292" s="158"/>
      <c r="G1292" s="158"/>
      <c r="H1292" s="158"/>
      <c r="I1292" s="158"/>
      <c r="J1292" s="158"/>
      <c r="K1292" s="158"/>
      <c r="L1292" s="158"/>
      <c r="M1292" s="158"/>
      <c r="N1292" s="157"/>
      <c r="O1292" s="157"/>
      <c r="P1292" s="157"/>
      <c r="Q1292" s="157"/>
      <c r="R1292" s="158"/>
      <c r="S1292" s="158"/>
      <c r="T1292" s="158"/>
      <c r="U1292" s="158"/>
      <c r="V1292" s="158"/>
      <c r="W1292" s="158"/>
      <c r="X1292" s="158"/>
      <c r="Y1292" s="147"/>
      <c r="Z1292" s="147"/>
      <c r="AA1292" s="147"/>
      <c r="AB1292" s="147"/>
      <c r="AC1292" s="147"/>
      <c r="AD1292" s="147"/>
      <c r="AE1292" s="147"/>
      <c r="AF1292" s="147"/>
      <c r="AG1292" s="147" t="s">
        <v>301</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1" x14ac:dyDescent="0.2">
      <c r="A1293" s="172">
        <v>151</v>
      </c>
      <c r="B1293" s="173" t="s">
        <v>1160</v>
      </c>
      <c r="C1293" s="188" t="s">
        <v>1161</v>
      </c>
      <c r="D1293" s="174" t="s">
        <v>432</v>
      </c>
      <c r="E1293" s="175">
        <v>20.5</v>
      </c>
      <c r="F1293" s="176"/>
      <c r="G1293" s="177">
        <f>ROUND(E1293*F1293,2)</f>
        <v>0</v>
      </c>
      <c r="H1293" s="176"/>
      <c r="I1293" s="177">
        <f>ROUND(E1293*H1293,2)</f>
        <v>0</v>
      </c>
      <c r="J1293" s="176"/>
      <c r="K1293" s="177">
        <f>ROUND(E1293*J1293,2)</f>
        <v>0</v>
      </c>
      <c r="L1293" s="177">
        <v>21</v>
      </c>
      <c r="M1293" s="177">
        <f>G1293*(1+L1293/100)</f>
        <v>0</v>
      </c>
      <c r="N1293" s="175">
        <v>0</v>
      </c>
      <c r="O1293" s="175">
        <f>ROUND(E1293*N1293,2)</f>
        <v>0</v>
      </c>
      <c r="P1293" s="175">
        <v>4.45E-3</v>
      </c>
      <c r="Q1293" s="175">
        <f>ROUND(E1293*P1293,2)</f>
        <v>0.09</v>
      </c>
      <c r="R1293" s="177" t="s">
        <v>1070</v>
      </c>
      <c r="S1293" s="177" t="s">
        <v>267</v>
      </c>
      <c r="T1293" s="178" t="s">
        <v>267</v>
      </c>
      <c r="U1293" s="158">
        <v>7.0000000000000007E-2</v>
      </c>
      <c r="V1293" s="158">
        <f>ROUND(E1293*U1293,2)</f>
        <v>1.44</v>
      </c>
      <c r="W1293" s="158"/>
      <c r="X1293" s="158" t="s">
        <v>314</v>
      </c>
      <c r="Y1293" s="147"/>
      <c r="Z1293" s="147"/>
      <c r="AA1293" s="147"/>
      <c r="AB1293" s="147"/>
      <c r="AC1293" s="147"/>
      <c r="AD1293" s="147"/>
      <c r="AE1293" s="147"/>
      <c r="AF1293" s="147"/>
      <c r="AG1293" s="147" t="s">
        <v>324</v>
      </c>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1" x14ac:dyDescent="0.2">
      <c r="A1294" s="154"/>
      <c r="B1294" s="155"/>
      <c r="C1294" s="189" t="s">
        <v>1156</v>
      </c>
      <c r="D1294" s="160"/>
      <c r="E1294" s="161"/>
      <c r="F1294" s="158"/>
      <c r="G1294" s="158"/>
      <c r="H1294" s="158"/>
      <c r="I1294" s="158"/>
      <c r="J1294" s="158"/>
      <c r="K1294" s="158"/>
      <c r="L1294" s="158"/>
      <c r="M1294" s="158"/>
      <c r="N1294" s="157"/>
      <c r="O1294" s="157"/>
      <c r="P1294" s="157"/>
      <c r="Q1294" s="157"/>
      <c r="R1294" s="158"/>
      <c r="S1294" s="158"/>
      <c r="T1294" s="158"/>
      <c r="U1294" s="158"/>
      <c r="V1294" s="158"/>
      <c r="W1294" s="158"/>
      <c r="X1294" s="158"/>
      <c r="Y1294" s="147"/>
      <c r="Z1294" s="147"/>
      <c r="AA1294" s="147"/>
      <c r="AB1294" s="147"/>
      <c r="AC1294" s="147"/>
      <c r="AD1294" s="147"/>
      <c r="AE1294" s="147"/>
      <c r="AF1294" s="147"/>
      <c r="AG1294" s="147" t="s">
        <v>301</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1" x14ac:dyDescent="0.2">
      <c r="A1295" s="154"/>
      <c r="B1295" s="155"/>
      <c r="C1295" s="189" t="s">
        <v>1162</v>
      </c>
      <c r="D1295" s="160"/>
      <c r="E1295" s="161">
        <v>20.5</v>
      </c>
      <c r="F1295" s="158"/>
      <c r="G1295" s="158"/>
      <c r="H1295" s="158"/>
      <c r="I1295" s="158"/>
      <c r="J1295" s="158"/>
      <c r="K1295" s="158"/>
      <c r="L1295" s="158"/>
      <c r="M1295" s="158"/>
      <c r="N1295" s="157"/>
      <c r="O1295" s="157"/>
      <c r="P1295" s="157"/>
      <c r="Q1295" s="157"/>
      <c r="R1295" s="158"/>
      <c r="S1295" s="158"/>
      <c r="T1295" s="158"/>
      <c r="U1295" s="158"/>
      <c r="V1295" s="158"/>
      <c r="W1295" s="158"/>
      <c r="X1295" s="158"/>
      <c r="Y1295" s="147"/>
      <c r="Z1295" s="147"/>
      <c r="AA1295" s="147"/>
      <c r="AB1295" s="147"/>
      <c r="AC1295" s="147"/>
      <c r="AD1295" s="147"/>
      <c r="AE1295" s="147"/>
      <c r="AF1295" s="147"/>
      <c r="AG1295" s="147" t="s">
        <v>301</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1" x14ac:dyDescent="0.2">
      <c r="A1296" s="172">
        <v>152</v>
      </c>
      <c r="B1296" s="173" t="s">
        <v>1163</v>
      </c>
      <c r="C1296" s="188" t="s">
        <v>1164</v>
      </c>
      <c r="D1296" s="174" t="s">
        <v>383</v>
      </c>
      <c r="E1296" s="175">
        <v>10</v>
      </c>
      <c r="F1296" s="176"/>
      <c r="G1296" s="177">
        <f>ROUND(E1296*F1296,2)</f>
        <v>0</v>
      </c>
      <c r="H1296" s="176"/>
      <c r="I1296" s="177">
        <f>ROUND(E1296*H1296,2)</f>
        <v>0</v>
      </c>
      <c r="J1296" s="176"/>
      <c r="K1296" s="177">
        <f>ROUND(E1296*J1296,2)</f>
        <v>0</v>
      </c>
      <c r="L1296" s="177">
        <v>21</v>
      </c>
      <c r="M1296" s="177">
        <f>G1296*(1+L1296/100)</f>
        <v>0</v>
      </c>
      <c r="N1296" s="175">
        <v>0</v>
      </c>
      <c r="O1296" s="175">
        <f>ROUND(E1296*N1296,2)</f>
        <v>0</v>
      </c>
      <c r="P1296" s="175">
        <v>1.15E-3</v>
      </c>
      <c r="Q1296" s="175">
        <f>ROUND(E1296*P1296,2)</f>
        <v>0.01</v>
      </c>
      <c r="R1296" s="177" t="s">
        <v>1070</v>
      </c>
      <c r="S1296" s="177" t="s">
        <v>267</v>
      </c>
      <c r="T1296" s="178" t="s">
        <v>267</v>
      </c>
      <c r="U1296" s="158">
        <v>0.08</v>
      </c>
      <c r="V1296" s="158">
        <f>ROUND(E1296*U1296,2)</f>
        <v>0.8</v>
      </c>
      <c r="W1296" s="158"/>
      <c r="X1296" s="158" t="s">
        <v>314</v>
      </c>
      <c r="Y1296" s="147"/>
      <c r="Z1296" s="147"/>
      <c r="AA1296" s="147"/>
      <c r="AB1296" s="147"/>
      <c r="AC1296" s="147"/>
      <c r="AD1296" s="147"/>
      <c r="AE1296" s="147"/>
      <c r="AF1296" s="147"/>
      <c r="AG1296" s="147" t="s">
        <v>324</v>
      </c>
      <c r="AH1296" s="147"/>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1" x14ac:dyDescent="0.2">
      <c r="A1297" s="154"/>
      <c r="B1297" s="155"/>
      <c r="C1297" s="189" t="s">
        <v>1165</v>
      </c>
      <c r="D1297" s="160"/>
      <c r="E1297" s="161">
        <v>10</v>
      </c>
      <c r="F1297" s="158"/>
      <c r="G1297" s="158"/>
      <c r="H1297" s="158"/>
      <c r="I1297" s="158"/>
      <c r="J1297" s="158"/>
      <c r="K1297" s="158"/>
      <c r="L1297" s="158"/>
      <c r="M1297" s="158"/>
      <c r="N1297" s="157"/>
      <c r="O1297" s="157"/>
      <c r="P1297" s="157"/>
      <c r="Q1297" s="157"/>
      <c r="R1297" s="158"/>
      <c r="S1297" s="158"/>
      <c r="T1297" s="158"/>
      <c r="U1297" s="158"/>
      <c r="V1297" s="158"/>
      <c r="W1297" s="158"/>
      <c r="X1297" s="158"/>
      <c r="Y1297" s="147"/>
      <c r="Z1297" s="147"/>
      <c r="AA1297" s="147"/>
      <c r="AB1297" s="147"/>
      <c r="AC1297" s="147"/>
      <c r="AD1297" s="147"/>
      <c r="AE1297" s="147"/>
      <c r="AF1297" s="147"/>
      <c r="AG1297" s="147" t="s">
        <v>301</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ht="22.5" outlineLevel="1" x14ac:dyDescent="0.2">
      <c r="A1298" s="172">
        <v>153</v>
      </c>
      <c r="B1298" s="173" t="s">
        <v>1166</v>
      </c>
      <c r="C1298" s="188" t="s">
        <v>1167</v>
      </c>
      <c r="D1298" s="174" t="s">
        <v>383</v>
      </c>
      <c r="E1298" s="175">
        <v>2</v>
      </c>
      <c r="F1298" s="176"/>
      <c r="G1298" s="177">
        <f>ROUND(E1298*F1298,2)</f>
        <v>0</v>
      </c>
      <c r="H1298" s="176"/>
      <c r="I1298" s="177">
        <f>ROUND(E1298*H1298,2)</f>
        <v>0</v>
      </c>
      <c r="J1298" s="176"/>
      <c r="K1298" s="177">
        <f>ROUND(E1298*J1298,2)</f>
        <v>0</v>
      </c>
      <c r="L1298" s="177">
        <v>21</v>
      </c>
      <c r="M1298" s="177">
        <f>G1298*(1+L1298/100)</f>
        <v>0</v>
      </c>
      <c r="N1298" s="175">
        <v>0</v>
      </c>
      <c r="O1298" s="175">
        <f>ROUND(E1298*N1298,2)</f>
        <v>0</v>
      </c>
      <c r="P1298" s="175">
        <v>2.0080000000000001E-2</v>
      </c>
      <c r="Q1298" s="175">
        <f>ROUND(E1298*P1298,2)</f>
        <v>0.04</v>
      </c>
      <c r="R1298" s="177" t="s">
        <v>1070</v>
      </c>
      <c r="S1298" s="177" t="s">
        <v>267</v>
      </c>
      <c r="T1298" s="178" t="s">
        <v>267</v>
      </c>
      <c r="U1298" s="158">
        <v>0.08</v>
      </c>
      <c r="V1298" s="158">
        <f>ROUND(E1298*U1298,2)</f>
        <v>0.16</v>
      </c>
      <c r="W1298" s="158"/>
      <c r="X1298" s="158" t="s">
        <v>314</v>
      </c>
      <c r="Y1298" s="147"/>
      <c r="Z1298" s="147"/>
      <c r="AA1298" s="147"/>
      <c r="AB1298" s="147"/>
      <c r="AC1298" s="147"/>
      <c r="AD1298" s="147"/>
      <c r="AE1298" s="147"/>
      <c r="AF1298" s="147"/>
      <c r="AG1298" s="147" t="s">
        <v>324</v>
      </c>
      <c r="AH1298" s="147"/>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1" x14ac:dyDescent="0.2">
      <c r="A1299" s="154"/>
      <c r="B1299" s="155"/>
      <c r="C1299" s="189" t="s">
        <v>1168</v>
      </c>
      <c r="D1299" s="160"/>
      <c r="E1299" s="161">
        <v>2</v>
      </c>
      <c r="F1299" s="158"/>
      <c r="G1299" s="158"/>
      <c r="H1299" s="158"/>
      <c r="I1299" s="158"/>
      <c r="J1299" s="158"/>
      <c r="K1299" s="158"/>
      <c r="L1299" s="158"/>
      <c r="M1299" s="158"/>
      <c r="N1299" s="157"/>
      <c r="O1299" s="157"/>
      <c r="P1299" s="157"/>
      <c r="Q1299" s="157"/>
      <c r="R1299" s="158"/>
      <c r="S1299" s="158"/>
      <c r="T1299" s="158"/>
      <c r="U1299" s="158"/>
      <c r="V1299" s="158"/>
      <c r="W1299" s="158"/>
      <c r="X1299" s="158"/>
      <c r="Y1299" s="147"/>
      <c r="Z1299" s="147"/>
      <c r="AA1299" s="147"/>
      <c r="AB1299" s="147"/>
      <c r="AC1299" s="147"/>
      <c r="AD1299" s="147"/>
      <c r="AE1299" s="147"/>
      <c r="AF1299" s="147"/>
      <c r="AG1299" s="147" t="s">
        <v>301</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x14ac:dyDescent="0.2">
      <c r="A1300" s="172">
        <v>154</v>
      </c>
      <c r="B1300" s="173" t="s">
        <v>1169</v>
      </c>
      <c r="C1300" s="188" t="s">
        <v>1170</v>
      </c>
      <c r="D1300" s="174" t="s">
        <v>432</v>
      </c>
      <c r="E1300" s="175">
        <v>83.6</v>
      </c>
      <c r="F1300" s="176"/>
      <c r="G1300" s="177">
        <f>ROUND(E1300*F1300,2)</f>
        <v>0</v>
      </c>
      <c r="H1300" s="176"/>
      <c r="I1300" s="177">
        <f>ROUND(E1300*H1300,2)</f>
        <v>0</v>
      </c>
      <c r="J1300" s="176"/>
      <c r="K1300" s="177">
        <f>ROUND(E1300*J1300,2)</f>
        <v>0</v>
      </c>
      <c r="L1300" s="177">
        <v>21</v>
      </c>
      <c r="M1300" s="177">
        <f>G1300*(1+L1300/100)</f>
        <v>0</v>
      </c>
      <c r="N1300" s="175">
        <v>0</v>
      </c>
      <c r="O1300" s="175">
        <f>ROUND(E1300*N1300,2)</f>
        <v>0</v>
      </c>
      <c r="P1300" s="175">
        <v>1.92E-3</v>
      </c>
      <c r="Q1300" s="175">
        <f>ROUND(E1300*P1300,2)</f>
        <v>0.16</v>
      </c>
      <c r="R1300" s="177" t="s">
        <v>1070</v>
      </c>
      <c r="S1300" s="177" t="s">
        <v>267</v>
      </c>
      <c r="T1300" s="178" t="s">
        <v>267</v>
      </c>
      <c r="U1300" s="158">
        <v>0.05</v>
      </c>
      <c r="V1300" s="158">
        <f>ROUND(E1300*U1300,2)</f>
        <v>4.18</v>
      </c>
      <c r="W1300" s="158"/>
      <c r="X1300" s="158" t="s">
        <v>314</v>
      </c>
      <c r="Y1300" s="147"/>
      <c r="Z1300" s="147"/>
      <c r="AA1300" s="147"/>
      <c r="AB1300" s="147"/>
      <c r="AC1300" s="147"/>
      <c r="AD1300" s="147"/>
      <c r="AE1300" s="147"/>
      <c r="AF1300" s="147"/>
      <c r="AG1300" s="147" t="s">
        <v>324</v>
      </c>
      <c r="AH1300" s="147"/>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1" x14ac:dyDescent="0.2">
      <c r="A1301" s="154"/>
      <c r="B1301" s="155"/>
      <c r="C1301" s="189" t="s">
        <v>1171</v>
      </c>
      <c r="D1301" s="160"/>
      <c r="E1301" s="161"/>
      <c r="F1301" s="158"/>
      <c r="G1301" s="158"/>
      <c r="H1301" s="158"/>
      <c r="I1301" s="158"/>
      <c r="J1301" s="158"/>
      <c r="K1301" s="158"/>
      <c r="L1301" s="158"/>
      <c r="M1301" s="158"/>
      <c r="N1301" s="157"/>
      <c r="O1301" s="157"/>
      <c r="P1301" s="157"/>
      <c r="Q1301" s="157"/>
      <c r="R1301" s="158"/>
      <c r="S1301" s="158"/>
      <c r="T1301" s="158"/>
      <c r="U1301" s="158"/>
      <c r="V1301" s="158"/>
      <c r="W1301" s="158"/>
      <c r="X1301" s="158"/>
      <c r="Y1301" s="147"/>
      <c r="Z1301" s="147"/>
      <c r="AA1301" s="147"/>
      <c r="AB1301" s="147"/>
      <c r="AC1301" s="147"/>
      <c r="AD1301" s="147"/>
      <c r="AE1301" s="147"/>
      <c r="AF1301" s="147"/>
      <c r="AG1301" s="147" t="s">
        <v>301</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1" x14ac:dyDescent="0.2">
      <c r="A1302" s="154"/>
      <c r="B1302" s="155"/>
      <c r="C1302" s="189" t="s">
        <v>1172</v>
      </c>
      <c r="D1302" s="160"/>
      <c r="E1302" s="161">
        <v>68.400000000000006</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47"/>
      <c r="Z1302" s="147"/>
      <c r="AA1302" s="147"/>
      <c r="AB1302" s="147"/>
      <c r="AC1302" s="147"/>
      <c r="AD1302" s="147"/>
      <c r="AE1302" s="147"/>
      <c r="AF1302" s="147"/>
      <c r="AG1302" s="147" t="s">
        <v>301</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1" x14ac:dyDescent="0.2">
      <c r="A1303" s="154"/>
      <c r="B1303" s="155"/>
      <c r="C1303" s="189" t="s">
        <v>1173</v>
      </c>
      <c r="D1303" s="160"/>
      <c r="E1303" s="161">
        <v>15.2</v>
      </c>
      <c r="F1303" s="158"/>
      <c r="G1303" s="158"/>
      <c r="H1303" s="158"/>
      <c r="I1303" s="158"/>
      <c r="J1303" s="158"/>
      <c r="K1303" s="158"/>
      <c r="L1303" s="158"/>
      <c r="M1303" s="158"/>
      <c r="N1303" s="157"/>
      <c r="O1303" s="157"/>
      <c r="P1303" s="157"/>
      <c r="Q1303" s="157"/>
      <c r="R1303" s="158"/>
      <c r="S1303" s="158"/>
      <c r="T1303" s="158"/>
      <c r="U1303" s="158"/>
      <c r="V1303" s="158"/>
      <c r="W1303" s="158"/>
      <c r="X1303" s="158"/>
      <c r="Y1303" s="147"/>
      <c r="Z1303" s="147"/>
      <c r="AA1303" s="147"/>
      <c r="AB1303" s="147"/>
      <c r="AC1303" s="147"/>
      <c r="AD1303" s="147"/>
      <c r="AE1303" s="147"/>
      <c r="AF1303" s="147"/>
      <c r="AG1303" s="147" t="s">
        <v>301</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72">
        <v>155</v>
      </c>
      <c r="B1304" s="173" t="s">
        <v>1174</v>
      </c>
      <c r="C1304" s="188" t="s">
        <v>1175</v>
      </c>
      <c r="D1304" s="174" t="s">
        <v>432</v>
      </c>
      <c r="E1304" s="175">
        <v>104.5</v>
      </c>
      <c r="F1304" s="176"/>
      <c r="G1304" s="177">
        <f>ROUND(E1304*F1304,2)</f>
        <v>0</v>
      </c>
      <c r="H1304" s="176"/>
      <c r="I1304" s="177">
        <f>ROUND(E1304*H1304,2)</f>
        <v>0</v>
      </c>
      <c r="J1304" s="176"/>
      <c r="K1304" s="177">
        <f>ROUND(E1304*J1304,2)</f>
        <v>0</v>
      </c>
      <c r="L1304" s="177">
        <v>21</v>
      </c>
      <c r="M1304" s="177">
        <f>G1304*(1+L1304/100)</f>
        <v>0</v>
      </c>
      <c r="N1304" s="175">
        <v>0</v>
      </c>
      <c r="O1304" s="175">
        <f>ROUND(E1304*N1304,2)</f>
        <v>0</v>
      </c>
      <c r="P1304" s="175">
        <v>2.1000000000000001E-4</v>
      </c>
      <c r="Q1304" s="175">
        <f>ROUND(E1304*P1304,2)</f>
        <v>0.02</v>
      </c>
      <c r="R1304" s="177" t="s">
        <v>1070</v>
      </c>
      <c r="S1304" s="177" t="s">
        <v>267</v>
      </c>
      <c r="T1304" s="178" t="s">
        <v>267</v>
      </c>
      <c r="U1304" s="158">
        <v>7.4999999999999997E-2</v>
      </c>
      <c r="V1304" s="158">
        <f>ROUND(E1304*U1304,2)</f>
        <v>7.84</v>
      </c>
      <c r="W1304" s="158"/>
      <c r="X1304" s="158" t="s">
        <v>314</v>
      </c>
      <c r="Y1304" s="147"/>
      <c r="Z1304" s="147"/>
      <c r="AA1304" s="147"/>
      <c r="AB1304" s="147"/>
      <c r="AC1304" s="147"/>
      <c r="AD1304" s="147"/>
      <c r="AE1304" s="147"/>
      <c r="AF1304" s="147"/>
      <c r="AG1304" s="147" t="s">
        <v>324</v>
      </c>
      <c r="AH1304" s="147"/>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1" x14ac:dyDescent="0.2">
      <c r="A1305" s="154"/>
      <c r="B1305" s="155"/>
      <c r="C1305" s="189" t="s">
        <v>1176</v>
      </c>
      <c r="D1305" s="160"/>
      <c r="E1305" s="161"/>
      <c r="F1305" s="158"/>
      <c r="G1305" s="158"/>
      <c r="H1305" s="158"/>
      <c r="I1305" s="158"/>
      <c r="J1305" s="158"/>
      <c r="K1305" s="158"/>
      <c r="L1305" s="158"/>
      <c r="M1305" s="158"/>
      <c r="N1305" s="157"/>
      <c r="O1305" s="157"/>
      <c r="P1305" s="157"/>
      <c r="Q1305" s="157"/>
      <c r="R1305" s="158"/>
      <c r="S1305" s="158"/>
      <c r="T1305" s="158"/>
      <c r="U1305" s="158"/>
      <c r="V1305" s="158"/>
      <c r="W1305" s="158"/>
      <c r="X1305" s="158"/>
      <c r="Y1305" s="147"/>
      <c r="Z1305" s="147"/>
      <c r="AA1305" s="147"/>
      <c r="AB1305" s="147"/>
      <c r="AC1305" s="147"/>
      <c r="AD1305" s="147"/>
      <c r="AE1305" s="147"/>
      <c r="AF1305" s="147"/>
      <c r="AG1305" s="147" t="s">
        <v>301</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1" x14ac:dyDescent="0.2">
      <c r="A1306" s="154"/>
      <c r="B1306" s="155"/>
      <c r="C1306" s="189" t="s">
        <v>1157</v>
      </c>
      <c r="D1306" s="160"/>
      <c r="E1306" s="161">
        <v>43.85</v>
      </c>
      <c r="F1306" s="158"/>
      <c r="G1306" s="158"/>
      <c r="H1306" s="158"/>
      <c r="I1306" s="158"/>
      <c r="J1306" s="158"/>
      <c r="K1306" s="158"/>
      <c r="L1306" s="158"/>
      <c r="M1306" s="158"/>
      <c r="N1306" s="157"/>
      <c r="O1306" s="157"/>
      <c r="P1306" s="157"/>
      <c r="Q1306" s="157"/>
      <c r="R1306" s="158"/>
      <c r="S1306" s="158"/>
      <c r="T1306" s="158"/>
      <c r="U1306" s="158"/>
      <c r="V1306" s="158"/>
      <c r="W1306" s="158"/>
      <c r="X1306" s="158"/>
      <c r="Y1306" s="147"/>
      <c r="Z1306" s="147"/>
      <c r="AA1306" s="147"/>
      <c r="AB1306" s="147"/>
      <c r="AC1306" s="147"/>
      <c r="AD1306" s="147"/>
      <c r="AE1306" s="147"/>
      <c r="AF1306" s="147"/>
      <c r="AG1306" s="147" t="s">
        <v>301</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1" x14ac:dyDescent="0.2">
      <c r="A1307" s="154"/>
      <c r="B1307" s="155"/>
      <c r="C1307" s="189" t="s">
        <v>1158</v>
      </c>
      <c r="D1307" s="160"/>
      <c r="E1307" s="161">
        <v>10.6</v>
      </c>
      <c r="F1307" s="158"/>
      <c r="G1307" s="158"/>
      <c r="H1307" s="158"/>
      <c r="I1307" s="158"/>
      <c r="J1307" s="158"/>
      <c r="K1307" s="158"/>
      <c r="L1307" s="158"/>
      <c r="M1307" s="158"/>
      <c r="N1307" s="157"/>
      <c r="O1307" s="157"/>
      <c r="P1307" s="157"/>
      <c r="Q1307" s="157"/>
      <c r="R1307" s="158"/>
      <c r="S1307" s="158"/>
      <c r="T1307" s="158"/>
      <c r="U1307" s="158"/>
      <c r="V1307" s="158"/>
      <c r="W1307" s="158"/>
      <c r="X1307" s="158"/>
      <c r="Y1307" s="147"/>
      <c r="Z1307" s="147"/>
      <c r="AA1307" s="147"/>
      <c r="AB1307" s="147"/>
      <c r="AC1307" s="147"/>
      <c r="AD1307" s="147"/>
      <c r="AE1307" s="147"/>
      <c r="AF1307" s="147"/>
      <c r="AG1307" s="147" t="s">
        <v>301</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x14ac:dyDescent="0.2">
      <c r="A1308" s="154"/>
      <c r="B1308" s="155"/>
      <c r="C1308" s="189" t="s">
        <v>1159</v>
      </c>
      <c r="D1308" s="160"/>
      <c r="E1308" s="161">
        <v>29.55</v>
      </c>
      <c r="F1308" s="158"/>
      <c r="G1308" s="158"/>
      <c r="H1308" s="158"/>
      <c r="I1308" s="158"/>
      <c r="J1308" s="158"/>
      <c r="K1308" s="158"/>
      <c r="L1308" s="158"/>
      <c r="M1308" s="158"/>
      <c r="N1308" s="157"/>
      <c r="O1308" s="157"/>
      <c r="P1308" s="157"/>
      <c r="Q1308" s="157"/>
      <c r="R1308" s="158"/>
      <c r="S1308" s="158"/>
      <c r="T1308" s="158"/>
      <c r="U1308" s="158"/>
      <c r="V1308" s="158"/>
      <c r="W1308" s="158"/>
      <c r="X1308" s="158"/>
      <c r="Y1308" s="147"/>
      <c r="Z1308" s="147"/>
      <c r="AA1308" s="147"/>
      <c r="AB1308" s="147"/>
      <c r="AC1308" s="147"/>
      <c r="AD1308" s="147"/>
      <c r="AE1308" s="147"/>
      <c r="AF1308" s="147"/>
      <c r="AG1308" s="147" t="s">
        <v>301</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1" x14ac:dyDescent="0.2">
      <c r="A1309" s="154"/>
      <c r="B1309" s="155"/>
      <c r="C1309" s="189" t="s">
        <v>1162</v>
      </c>
      <c r="D1309" s="160"/>
      <c r="E1309" s="161">
        <v>20.5</v>
      </c>
      <c r="F1309" s="158"/>
      <c r="G1309" s="158"/>
      <c r="H1309" s="158"/>
      <c r="I1309" s="158"/>
      <c r="J1309" s="158"/>
      <c r="K1309" s="158"/>
      <c r="L1309" s="158"/>
      <c r="M1309" s="158"/>
      <c r="N1309" s="157"/>
      <c r="O1309" s="157"/>
      <c r="P1309" s="157"/>
      <c r="Q1309" s="157"/>
      <c r="R1309" s="158"/>
      <c r="S1309" s="158"/>
      <c r="T1309" s="158"/>
      <c r="U1309" s="158"/>
      <c r="V1309" s="158"/>
      <c r="W1309" s="158"/>
      <c r="X1309" s="158"/>
      <c r="Y1309" s="147"/>
      <c r="Z1309" s="147"/>
      <c r="AA1309" s="147"/>
      <c r="AB1309" s="147"/>
      <c r="AC1309" s="147"/>
      <c r="AD1309" s="147"/>
      <c r="AE1309" s="147"/>
      <c r="AF1309" s="147"/>
      <c r="AG1309" s="147" t="s">
        <v>301</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1" x14ac:dyDescent="0.2">
      <c r="A1310" s="172">
        <v>156</v>
      </c>
      <c r="B1310" s="173" t="s">
        <v>1177</v>
      </c>
      <c r="C1310" s="188" t="s">
        <v>1178</v>
      </c>
      <c r="D1310" s="174" t="s">
        <v>432</v>
      </c>
      <c r="E1310" s="175">
        <v>139.9</v>
      </c>
      <c r="F1310" s="176"/>
      <c r="G1310" s="177">
        <f>ROUND(E1310*F1310,2)</f>
        <v>0</v>
      </c>
      <c r="H1310" s="176"/>
      <c r="I1310" s="177">
        <f>ROUND(E1310*H1310,2)</f>
        <v>0</v>
      </c>
      <c r="J1310" s="176"/>
      <c r="K1310" s="177">
        <f>ROUND(E1310*J1310,2)</f>
        <v>0</v>
      </c>
      <c r="L1310" s="177">
        <v>21</v>
      </c>
      <c r="M1310" s="177">
        <f>G1310*(1+L1310/100)</f>
        <v>0</v>
      </c>
      <c r="N1310" s="175">
        <v>0</v>
      </c>
      <c r="O1310" s="175">
        <f>ROUND(E1310*N1310,2)</f>
        <v>0</v>
      </c>
      <c r="P1310" s="175">
        <v>1.3500000000000001E-3</v>
      </c>
      <c r="Q1310" s="175">
        <f>ROUND(E1310*P1310,2)</f>
        <v>0.19</v>
      </c>
      <c r="R1310" s="177" t="s">
        <v>1070</v>
      </c>
      <c r="S1310" s="177" t="s">
        <v>267</v>
      </c>
      <c r="T1310" s="178" t="s">
        <v>267</v>
      </c>
      <c r="U1310" s="158">
        <v>0.08</v>
      </c>
      <c r="V1310" s="158">
        <f>ROUND(E1310*U1310,2)</f>
        <v>11.19</v>
      </c>
      <c r="W1310" s="158"/>
      <c r="X1310" s="158" t="s">
        <v>314</v>
      </c>
      <c r="Y1310" s="147"/>
      <c r="Z1310" s="147"/>
      <c r="AA1310" s="147"/>
      <c r="AB1310" s="147"/>
      <c r="AC1310" s="147"/>
      <c r="AD1310" s="147"/>
      <c r="AE1310" s="147"/>
      <c r="AF1310" s="147"/>
      <c r="AG1310" s="147" t="s">
        <v>324</v>
      </c>
      <c r="AH1310" s="147"/>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x14ac:dyDescent="0.2">
      <c r="A1311" s="154"/>
      <c r="B1311" s="155"/>
      <c r="C1311" s="189" t="s">
        <v>1179</v>
      </c>
      <c r="D1311" s="160"/>
      <c r="E1311" s="161"/>
      <c r="F1311" s="158"/>
      <c r="G1311" s="158"/>
      <c r="H1311" s="158"/>
      <c r="I1311" s="158"/>
      <c r="J1311" s="158"/>
      <c r="K1311" s="158"/>
      <c r="L1311" s="158"/>
      <c r="M1311" s="158"/>
      <c r="N1311" s="157"/>
      <c r="O1311" s="157"/>
      <c r="P1311" s="157"/>
      <c r="Q1311" s="157"/>
      <c r="R1311" s="158"/>
      <c r="S1311" s="158"/>
      <c r="T1311" s="158"/>
      <c r="U1311" s="158"/>
      <c r="V1311" s="158"/>
      <c r="W1311" s="158"/>
      <c r="X1311" s="158"/>
      <c r="Y1311" s="147"/>
      <c r="Z1311" s="147"/>
      <c r="AA1311" s="147"/>
      <c r="AB1311" s="147"/>
      <c r="AC1311" s="147"/>
      <c r="AD1311" s="147"/>
      <c r="AE1311" s="147"/>
      <c r="AF1311" s="147"/>
      <c r="AG1311" s="147" t="s">
        <v>301</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1" x14ac:dyDescent="0.2">
      <c r="A1312" s="154"/>
      <c r="B1312" s="155"/>
      <c r="C1312" s="189" t="s">
        <v>1180</v>
      </c>
      <c r="D1312" s="160"/>
      <c r="E1312" s="161">
        <v>87.7</v>
      </c>
      <c r="F1312" s="158"/>
      <c r="G1312" s="158"/>
      <c r="H1312" s="158"/>
      <c r="I1312" s="158"/>
      <c r="J1312" s="158"/>
      <c r="K1312" s="158"/>
      <c r="L1312" s="158"/>
      <c r="M1312" s="158"/>
      <c r="N1312" s="157"/>
      <c r="O1312" s="157"/>
      <c r="P1312" s="157"/>
      <c r="Q1312" s="157"/>
      <c r="R1312" s="158"/>
      <c r="S1312" s="158"/>
      <c r="T1312" s="158"/>
      <c r="U1312" s="158"/>
      <c r="V1312" s="158"/>
      <c r="W1312" s="158"/>
      <c r="X1312" s="158"/>
      <c r="Y1312" s="147"/>
      <c r="Z1312" s="147"/>
      <c r="AA1312" s="147"/>
      <c r="AB1312" s="147"/>
      <c r="AC1312" s="147"/>
      <c r="AD1312" s="147"/>
      <c r="AE1312" s="147"/>
      <c r="AF1312" s="147"/>
      <c r="AG1312" s="147" t="s">
        <v>301</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1" x14ac:dyDescent="0.2">
      <c r="A1313" s="154"/>
      <c r="B1313" s="155"/>
      <c r="C1313" s="189" t="s">
        <v>897</v>
      </c>
      <c r="D1313" s="160"/>
      <c r="E1313" s="161">
        <v>14.4</v>
      </c>
      <c r="F1313" s="158"/>
      <c r="G1313" s="158"/>
      <c r="H1313" s="158"/>
      <c r="I1313" s="158"/>
      <c r="J1313" s="158"/>
      <c r="K1313" s="158"/>
      <c r="L1313" s="158"/>
      <c r="M1313" s="158"/>
      <c r="N1313" s="157"/>
      <c r="O1313" s="157"/>
      <c r="P1313" s="157"/>
      <c r="Q1313" s="157"/>
      <c r="R1313" s="158"/>
      <c r="S1313" s="158"/>
      <c r="T1313" s="158"/>
      <c r="U1313" s="158"/>
      <c r="V1313" s="158"/>
      <c r="W1313" s="158"/>
      <c r="X1313" s="158"/>
      <c r="Y1313" s="147"/>
      <c r="Z1313" s="147"/>
      <c r="AA1313" s="147"/>
      <c r="AB1313" s="147"/>
      <c r="AC1313" s="147"/>
      <c r="AD1313" s="147"/>
      <c r="AE1313" s="147"/>
      <c r="AF1313" s="147"/>
      <c r="AG1313" s="147" t="s">
        <v>301</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1" x14ac:dyDescent="0.2">
      <c r="A1314" s="154"/>
      <c r="B1314" s="155"/>
      <c r="C1314" s="189" t="s">
        <v>898</v>
      </c>
      <c r="D1314" s="160"/>
      <c r="E1314" s="161">
        <v>7.2</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47"/>
      <c r="Z1314" s="147"/>
      <c r="AA1314" s="147"/>
      <c r="AB1314" s="147"/>
      <c r="AC1314" s="147"/>
      <c r="AD1314" s="147"/>
      <c r="AE1314" s="147"/>
      <c r="AF1314" s="147"/>
      <c r="AG1314" s="147" t="s">
        <v>301</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x14ac:dyDescent="0.2">
      <c r="A1315" s="154"/>
      <c r="B1315" s="155"/>
      <c r="C1315" s="189" t="s">
        <v>1181</v>
      </c>
      <c r="D1315" s="160"/>
      <c r="E1315" s="161">
        <v>9.6</v>
      </c>
      <c r="F1315" s="158"/>
      <c r="G1315" s="158"/>
      <c r="H1315" s="158"/>
      <c r="I1315" s="158"/>
      <c r="J1315" s="158"/>
      <c r="K1315" s="158"/>
      <c r="L1315" s="158"/>
      <c r="M1315" s="158"/>
      <c r="N1315" s="157"/>
      <c r="O1315" s="157"/>
      <c r="P1315" s="157"/>
      <c r="Q1315" s="157"/>
      <c r="R1315" s="158"/>
      <c r="S1315" s="158"/>
      <c r="T1315" s="158"/>
      <c r="U1315" s="158"/>
      <c r="V1315" s="158"/>
      <c r="W1315" s="158"/>
      <c r="X1315" s="158"/>
      <c r="Y1315" s="147"/>
      <c r="Z1315" s="147"/>
      <c r="AA1315" s="147"/>
      <c r="AB1315" s="147"/>
      <c r="AC1315" s="147"/>
      <c r="AD1315" s="147"/>
      <c r="AE1315" s="147"/>
      <c r="AF1315" s="147"/>
      <c r="AG1315" s="147" t="s">
        <v>301</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1" x14ac:dyDescent="0.2">
      <c r="A1316" s="154"/>
      <c r="B1316" s="155"/>
      <c r="C1316" s="189" t="s">
        <v>1182</v>
      </c>
      <c r="D1316" s="160"/>
      <c r="E1316" s="161">
        <v>21</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47"/>
      <c r="Z1316" s="147"/>
      <c r="AA1316" s="147"/>
      <c r="AB1316" s="147"/>
      <c r="AC1316" s="147"/>
      <c r="AD1316" s="147"/>
      <c r="AE1316" s="147"/>
      <c r="AF1316" s="147"/>
      <c r="AG1316" s="147" t="s">
        <v>301</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1" x14ac:dyDescent="0.2">
      <c r="A1317" s="172">
        <v>157</v>
      </c>
      <c r="B1317" s="173" t="s">
        <v>1183</v>
      </c>
      <c r="C1317" s="188" t="s">
        <v>1184</v>
      </c>
      <c r="D1317" s="174" t="s">
        <v>432</v>
      </c>
      <c r="E1317" s="175">
        <v>28</v>
      </c>
      <c r="F1317" s="176"/>
      <c r="G1317" s="177">
        <f>ROUND(E1317*F1317,2)</f>
        <v>0</v>
      </c>
      <c r="H1317" s="176"/>
      <c r="I1317" s="177">
        <f>ROUND(E1317*H1317,2)</f>
        <v>0</v>
      </c>
      <c r="J1317" s="176"/>
      <c r="K1317" s="177">
        <f>ROUND(E1317*J1317,2)</f>
        <v>0</v>
      </c>
      <c r="L1317" s="177">
        <v>21</v>
      </c>
      <c r="M1317" s="177">
        <f>G1317*(1+L1317/100)</f>
        <v>0</v>
      </c>
      <c r="N1317" s="175">
        <v>0</v>
      </c>
      <c r="O1317" s="175">
        <f>ROUND(E1317*N1317,2)</f>
        <v>0</v>
      </c>
      <c r="P1317" s="175">
        <v>2.2599999999999999E-3</v>
      </c>
      <c r="Q1317" s="175">
        <f>ROUND(E1317*P1317,2)</f>
        <v>0.06</v>
      </c>
      <c r="R1317" s="177" t="s">
        <v>1070</v>
      </c>
      <c r="S1317" s="177" t="s">
        <v>267</v>
      </c>
      <c r="T1317" s="178" t="s">
        <v>267</v>
      </c>
      <c r="U1317" s="158">
        <v>0.05</v>
      </c>
      <c r="V1317" s="158">
        <f>ROUND(E1317*U1317,2)</f>
        <v>1.4</v>
      </c>
      <c r="W1317" s="158"/>
      <c r="X1317" s="158" t="s">
        <v>314</v>
      </c>
      <c r="Y1317" s="147"/>
      <c r="Z1317" s="147"/>
      <c r="AA1317" s="147"/>
      <c r="AB1317" s="147"/>
      <c r="AC1317" s="147"/>
      <c r="AD1317" s="147"/>
      <c r="AE1317" s="147"/>
      <c r="AF1317" s="147"/>
      <c r="AG1317" s="147" t="s">
        <v>324</v>
      </c>
      <c r="AH1317" s="147"/>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1" x14ac:dyDescent="0.2">
      <c r="A1318" s="154"/>
      <c r="B1318" s="155"/>
      <c r="C1318" s="189" t="s">
        <v>1185</v>
      </c>
      <c r="D1318" s="160"/>
      <c r="E1318" s="161">
        <v>28</v>
      </c>
      <c r="F1318" s="158"/>
      <c r="G1318" s="158"/>
      <c r="H1318" s="158"/>
      <c r="I1318" s="158"/>
      <c r="J1318" s="158"/>
      <c r="K1318" s="158"/>
      <c r="L1318" s="158"/>
      <c r="M1318" s="158"/>
      <c r="N1318" s="157"/>
      <c r="O1318" s="157"/>
      <c r="P1318" s="157"/>
      <c r="Q1318" s="157"/>
      <c r="R1318" s="158"/>
      <c r="S1318" s="158"/>
      <c r="T1318" s="158"/>
      <c r="U1318" s="158"/>
      <c r="V1318" s="158"/>
      <c r="W1318" s="158"/>
      <c r="X1318" s="158"/>
      <c r="Y1318" s="147"/>
      <c r="Z1318" s="147"/>
      <c r="AA1318" s="147"/>
      <c r="AB1318" s="147"/>
      <c r="AC1318" s="147"/>
      <c r="AD1318" s="147"/>
      <c r="AE1318" s="147"/>
      <c r="AF1318" s="147"/>
      <c r="AG1318" s="147" t="s">
        <v>301</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x14ac:dyDescent="0.2">
      <c r="A1319" s="172">
        <v>158</v>
      </c>
      <c r="B1319" s="173" t="s">
        <v>1186</v>
      </c>
      <c r="C1319" s="188" t="s">
        <v>1187</v>
      </c>
      <c r="D1319" s="174" t="s">
        <v>432</v>
      </c>
      <c r="E1319" s="175">
        <v>30</v>
      </c>
      <c r="F1319" s="176"/>
      <c r="G1319" s="177">
        <f>ROUND(E1319*F1319,2)</f>
        <v>0</v>
      </c>
      <c r="H1319" s="176"/>
      <c r="I1319" s="177">
        <f>ROUND(E1319*H1319,2)</f>
        <v>0</v>
      </c>
      <c r="J1319" s="176"/>
      <c r="K1319" s="177">
        <f>ROUND(E1319*J1319,2)</f>
        <v>0</v>
      </c>
      <c r="L1319" s="177">
        <v>21</v>
      </c>
      <c r="M1319" s="177">
        <f>G1319*(1+L1319/100)</f>
        <v>0</v>
      </c>
      <c r="N1319" s="175">
        <v>0</v>
      </c>
      <c r="O1319" s="175">
        <f>ROUND(E1319*N1319,2)</f>
        <v>0</v>
      </c>
      <c r="P1319" s="175">
        <v>2.8500000000000001E-3</v>
      </c>
      <c r="Q1319" s="175">
        <f>ROUND(E1319*P1319,2)</f>
        <v>0.09</v>
      </c>
      <c r="R1319" s="177" t="s">
        <v>1070</v>
      </c>
      <c r="S1319" s="177" t="s">
        <v>267</v>
      </c>
      <c r="T1319" s="178" t="s">
        <v>267</v>
      </c>
      <c r="U1319" s="158">
        <v>0.06</v>
      </c>
      <c r="V1319" s="158">
        <f>ROUND(E1319*U1319,2)</f>
        <v>1.8</v>
      </c>
      <c r="W1319" s="158"/>
      <c r="X1319" s="158" t="s">
        <v>314</v>
      </c>
      <c r="Y1319" s="147"/>
      <c r="Z1319" s="147"/>
      <c r="AA1319" s="147"/>
      <c r="AB1319" s="147"/>
      <c r="AC1319" s="147"/>
      <c r="AD1319" s="147"/>
      <c r="AE1319" s="147"/>
      <c r="AF1319" s="147"/>
      <c r="AG1319" s="147" t="s">
        <v>324</v>
      </c>
      <c r="AH1319" s="147"/>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1" x14ac:dyDescent="0.2">
      <c r="A1320" s="154"/>
      <c r="B1320" s="155"/>
      <c r="C1320" s="189" t="s">
        <v>1188</v>
      </c>
      <c r="D1320" s="160"/>
      <c r="E1320" s="161">
        <v>30</v>
      </c>
      <c r="F1320" s="158"/>
      <c r="G1320" s="158"/>
      <c r="H1320" s="158"/>
      <c r="I1320" s="158"/>
      <c r="J1320" s="158"/>
      <c r="K1320" s="158"/>
      <c r="L1320" s="158"/>
      <c r="M1320" s="158"/>
      <c r="N1320" s="157"/>
      <c r="O1320" s="157"/>
      <c r="P1320" s="157"/>
      <c r="Q1320" s="157"/>
      <c r="R1320" s="158"/>
      <c r="S1320" s="158"/>
      <c r="T1320" s="158"/>
      <c r="U1320" s="158"/>
      <c r="V1320" s="158"/>
      <c r="W1320" s="158"/>
      <c r="X1320" s="158"/>
      <c r="Y1320" s="147"/>
      <c r="Z1320" s="147"/>
      <c r="AA1320" s="147"/>
      <c r="AB1320" s="147"/>
      <c r="AC1320" s="147"/>
      <c r="AD1320" s="147"/>
      <c r="AE1320" s="147"/>
      <c r="AF1320" s="147"/>
      <c r="AG1320" s="147" t="s">
        <v>301</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ht="22.5" outlineLevel="1" x14ac:dyDescent="0.2">
      <c r="A1321" s="172">
        <v>159</v>
      </c>
      <c r="B1321" s="173" t="s">
        <v>1189</v>
      </c>
      <c r="C1321" s="188" t="s">
        <v>1190</v>
      </c>
      <c r="D1321" s="174" t="s">
        <v>432</v>
      </c>
      <c r="E1321" s="175">
        <v>160</v>
      </c>
      <c r="F1321" s="176"/>
      <c r="G1321" s="177">
        <f>ROUND(E1321*F1321,2)</f>
        <v>0</v>
      </c>
      <c r="H1321" s="176"/>
      <c r="I1321" s="177">
        <f>ROUND(E1321*H1321,2)</f>
        <v>0</v>
      </c>
      <c r="J1321" s="176"/>
      <c r="K1321" s="177">
        <f>ROUND(E1321*J1321,2)</f>
        <v>0</v>
      </c>
      <c r="L1321" s="177">
        <v>21</v>
      </c>
      <c r="M1321" s="177">
        <f>G1321*(1+L1321/100)</f>
        <v>0</v>
      </c>
      <c r="N1321" s="175">
        <v>0</v>
      </c>
      <c r="O1321" s="175">
        <f>ROUND(E1321*N1321,2)</f>
        <v>0</v>
      </c>
      <c r="P1321" s="175">
        <v>0</v>
      </c>
      <c r="Q1321" s="175">
        <f>ROUND(E1321*P1321,2)</f>
        <v>0</v>
      </c>
      <c r="R1321" s="177"/>
      <c r="S1321" s="177" t="s">
        <v>281</v>
      </c>
      <c r="T1321" s="178" t="s">
        <v>268</v>
      </c>
      <c r="U1321" s="158">
        <v>0</v>
      </c>
      <c r="V1321" s="158">
        <f>ROUND(E1321*U1321,2)</f>
        <v>0</v>
      </c>
      <c r="W1321" s="158"/>
      <c r="X1321" s="158" t="s">
        <v>314</v>
      </c>
      <c r="Y1321" s="147"/>
      <c r="Z1321" s="147"/>
      <c r="AA1321" s="147"/>
      <c r="AB1321" s="147"/>
      <c r="AC1321" s="147"/>
      <c r="AD1321" s="147"/>
      <c r="AE1321" s="147"/>
      <c r="AF1321" s="147"/>
      <c r="AG1321" s="147" t="s">
        <v>315</v>
      </c>
      <c r="AH1321" s="147"/>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ht="22.5" outlineLevel="1" x14ac:dyDescent="0.2">
      <c r="A1322" s="154"/>
      <c r="B1322" s="155"/>
      <c r="C1322" s="189" t="s">
        <v>1191</v>
      </c>
      <c r="D1322" s="160"/>
      <c r="E1322" s="161"/>
      <c r="F1322" s="158"/>
      <c r="G1322" s="158"/>
      <c r="H1322" s="158"/>
      <c r="I1322" s="158"/>
      <c r="J1322" s="158"/>
      <c r="K1322" s="158"/>
      <c r="L1322" s="158"/>
      <c r="M1322" s="158"/>
      <c r="N1322" s="157"/>
      <c r="O1322" s="157"/>
      <c r="P1322" s="157"/>
      <c r="Q1322" s="157"/>
      <c r="R1322" s="158"/>
      <c r="S1322" s="158"/>
      <c r="T1322" s="158"/>
      <c r="U1322" s="158"/>
      <c r="V1322" s="158"/>
      <c r="W1322" s="158"/>
      <c r="X1322" s="158"/>
      <c r="Y1322" s="147"/>
      <c r="Z1322" s="147"/>
      <c r="AA1322" s="147"/>
      <c r="AB1322" s="147"/>
      <c r="AC1322" s="147"/>
      <c r="AD1322" s="147"/>
      <c r="AE1322" s="147"/>
      <c r="AF1322" s="147"/>
      <c r="AG1322" s="147" t="s">
        <v>301</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x14ac:dyDescent="0.2">
      <c r="A1323" s="154"/>
      <c r="B1323" s="155"/>
      <c r="C1323" s="189" t="s">
        <v>1192</v>
      </c>
      <c r="D1323" s="160"/>
      <c r="E1323" s="161">
        <v>160</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47"/>
      <c r="Z1323" s="147"/>
      <c r="AA1323" s="147"/>
      <c r="AB1323" s="147"/>
      <c r="AC1323" s="147"/>
      <c r="AD1323" s="147"/>
      <c r="AE1323" s="147"/>
      <c r="AF1323" s="147"/>
      <c r="AG1323" s="147" t="s">
        <v>301</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ht="22.5" outlineLevel="1" x14ac:dyDescent="0.2">
      <c r="A1324" s="172">
        <v>160</v>
      </c>
      <c r="B1324" s="173" t="s">
        <v>1193</v>
      </c>
      <c r="C1324" s="188" t="s">
        <v>1194</v>
      </c>
      <c r="D1324" s="174" t="s">
        <v>383</v>
      </c>
      <c r="E1324" s="175">
        <v>2</v>
      </c>
      <c r="F1324" s="176"/>
      <c r="G1324" s="177">
        <f>ROUND(E1324*F1324,2)</f>
        <v>0</v>
      </c>
      <c r="H1324" s="176"/>
      <c r="I1324" s="177">
        <f>ROUND(E1324*H1324,2)</f>
        <v>0</v>
      </c>
      <c r="J1324" s="176"/>
      <c r="K1324" s="177">
        <f>ROUND(E1324*J1324,2)</f>
        <v>0</v>
      </c>
      <c r="L1324" s="177">
        <v>21</v>
      </c>
      <c r="M1324" s="177">
        <f>G1324*(1+L1324/100)</f>
        <v>0</v>
      </c>
      <c r="N1324" s="175">
        <v>0</v>
      </c>
      <c r="O1324" s="175">
        <f>ROUND(E1324*N1324,2)</f>
        <v>0</v>
      </c>
      <c r="P1324" s="175">
        <v>0</v>
      </c>
      <c r="Q1324" s="175">
        <f>ROUND(E1324*P1324,2)</f>
        <v>0</v>
      </c>
      <c r="R1324" s="177"/>
      <c r="S1324" s="177" t="s">
        <v>281</v>
      </c>
      <c r="T1324" s="178" t="s">
        <v>268</v>
      </c>
      <c r="U1324" s="158">
        <v>2.9</v>
      </c>
      <c r="V1324" s="158">
        <f>ROUND(E1324*U1324,2)</f>
        <v>5.8</v>
      </c>
      <c r="W1324" s="158"/>
      <c r="X1324" s="158" t="s">
        <v>314</v>
      </c>
      <c r="Y1324" s="147"/>
      <c r="Z1324" s="147"/>
      <c r="AA1324" s="147"/>
      <c r="AB1324" s="147"/>
      <c r="AC1324" s="147"/>
      <c r="AD1324" s="147"/>
      <c r="AE1324" s="147"/>
      <c r="AF1324" s="147"/>
      <c r="AG1324" s="147" t="s">
        <v>919</v>
      </c>
      <c r="AH1324" s="147"/>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x14ac:dyDescent="0.2">
      <c r="A1325" s="154"/>
      <c r="B1325" s="155"/>
      <c r="C1325" s="189" t="s">
        <v>1195</v>
      </c>
      <c r="D1325" s="160"/>
      <c r="E1325" s="161">
        <v>2</v>
      </c>
      <c r="F1325" s="158"/>
      <c r="G1325" s="158"/>
      <c r="H1325" s="158"/>
      <c r="I1325" s="158"/>
      <c r="J1325" s="158"/>
      <c r="K1325" s="158"/>
      <c r="L1325" s="158"/>
      <c r="M1325" s="158"/>
      <c r="N1325" s="157"/>
      <c r="O1325" s="157"/>
      <c r="P1325" s="157"/>
      <c r="Q1325" s="157"/>
      <c r="R1325" s="158"/>
      <c r="S1325" s="158"/>
      <c r="T1325" s="158"/>
      <c r="U1325" s="158"/>
      <c r="V1325" s="158"/>
      <c r="W1325" s="158"/>
      <c r="X1325" s="158"/>
      <c r="Y1325" s="147"/>
      <c r="Z1325" s="147"/>
      <c r="AA1325" s="147"/>
      <c r="AB1325" s="147"/>
      <c r="AC1325" s="147"/>
      <c r="AD1325" s="147"/>
      <c r="AE1325" s="147"/>
      <c r="AF1325" s="147"/>
      <c r="AG1325" s="147" t="s">
        <v>301</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1" x14ac:dyDescent="0.2">
      <c r="A1326" s="154"/>
      <c r="B1326" s="155"/>
      <c r="C1326" s="189" t="s">
        <v>1196</v>
      </c>
      <c r="D1326" s="160"/>
      <c r="E1326" s="161"/>
      <c r="F1326" s="158"/>
      <c r="G1326" s="158"/>
      <c r="H1326" s="158"/>
      <c r="I1326" s="158"/>
      <c r="J1326" s="158"/>
      <c r="K1326" s="158"/>
      <c r="L1326" s="158"/>
      <c r="M1326" s="158"/>
      <c r="N1326" s="157"/>
      <c r="O1326" s="157"/>
      <c r="P1326" s="157"/>
      <c r="Q1326" s="157"/>
      <c r="R1326" s="158"/>
      <c r="S1326" s="158"/>
      <c r="T1326" s="158"/>
      <c r="U1326" s="158"/>
      <c r="V1326" s="158"/>
      <c r="W1326" s="158"/>
      <c r="X1326" s="158"/>
      <c r="Y1326" s="147"/>
      <c r="Z1326" s="147"/>
      <c r="AA1326" s="147"/>
      <c r="AB1326" s="147"/>
      <c r="AC1326" s="147"/>
      <c r="AD1326" s="147"/>
      <c r="AE1326" s="147"/>
      <c r="AF1326" s="147"/>
      <c r="AG1326" s="147" t="s">
        <v>301</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1" x14ac:dyDescent="0.2">
      <c r="A1327" s="154"/>
      <c r="B1327" s="155"/>
      <c r="C1327" s="189" t="s">
        <v>1197</v>
      </c>
      <c r="D1327" s="160"/>
      <c r="E1327" s="161"/>
      <c r="F1327" s="158"/>
      <c r="G1327" s="158"/>
      <c r="H1327" s="158"/>
      <c r="I1327" s="158"/>
      <c r="J1327" s="158"/>
      <c r="K1327" s="158"/>
      <c r="L1327" s="158"/>
      <c r="M1327" s="158"/>
      <c r="N1327" s="157"/>
      <c r="O1327" s="157"/>
      <c r="P1327" s="157"/>
      <c r="Q1327" s="157"/>
      <c r="R1327" s="158"/>
      <c r="S1327" s="158"/>
      <c r="T1327" s="158"/>
      <c r="U1327" s="158"/>
      <c r="V1327" s="158"/>
      <c r="W1327" s="158"/>
      <c r="X1327" s="158"/>
      <c r="Y1327" s="147"/>
      <c r="Z1327" s="147"/>
      <c r="AA1327" s="147"/>
      <c r="AB1327" s="147"/>
      <c r="AC1327" s="147"/>
      <c r="AD1327" s="147"/>
      <c r="AE1327" s="147"/>
      <c r="AF1327" s="147"/>
      <c r="AG1327" s="147" t="s">
        <v>301</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1" x14ac:dyDescent="0.2">
      <c r="A1328" s="154">
        <v>161</v>
      </c>
      <c r="B1328" s="155" t="s">
        <v>1198</v>
      </c>
      <c r="C1328" s="200" t="s">
        <v>1199</v>
      </c>
      <c r="D1328" s="156" t="s">
        <v>0</v>
      </c>
      <c r="E1328" s="198"/>
      <c r="F1328" s="159"/>
      <c r="G1328" s="158">
        <f>ROUND(E1328*F1328,2)</f>
        <v>0</v>
      </c>
      <c r="H1328" s="159"/>
      <c r="I1328" s="158">
        <f>ROUND(E1328*H1328,2)</f>
        <v>0</v>
      </c>
      <c r="J1328" s="159"/>
      <c r="K1328" s="158">
        <f>ROUND(E1328*J1328,2)</f>
        <v>0</v>
      </c>
      <c r="L1328" s="158">
        <v>21</v>
      </c>
      <c r="M1328" s="158">
        <f>G1328*(1+L1328/100)</f>
        <v>0</v>
      </c>
      <c r="N1328" s="157">
        <v>0</v>
      </c>
      <c r="O1328" s="157">
        <f>ROUND(E1328*N1328,2)</f>
        <v>0</v>
      </c>
      <c r="P1328" s="157">
        <v>0</v>
      </c>
      <c r="Q1328" s="157">
        <f>ROUND(E1328*P1328,2)</f>
        <v>0</v>
      </c>
      <c r="R1328" s="158" t="s">
        <v>1070</v>
      </c>
      <c r="S1328" s="158" t="s">
        <v>267</v>
      </c>
      <c r="T1328" s="158" t="s">
        <v>267</v>
      </c>
      <c r="U1328" s="158">
        <v>0</v>
      </c>
      <c r="V1328" s="158">
        <f>ROUND(E1328*U1328,2)</f>
        <v>0</v>
      </c>
      <c r="W1328" s="158"/>
      <c r="X1328" s="158" t="s">
        <v>909</v>
      </c>
      <c r="Y1328" s="147"/>
      <c r="Z1328" s="147"/>
      <c r="AA1328" s="147"/>
      <c r="AB1328" s="147"/>
      <c r="AC1328" s="147"/>
      <c r="AD1328" s="147"/>
      <c r="AE1328" s="147"/>
      <c r="AF1328" s="147"/>
      <c r="AG1328" s="147" t="s">
        <v>910</v>
      </c>
      <c r="AH1328" s="147"/>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1" x14ac:dyDescent="0.2">
      <c r="A1329" s="154"/>
      <c r="B1329" s="155"/>
      <c r="C1329" s="264" t="s">
        <v>958</v>
      </c>
      <c r="D1329" s="265"/>
      <c r="E1329" s="265"/>
      <c r="F1329" s="265"/>
      <c r="G1329" s="265"/>
      <c r="H1329" s="158"/>
      <c r="I1329" s="158"/>
      <c r="J1329" s="158"/>
      <c r="K1329" s="158"/>
      <c r="L1329" s="158"/>
      <c r="M1329" s="158"/>
      <c r="N1329" s="157"/>
      <c r="O1329" s="157"/>
      <c r="P1329" s="157"/>
      <c r="Q1329" s="157"/>
      <c r="R1329" s="158"/>
      <c r="S1329" s="158"/>
      <c r="T1329" s="158"/>
      <c r="U1329" s="158"/>
      <c r="V1329" s="158"/>
      <c r="W1329" s="158"/>
      <c r="X1329" s="158"/>
      <c r="Y1329" s="147"/>
      <c r="Z1329" s="147"/>
      <c r="AA1329" s="147"/>
      <c r="AB1329" s="147"/>
      <c r="AC1329" s="147"/>
      <c r="AD1329" s="147"/>
      <c r="AE1329" s="147"/>
      <c r="AF1329" s="147"/>
      <c r="AG1329" s="147" t="s">
        <v>317</v>
      </c>
      <c r="AH1329" s="147"/>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x14ac:dyDescent="0.2">
      <c r="A1330" s="165" t="s">
        <v>262</v>
      </c>
      <c r="B1330" s="166" t="s">
        <v>176</v>
      </c>
      <c r="C1330" s="186" t="s">
        <v>177</v>
      </c>
      <c r="D1330" s="167"/>
      <c r="E1330" s="168"/>
      <c r="F1330" s="169"/>
      <c r="G1330" s="169">
        <f>SUMIF(AG1331:AG1338,"&lt;&gt;NOR",G1331:G1338)</f>
        <v>0</v>
      </c>
      <c r="H1330" s="169"/>
      <c r="I1330" s="169">
        <f>SUM(I1331:I1338)</f>
        <v>0</v>
      </c>
      <c r="J1330" s="169"/>
      <c r="K1330" s="169">
        <f>SUM(K1331:K1338)</f>
        <v>0</v>
      </c>
      <c r="L1330" s="169"/>
      <c r="M1330" s="169">
        <f>SUM(M1331:M1338)</f>
        <v>0</v>
      </c>
      <c r="N1330" s="168"/>
      <c r="O1330" s="168">
        <f>SUM(O1331:O1338)</f>
        <v>0</v>
      </c>
      <c r="P1330" s="168"/>
      <c r="Q1330" s="168">
        <f>SUM(Q1331:Q1338)</f>
        <v>1.05</v>
      </c>
      <c r="R1330" s="169"/>
      <c r="S1330" s="169"/>
      <c r="T1330" s="170"/>
      <c r="U1330" s="164"/>
      <c r="V1330" s="164">
        <f>SUM(V1331:V1338)</f>
        <v>35.479999999999997</v>
      </c>
      <c r="W1330" s="164"/>
      <c r="X1330" s="164"/>
      <c r="AG1330" t="s">
        <v>263</v>
      </c>
    </row>
    <row r="1331" spans="1:60" outlineLevel="1" x14ac:dyDescent="0.2">
      <c r="A1331" s="172">
        <v>162</v>
      </c>
      <c r="B1331" s="173" t="s">
        <v>1200</v>
      </c>
      <c r="C1331" s="188" t="s">
        <v>1201</v>
      </c>
      <c r="D1331" s="174" t="s">
        <v>312</v>
      </c>
      <c r="E1331" s="175">
        <v>95.9</v>
      </c>
      <c r="F1331" s="176"/>
      <c r="G1331" s="177">
        <f>ROUND(E1331*F1331,2)</f>
        <v>0</v>
      </c>
      <c r="H1331" s="176"/>
      <c r="I1331" s="177">
        <f>ROUND(E1331*H1331,2)</f>
        <v>0</v>
      </c>
      <c r="J1331" s="176"/>
      <c r="K1331" s="177">
        <f>ROUND(E1331*J1331,2)</f>
        <v>0</v>
      </c>
      <c r="L1331" s="177">
        <v>21</v>
      </c>
      <c r="M1331" s="177">
        <f>G1331*(1+L1331/100)</f>
        <v>0</v>
      </c>
      <c r="N1331" s="175">
        <v>0</v>
      </c>
      <c r="O1331" s="175">
        <f>ROUND(E1331*N1331,2)</f>
        <v>0</v>
      </c>
      <c r="P1331" s="175">
        <v>1.098E-2</v>
      </c>
      <c r="Q1331" s="175">
        <f>ROUND(E1331*P1331,2)</f>
        <v>1.05</v>
      </c>
      <c r="R1331" s="177" t="s">
        <v>1202</v>
      </c>
      <c r="S1331" s="177" t="s">
        <v>267</v>
      </c>
      <c r="T1331" s="178" t="s">
        <v>267</v>
      </c>
      <c r="U1331" s="158">
        <v>0.37</v>
      </c>
      <c r="V1331" s="158">
        <f>ROUND(E1331*U1331,2)</f>
        <v>35.479999999999997</v>
      </c>
      <c r="W1331" s="158"/>
      <c r="X1331" s="158" t="s">
        <v>314</v>
      </c>
      <c r="Y1331" s="147"/>
      <c r="Z1331" s="147"/>
      <c r="AA1331" s="147"/>
      <c r="AB1331" s="147"/>
      <c r="AC1331" s="147"/>
      <c r="AD1331" s="147"/>
      <c r="AE1331" s="147"/>
      <c r="AF1331" s="147"/>
      <c r="AG1331" s="147" t="s">
        <v>324</v>
      </c>
      <c r="AH1331" s="147"/>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1" x14ac:dyDescent="0.2">
      <c r="A1332" s="154"/>
      <c r="B1332" s="155"/>
      <c r="C1332" s="189" t="s">
        <v>1203</v>
      </c>
      <c r="D1332" s="160"/>
      <c r="E1332" s="161">
        <v>95.9</v>
      </c>
      <c r="F1332" s="158"/>
      <c r="G1332" s="158"/>
      <c r="H1332" s="158"/>
      <c r="I1332" s="158"/>
      <c r="J1332" s="158"/>
      <c r="K1332" s="158"/>
      <c r="L1332" s="158"/>
      <c r="M1332" s="158"/>
      <c r="N1332" s="157"/>
      <c r="O1332" s="157"/>
      <c r="P1332" s="157"/>
      <c r="Q1332" s="157"/>
      <c r="R1332" s="158"/>
      <c r="S1332" s="158"/>
      <c r="T1332" s="158"/>
      <c r="U1332" s="158"/>
      <c r="V1332" s="158"/>
      <c r="W1332" s="158"/>
      <c r="X1332" s="158"/>
      <c r="Y1332" s="147"/>
      <c r="Z1332" s="147"/>
      <c r="AA1332" s="147"/>
      <c r="AB1332" s="147"/>
      <c r="AC1332" s="147"/>
      <c r="AD1332" s="147"/>
      <c r="AE1332" s="147"/>
      <c r="AF1332" s="147"/>
      <c r="AG1332" s="147" t="s">
        <v>301</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1" x14ac:dyDescent="0.2">
      <c r="A1333" s="154"/>
      <c r="B1333" s="155"/>
      <c r="C1333" s="190" t="s">
        <v>302</v>
      </c>
      <c r="D1333" s="162"/>
      <c r="E1333" s="163"/>
      <c r="F1333" s="158"/>
      <c r="G1333" s="158"/>
      <c r="H1333" s="158"/>
      <c r="I1333" s="158"/>
      <c r="J1333" s="158"/>
      <c r="K1333" s="158"/>
      <c r="L1333" s="158"/>
      <c r="M1333" s="158"/>
      <c r="N1333" s="157"/>
      <c r="O1333" s="157"/>
      <c r="P1333" s="157"/>
      <c r="Q1333" s="157"/>
      <c r="R1333" s="158"/>
      <c r="S1333" s="158"/>
      <c r="T1333" s="158"/>
      <c r="U1333" s="158"/>
      <c r="V1333" s="158"/>
      <c r="W1333" s="158"/>
      <c r="X1333" s="158"/>
      <c r="Y1333" s="147"/>
      <c r="Z1333" s="147"/>
      <c r="AA1333" s="147"/>
      <c r="AB1333" s="147"/>
      <c r="AC1333" s="147"/>
      <c r="AD1333" s="147"/>
      <c r="AE1333" s="147"/>
      <c r="AF1333" s="147"/>
      <c r="AG1333" s="147" t="s">
        <v>301</v>
      </c>
      <c r="AH1333" s="147"/>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1" x14ac:dyDescent="0.2">
      <c r="A1334" s="154"/>
      <c r="B1334" s="155"/>
      <c r="C1334" s="191" t="s">
        <v>617</v>
      </c>
      <c r="D1334" s="162"/>
      <c r="E1334" s="163">
        <v>52.92</v>
      </c>
      <c r="F1334" s="158"/>
      <c r="G1334" s="158"/>
      <c r="H1334" s="158"/>
      <c r="I1334" s="158"/>
      <c r="J1334" s="158"/>
      <c r="K1334" s="158"/>
      <c r="L1334" s="158"/>
      <c r="M1334" s="158"/>
      <c r="N1334" s="157"/>
      <c r="O1334" s="157"/>
      <c r="P1334" s="157"/>
      <c r="Q1334" s="157"/>
      <c r="R1334" s="158"/>
      <c r="S1334" s="158"/>
      <c r="T1334" s="158"/>
      <c r="U1334" s="158"/>
      <c r="V1334" s="158"/>
      <c r="W1334" s="158"/>
      <c r="X1334" s="158"/>
      <c r="Y1334" s="147"/>
      <c r="Z1334" s="147"/>
      <c r="AA1334" s="147"/>
      <c r="AB1334" s="147"/>
      <c r="AC1334" s="147"/>
      <c r="AD1334" s="147"/>
      <c r="AE1334" s="147"/>
      <c r="AF1334" s="147"/>
      <c r="AG1334" s="147" t="s">
        <v>301</v>
      </c>
      <c r="AH1334" s="147">
        <v>2</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1" x14ac:dyDescent="0.2">
      <c r="A1335" s="154"/>
      <c r="B1335" s="155"/>
      <c r="C1335" s="191" t="s">
        <v>1054</v>
      </c>
      <c r="D1335" s="162"/>
      <c r="E1335" s="163">
        <v>42.975000000000001</v>
      </c>
      <c r="F1335" s="158"/>
      <c r="G1335" s="158"/>
      <c r="H1335" s="158"/>
      <c r="I1335" s="158"/>
      <c r="J1335" s="158"/>
      <c r="K1335" s="158"/>
      <c r="L1335" s="158"/>
      <c r="M1335" s="158"/>
      <c r="N1335" s="157"/>
      <c r="O1335" s="157"/>
      <c r="P1335" s="157"/>
      <c r="Q1335" s="157"/>
      <c r="R1335" s="158"/>
      <c r="S1335" s="158"/>
      <c r="T1335" s="158"/>
      <c r="U1335" s="158"/>
      <c r="V1335" s="158"/>
      <c r="W1335" s="158"/>
      <c r="X1335" s="158"/>
      <c r="Y1335" s="147"/>
      <c r="Z1335" s="147"/>
      <c r="AA1335" s="147"/>
      <c r="AB1335" s="147"/>
      <c r="AC1335" s="147"/>
      <c r="AD1335" s="147"/>
      <c r="AE1335" s="147"/>
      <c r="AF1335" s="147"/>
      <c r="AG1335" s="147" t="s">
        <v>301</v>
      </c>
      <c r="AH1335" s="147">
        <v>2</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1" x14ac:dyDescent="0.2">
      <c r="A1336" s="154"/>
      <c r="B1336" s="155"/>
      <c r="C1336" s="190" t="s">
        <v>306</v>
      </c>
      <c r="D1336" s="162"/>
      <c r="E1336" s="163"/>
      <c r="F1336" s="158"/>
      <c r="G1336" s="158"/>
      <c r="H1336" s="158"/>
      <c r="I1336" s="158"/>
      <c r="J1336" s="158"/>
      <c r="K1336" s="158"/>
      <c r="L1336" s="158"/>
      <c r="M1336" s="158"/>
      <c r="N1336" s="157"/>
      <c r="O1336" s="157"/>
      <c r="P1336" s="157"/>
      <c r="Q1336" s="157"/>
      <c r="R1336" s="158"/>
      <c r="S1336" s="158"/>
      <c r="T1336" s="158"/>
      <c r="U1336" s="158"/>
      <c r="V1336" s="158"/>
      <c r="W1336" s="158"/>
      <c r="X1336" s="158"/>
      <c r="Y1336" s="147"/>
      <c r="Z1336" s="147"/>
      <c r="AA1336" s="147"/>
      <c r="AB1336" s="147"/>
      <c r="AC1336" s="147"/>
      <c r="AD1336" s="147"/>
      <c r="AE1336" s="147"/>
      <c r="AF1336" s="147"/>
      <c r="AG1336" s="147" t="s">
        <v>301</v>
      </c>
      <c r="AH1336" s="147"/>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1" x14ac:dyDescent="0.2">
      <c r="A1337" s="154">
        <v>163</v>
      </c>
      <c r="B1337" s="155" t="s">
        <v>1204</v>
      </c>
      <c r="C1337" s="200" t="s">
        <v>1205</v>
      </c>
      <c r="D1337" s="156" t="s">
        <v>0</v>
      </c>
      <c r="E1337" s="198"/>
      <c r="F1337" s="159"/>
      <c r="G1337" s="158">
        <f>ROUND(E1337*F1337,2)</f>
        <v>0</v>
      </c>
      <c r="H1337" s="159"/>
      <c r="I1337" s="158">
        <f>ROUND(E1337*H1337,2)</f>
        <v>0</v>
      </c>
      <c r="J1337" s="159"/>
      <c r="K1337" s="158">
        <f>ROUND(E1337*J1337,2)</f>
        <v>0</v>
      </c>
      <c r="L1337" s="158">
        <v>21</v>
      </c>
      <c r="M1337" s="158">
        <f>G1337*(1+L1337/100)</f>
        <v>0</v>
      </c>
      <c r="N1337" s="157">
        <v>0</v>
      </c>
      <c r="O1337" s="157">
        <f>ROUND(E1337*N1337,2)</f>
        <v>0</v>
      </c>
      <c r="P1337" s="157">
        <v>0</v>
      </c>
      <c r="Q1337" s="157">
        <f>ROUND(E1337*P1337,2)</f>
        <v>0</v>
      </c>
      <c r="R1337" s="158" t="s">
        <v>1202</v>
      </c>
      <c r="S1337" s="158" t="s">
        <v>267</v>
      </c>
      <c r="T1337" s="158" t="s">
        <v>267</v>
      </c>
      <c r="U1337" s="158">
        <v>0</v>
      </c>
      <c r="V1337" s="158">
        <f>ROUND(E1337*U1337,2)</f>
        <v>0</v>
      </c>
      <c r="W1337" s="158"/>
      <c r="X1337" s="158" t="s">
        <v>909</v>
      </c>
      <c r="Y1337" s="147"/>
      <c r="Z1337" s="147"/>
      <c r="AA1337" s="147"/>
      <c r="AB1337" s="147"/>
      <c r="AC1337" s="147"/>
      <c r="AD1337" s="147"/>
      <c r="AE1337" s="147"/>
      <c r="AF1337" s="147"/>
      <c r="AG1337" s="147" t="s">
        <v>910</v>
      </c>
      <c r="AH1337" s="147"/>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x14ac:dyDescent="0.2">
      <c r="A1338" s="154"/>
      <c r="B1338" s="155"/>
      <c r="C1338" s="264" t="s">
        <v>958</v>
      </c>
      <c r="D1338" s="265"/>
      <c r="E1338" s="265"/>
      <c r="F1338" s="265"/>
      <c r="G1338" s="265"/>
      <c r="H1338" s="158"/>
      <c r="I1338" s="158"/>
      <c r="J1338" s="158"/>
      <c r="K1338" s="158"/>
      <c r="L1338" s="158"/>
      <c r="M1338" s="158"/>
      <c r="N1338" s="157"/>
      <c r="O1338" s="157"/>
      <c r="P1338" s="157"/>
      <c r="Q1338" s="157"/>
      <c r="R1338" s="158"/>
      <c r="S1338" s="158"/>
      <c r="T1338" s="158"/>
      <c r="U1338" s="158"/>
      <c r="V1338" s="158"/>
      <c r="W1338" s="158"/>
      <c r="X1338" s="158"/>
      <c r="Y1338" s="147"/>
      <c r="Z1338" s="147"/>
      <c r="AA1338" s="147"/>
      <c r="AB1338" s="147"/>
      <c r="AC1338" s="147"/>
      <c r="AD1338" s="147"/>
      <c r="AE1338" s="147"/>
      <c r="AF1338" s="147"/>
      <c r="AG1338" s="147" t="s">
        <v>317</v>
      </c>
      <c r="AH1338" s="147"/>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x14ac:dyDescent="0.2">
      <c r="A1339" s="165" t="s">
        <v>262</v>
      </c>
      <c r="B1339" s="166" t="s">
        <v>178</v>
      </c>
      <c r="C1339" s="186" t="s">
        <v>179</v>
      </c>
      <c r="D1339" s="167"/>
      <c r="E1339" s="168"/>
      <c r="F1339" s="169"/>
      <c r="G1339" s="169">
        <f>SUMIF(AG1340:AG1491,"&lt;&gt;NOR",G1340:G1491)</f>
        <v>0</v>
      </c>
      <c r="H1339" s="169"/>
      <c r="I1339" s="169">
        <f>SUM(I1340:I1491)</f>
        <v>0</v>
      </c>
      <c r="J1339" s="169"/>
      <c r="K1339" s="169">
        <f>SUM(K1340:K1491)</f>
        <v>0</v>
      </c>
      <c r="L1339" s="169"/>
      <c r="M1339" s="169">
        <f>SUM(M1340:M1491)</f>
        <v>0</v>
      </c>
      <c r="N1339" s="168"/>
      <c r="O1339" s="168">
        <f>SUM(O1340:O1491)</f>
        <v>3.5999999999999996</v>
      </c>
      <c r="P1339" s="168"/>
      <c r="Q1339" s="168">
        <f>SUM(Q1340:Q1491)</f>
        <v>0</v>
      </c>
      <c r="R1339" s="169"/>
      <c r="S1339" s="169"/>
      <c r="T1339" s="170"/>
      <c r="U1339" s="164"/>
      <c r="V1339" s="164">
        <f>SUM(V1340:V1491)</f>
        <v>1105.74</v>
      </c>
      <c r="W1339" s="164"/>
      <c r="X1339" s="164"/>
      <c r="AG1339" t="s">
        <v>263</v>
      </c>
    </row>
    <row r="1340" spans="1:60" outlineLevel="1" x14ac:dyDescent="0.2">
      <c r="A1340" s="172">
        <v>164</v>
      </c>
      <c r="B1340" s="173" t="s">
        <v>1206</v>
      </c>
      <c r="C1340" s="188" t="s">
        <v>1207</v>
      </c>
      <c r="D1340" s="174" t="s">
        <v>312</v>
      </c>
      <c r="E1340" s="175">
        <v>214.6</v>
      </c>
      <c r="F1340" s="176"/>
      <c r="G1340" s="177">
        <f>ROUND(E1340*F1340,2)</f>
        <v>0</v>
      </c>
      <c r="H1340" s="176"/>
      <c r="I1340" s="177">
        <f>ROUND(E1340*H1340,2)</f>
        <v>0</v>
      </c>
      <c r="J1340" s="176"/>
      <c r="K1340" s="177">
        <f>ROUND(E1340*J1340,2)</f>
        <v>0</v>
      </c>
      <c r="L1340" s="177">
        <v>21</v>
      </c>
      <c r="M1340" s="177">
        <f>G1340*(1+L1340/100)</f>
        <v>0</v>
      </c>
      <c r="N1340" s="175">
        <v>0</v>
      </c>
      <c r="O1340" s="175">
        <f>ROUND(E1340*N1340,2)</f>
        <v>0</v>
      </c>
      <c r="P1340" s="175">
        <v>0</v>
      </c>
      <c r="Q1340" s="175">
        <f>ROUND(E1340*P1340,2)</f>
        <v>0</v>
      </c>
      <c r="R1340" s="177" t="s">
        <v>1208</v>
      </c>
      <c r="S1340" s="177" t="s">
        <v>267</v>
      </c>
      <c r="T1340" s="178" t="s">
        <v>267</v>
      </c>
      <c r="U1340" s="158">
        <v>2.5499999999999998</v>
      </c>
      <c r="V1340" s="158">
        <f>ROUND(E1340*U1340,2)</f>
        <v>547.23</v>
      </c>
      <c r="W1340" s="158"/>
      <c r="X1340" s="158" t="s">
        <v>314</v>
      </c>
      <c r="Y1340" s="147"/>
      <c r="Z1340" s="147"/>
      <c r="AA1340" s="147"/>
      <c r="AB1340" s="147"/>
      <c r="AC1340" s="147"/>
      <c r="AD1340" s="147"/>
      <c r="AE1340" s="147"/>
      <c r="AF1340" s="147"/>
      <c r="AG1340" s="147" t="s">
        <v>919</v>
      </c>
      <c r="AH1340" s="147"/>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1" x14ac:dyDescent="0.2">
      <c r="A1341" s="154"/>
      <c r="B1341" s="155"/>
      <c r="C1341" s="189" t="s">
        <v>577</v>
      </c>
      <c r="D1341" s="160"/>
      <c r="E1341" s="161"/>
      <c r="F1341" s="158"/>
      <c r="G1341" s="158"/>
      <c r="H1341" s="158"/>
      <c r="I1341" s="158"/>
      <c r="J1341" s="158"/>
      <c r="K1341" s="158"/>
      <c r="L1341" s="158"/>
      <c r="M1341" s="158"/>
      <c r="N1341" s="157"/>
      <c r="O1341" s="157"/>
      <c r="P1341" s="157"/>
      <c r="Q1341" s="157"/>
      <c r="R1341" s="158"/>
      <c r="S1341" s="158"/>
      <c r="T1341" s="158"/>
      <c r="U1341" s="158"/>
      <c r="V1341" s="158"/>
      <c r="W1341" s="158"/>
      <c r="X1341" s="158"/>
      <c r="Y1341" s="147"/>
      <c r="Z1341" s="147"/>
      <c r="AA1341" s="147"/>
      <c r="AB1341" s="147"/>
      <c r="AC1341" s="147"/>
      <c r="AD1341" s="147"/>
      <c r="AE1341" s="147"/>
      <c r="AF1341" s="147"/>
      <c r="AG1341" s="147" t="s">
        <v>301</v>
      </c>
      <c r="AH1341" s="147">
        <v>0</v>
      </c>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x14ac:dyDescent="0.2">
      <c r="A1342" s="154"/>
      <c r="B1342" s="155"/>
      <c r="C1342" s="189" t="s">
        <v>583</v>
      </c>
      <c r="D1342" s="160"/>
      <c r="E1342" s="161">
        <v>6.88</v>
      </c>
      <c r="F1342" s="158"/>
      <c r="G1342" s="158"/>
      <c r="H1342" s="158"/>
      <c r="I1342" s="158"/>
      <c r="J1342" s="158"/>
      <c r="K1342" s="158"/>
      <c r="L1342" s="158"/>
      <c r="M1342" s="158"/>
      <c r="N1342" s="157"/>
      <c r="O1342" s="157"/>
      <c r="P1342" s="157"/>
      <c r="Q1342" s="157"/>
      <c r="R1342" s="158"/>
      <c r="S1342" s="158"/>
      <c r="T1342" s="158"/>
      <c r="U1342" s="158"/>
      <c r="V1342" s="158"/>
      <c r="W1342" s="158"/>
      <c r="X1342" s="158"/>
      <c r="Y1342" s="147"/>
      <c r="Z1342" s="147"/>
      <c r="AA1342" s="147"/>
      <c r="AB1342" s="147"/>
      <c r="AC1342" s="147"/>
      <c r="AD1342" s="147"/>
      <c r="AE1342" s="147"/>
      <c r="AF1342" s="147"/>
      <c r="AG1342" s="147" t="s">
        <v>301</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1" x14ac:dyDescent="0.2">
      <c r="A1343" s="154"/>
      <c r="B1343" s="155"/>
      <c r="C1343" s="189" t="s">
        <v>588</v>
      </c>
      <c r="D1343" s="160"/>
      <c r="E1343" s="161">
        <v>44.16</v>
      </c>
      <c r="F1343" s="158"/>
      <c r="G1343" s="158"/>
      <c r="H1343" s="158"/>
      <c r="I1343" s="158"/>
      <c r="J1343" s="158"/>
      <c r="K1343" s="158"/>
      <c r="L1343" s="158"/>
      <c r="M1343" s="158"/>
      <c r="N1343" s="157"/>
      <c r="O1343" s="157"/>
      <c r="P1343" s="157"/>
      <c r="Q1343" s="157"/>
      <c r="R1343" s="158"/>
      <c r="S1343" s="158"/>
      <c r="T1343" s="158"/>
      <c r="U1343" s="158"/>
      <c r="V1343" s="158"/>
      <c r="W1343" s="158"/>
      <c r="X1343" s="158"/>
      <c r="Y1343" s="147"/>
      <c r="Z1343" s="147"/>
      <c r="AA1343" s="147"/>
      <c r="AB1343" s="147"/>
      <c r="AC1343" s="147"/>
      <c r="AD1343" s="147"/>
      <c r="AE1343" s="147"/>
      <c r="AF1343" s="147"/>
      <c r="AG1343" s="147" t="s">
        <v>301</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1" x14ac:dyDescent="0.2">
      <c r="A1344" s="154"/>
      <c r="B1344" s="155"/>
      <c r="C1344" s="189" t="s">
        <v>590</v>
      </c>
      <c r="D1344" s="160"/>
      <c r="E1344" s="161">
        <v>37.5</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47"/>
      <c r="Z1344" s="147"/>
      <c r="AA1344" s="147"/>
      <c r="AB1344" s="147"/>
      <c r="AC1344" s="147"/>
      <c r="AD1344" s="147"/>
      <c r="AE1344" s="147"/>
      <c r="AF1344" s="147"/>
      <c r="AG1344" s="147" t="s">
        <v>301</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x14ac:dyDescent="0.2">
      <c r="A1345" s="154"/>
      <c r="B1345" s="155"/>
      <c r="C1345" s="189" t="s">
        <v>591</v>
      </c>
      <c r="D1345" s="160"/>
      <c r="E1345" s="161">
        <v>19.25</v>
      </c>
      <c r="F1345" s="158"/>
      <c r="G1345" s="158"/>
      <c r="H1345" s="158"/>
      <c r="I1345" s="158"/>
      <c r="J1345" s="158"/>
      <c r="K1345" s="158"/>
      <c r="L1345" s="158"/>
      <c r="M1345" s="158"/>
      <c r="N1345" s="157"/>
      <c r="O1345" s="157"/>
      <c r="P1345" s="157"/>
      <c r="Q1345" s="157"/>
      <c r="R1345" s="158"/>
      <c r="S1345" s="158"/>
      <c r="T1345" s="158"/>
      <c r="U1345" s="158"/>
      <c r="V1345" s="158"/>
      <c r="W1345" s="158"/>
      <c r="X1345" s="158"/>
      <c r="Y1345" s="147"/>
      <c r="Z1345" s="147"/>
      <c r="AA1345" s="147"/>
      <c r="AB1345" s="147"/>
      <c r="AC1345" s="147"/>
      <c r="AD1345" s="147"/>
      <c r="AE1345" s="147"/>
      <c r="AF1345" s="147"/>
      <c r="AG1345" s="147" t="s">
        <v>301</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1" x14ac:dyDescent="0.2">
      <c r="A1346" s="154"/>
      <c r="B1346" s="155"/>
      <c r="C1346" s="189" t="s">
        <v>592</v>
      </c>
      <c r="D1346" s="160"/>
      <c r="E1346" s="161">
        <v>1.08</v>
      </c>
      <c r="F1346" s="158"/>
      <c r="G1346" s="158"/>
      <c r="H1346" s="158"/>
      <c r="I1346" s="158"/>
      <c r="J1346" s="158"/>
      <c r="K1346" s="158"/>
      <c r="L1346" s="158"/>
      <c r="M1346" s="158"/>
      <c r="N1346" s="157"/>
      <c r="O1346" s="157"/>
      <c r="P1346" s="157"/>
      <c r="Q1346" s="157"/>
      <c r="R1346" s="158"/>
      <c r="S1346" s="158"/>
      <c r="T1346" s="158"/>
      <c r="U1346" s="158"/>
      <c r="V1346" s="158"/>
      <c r="W1346" s="158"/>
      <c r="X1346" s="158"/>
      <c r="Y1346" s="147"/>
      <c r="Z1346" s="147"/>
      <c r="AA1346" s="147"/>
      <c r="AB1346" s="147"/>
      <c r="AC1346" s="147"/>
      <c r="AD1346" s="147"/>
      <c r="AE1346" s="147"/>
      <c r="AF1346" s="147"/>
      <c r="AG1346" s="147" t="s">
        <v>301</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1" x14ac:dyDescent="0.2">
      <c r="A1347" s="154"/>
      <c r="B1347" s="155"/>
      <c r="C1347" s="189" t="s">
        <v>593</v>
      </c>
      <c r="D1347" s="160"/>
      <c r="E1347" s="161">
        <v>4.32</v>
      </c>
      <c r="F1347" s="158"/>
      <c r="G1347" s="158"/>
      <c r="H1347" s="158"/>
      <c r="I1347" s="158"/>
      <c r="J1347" s="158"/>
      <c r="K1347" s="158"/>
      <c r="L1347" s="158"/>
      <c r="M1347" s="158"/>
      <c r="N1347" s="157"/>
      <c r="O1347" s="157"/>
      <c r="P1347" s="157"/>
      <c r="Q1347" s="157"/>
      <c r="R1347" s="158"/>
      <c r="S1347" s="158"/>
      <c r="T1347" s="158"/>
      <c r="U1347" s="158"/>
      <c r="V1347" s="158"/>
      <c r="W1347" s="158"/>
      <c r="X1347" s="158"/>
      <c r="Y1347" s="147"/>
      <c r="Z1347" s="147"/>
      <c r="AA1347" s="147"/>
      <c r="AB1347" s="147"/>
      <c r="AC1347" s="147"/>
      <c r="AD1347" s="147"/>
      <c r="AE1347" s="147"/>
      <c r="AF1347" s="147"/>
      <c r="AG1347" s="147" t="s">
        <v>301</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1" x14ac:dyDescent="0.2">
      <c r="A1348" s="154"/>
      <c r="B1348" s="155"/>
      <c r="C1348" s="189" t="s">
        <v>594</v>
      </c>
      <c r="D1348" s="160"/>
      <c r="E1348" s="161">
        <v>8.625</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47"/>
      <c r="Z1348" s="147"/>
      <c r="AA1348" s="147"/>
      <c r="AB1348" s="147"/>
      <c r="AC1348" s="147"/>
      <c r="AD1348" s="147"/>
      <c r="AE1348" s="147"/>
      <c r="AF1348" s="147"/>
      <c r="AG1348" s="147" t="s">
        <v>301</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1" x14ac:dyDescent="0.2">
      <c r="A1349" s="154"/>
      <c r="B1349" s="155"/>
      <c r="C1349" s="189" t="s">
        <v>595</v>
      </c>
      <c r="D1349" s="160"/>
      <c r="E1349" s="161">
        <v>1.7250000000000001</v>
      </c>
      <c r="F1349" s="158"/>
      <c r="G1349" s="158"/>
      <c r="H1349" s="158"/>
      <c r="I1349" s="158"/>
      <c r="J1349" s="158"/>
      <c r="K1349" s="158"/>
      <c r="L1349" s="158"/>
      <c r="M1349" s="158"/>
      <c r="N1349" s="157"/>
      <c r="O1349" s="157"/>
      <c r="P1349" s="157"/>
      <c r="Q1349" s="157"/>
      <c r="R1349" s="158"/>
      <c r="S1349" s="158"/>
      <c r="T1349" s="158"/>
      <c r="U1349" s="158"/>
      <c r="V1349" s="158"/>
      <c r="W1349" s="158"/>
      <c r="X1349" s="158"/>
      <c r="Y1349" s="147"/>
      <c r="Z1349" s="147"/>
      <c r="AA1349" s="147"/>
      <c r="AB1349" s="147"/>
      <c r="AC1349" s="147"/>
      <c r="AD1349" s="147"/>
      <c r="AE1349" s="147"/>
      <c r="AF1349" s="147"/>
      <c r="AG1349" s="147" t="s">
        <v>301</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1" x14ac:dyDescent="0.2">
      <c r="A1350" s="154"/>
      <c r="B1350" s="155"/>
      <c r="C1350" s="189" t="s">
        <v>596</v>
      </c>
      <c r="D1350" s="160"/>
      <c r="E1350" s="161">
        <v>91.08</v>
      </c>
      <c r="F1350" s="158"/>
      <c r="G1350" s="158"/>
      <c r="H1350" s="158"/>
      <c r="I1350" s="158"/>
      <c r="J1350" s="158"/>
      <c r="K1350" s="158"/>
      <c r="L1350" s="158"/>
      <c r="M1350" s="158"/>
      <c r="N1350" s="157"/>
      <c r="O1350" s="157"/>
      <c r="P1350" s="157"/>
      <c r="Q1350" s="157"/>
      <c r="R1350" s="158"/>
      <c r="S1350" s="158"/>
      <c r="T1350" s="158"/>
      <c r="U1350" s="158"/>
      <c r="V1350" s="158"/>
      <c r="W1350" s="158"/>
      <c r="X1350" s="158"/>
      <c r="Y1350" s="147"/>
      <c r="Z1350" s="147"/>
      <c r="AA1350" s="147"/>
      <c r="AB1350" s="147"/>
      <c r="AC1350" s="147"/>
      <c r="AD1350" s="147"/>
      <c r="AE1350" s="147"/>
      <c r="AF1350" s="147"/>
      <c r="AG1350" s="147" t="s">
        <v>301</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1" x14ac:dyDescent="0.2">
      <c r="A1351" s="154"/>
      <c r="B1351" s="155"/>
      <c r="C1351" s="189" t="s">
        <v>1209</v>
      </c>
      <c r="D1351" s="160"/>
      <c r="E1351" s="161">
        <v>-0.02</v>
      </c>
      <c r="F1351" s="158"/>
      <c r="G1351" s="158"/>
      <c r="H1351" s="158"/>
      <c r="I1351" s="158"/>
      <c r="J1351" s="158"/>
      <c r="K1351" s="158"/>
      <c r="L1351" s="158"/>
      <c r="M1351" s="158"/>
      <c r="N1351" s="157"/>
      <c r="O1351" s="157"/>
      <c r="P1351" s="157"/>
      <c r="Q1351" s="157"/>
      <c r="R1351" s="158"/>
      <c r="S1351" s="158"/>
      <c r="T1351" s="158"/>
      <c r="U1351" s="158"/>
      <c r="V1351" s="158"/>
      <c r="W1351" s="158"/>
      <c r="X1351" s="158"/>
      <c r="Y1351" s="147"/>
      <c r="Z1351" s="147"/>
      <c r="AA1351" s="147"/>
      <c r="AB1351" s="147"/>
      <c r="AC1351" s="147"/>
      <c r="AD1351" s="147"/>
      <c r="AE1351" s="147"/>
      <c r="AF1351" s="147"/>
      <c r="AG1351" s="147" t="s">
        <v>301</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ht="22.5" outlineLevel="1" x14ac:dyDescent="0.2">
      <c r="A1352" s="172">
        <v>165</v>
      </c>
      <c r="B1352" s="173" t="s">
        <v>1210</v>
      </c>
      <c r="C1352" s="188" t="s">
        <v>1211</v>
      </c>
      <c r="D1352" s="174" t="s">
        <v>383</v>
      </c>
      <c r="E1352" s="175">
        <v>6</v>
      </c>
      <c r="F1352" s="176"/>
      <c r="G1352" s="177">
        <f>ROUND(E1352*F1352,2)</f>
        <v>0</v>
      </c>
      <c r="H1352" s="176"/>
      <c r="I1352" s="177">
        <f>ROUND(E1352*H1352,2)</f>
        <v>0</v>
      </c>
      <c r="J1352" s="176"/>
      <c r="K1352" s="177">
        <f>ROUND(E1352*J1352,2)</f>
        <v>0</v>
      </c>
      <c r="L1352" s="177">
        <v>21</v>
      </c>
      <c r="M1352" s="177">
        <f>G1352*(1+L1352/100)</f>
        <v>0</v>
      </c>
      <c r="N1352" s="175">
        <v>0</v>
      </c>
      <c r="O1352" s="175">
        <f>ROUND(E1352*N1352,2)</f>
        <v>0</v>
      </c>
      <c r="P1352" s="175">
        <v>0</v>
      </c>
      <c r="Q1352" s="175">
        <f>ROUND(E1352*P1352,2)</f>
        <v>0</v>
      </c>
      <c r="R1352" s="177" t="s">
        <v>1208</v>
      </c>
      <c r="S1352" s="177" t="s">
        <v>267</v>
      </c>
      <c r="T1352" s="178" t="s">
        <v>267</v>
      </c>
      <c r="U1352" s="158">
        <v>0.3</v>
      </c>
      <c r="V1352" s="158">
        <f>ROUND(E1352*U1352,2)</f>
        <v>1.8</v>
      </c>
      <c r="W1352" s="158"/>
      <c r="X1352" s="158" t="s">
        <v>314</v>
      </c>
      <c r="Y1352" s="147"/>
      <c r="Z1352" s="147"/>
      <c r="AA1352" s="147"/>
      <c r="AB1352" s="147"/>
      <c r="AC1352" s="147"/>
      <c r="AD1352" s="147"/>
      <c r="AE1352" s="147"/>
      <c r="AF1352" s="147"/>
      <c r="AG1352" s="147" t="s">
        <v>315</v>
      </c>
      <c r="AH1352" s="147"/>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1" x14ac:dyDescent="0.2">
      <c r="A1353" s="154"/>
      <c r="B1353" s="155"/>
      <c r="C1353" s="189" t="s">
        <v>577</v>
      </c>
      <c r="D1353" s="160"/>
      <c r="E1353" s="161"/>
      <c r="F1353" s="158"/>
      <c r="G1353" s="158"/>
      <c r="H1353" s="158"/>
      <c r="I1353" s="158"/>
      <c r="J1353" s="158"/>
      <c r="K1353" s="158"/>
      <c r="L1353" s="158"/>
      <c r="M1353" s="158"/>
      <c r="N1353" s="157"/>
      <c r="O1353" s="157"/>
      <c r="P1353" s="157"/>
      <c r="Q1353" s="157"/>
      <c r="R1353" s="158"/>
      <c r="S1353" s="158"/>
      <c r="T1353" s="158"/>
      <c r="U1353" s="158"/>
      <c r="V1353" s="158"/>
      <c r="W1353" s="158"/>
      <c r="X1353" s="158"/>
      <c r="Y1353" s="147"/>
      <c r="Z1353" s="147"/>
      <c r="AA1353" s="147"/>
      <c r="AB1353" s="147"/>
      <c r="AC1353" s="147"/>
      <c r="AD1353" s="147"/>
      <c r="AE1353" s="147"/>
      <c r="AF1353" s="147"/>
      <c r="AG1353" s="147" t="s">
        <v>301</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1" x14ac:dyDescent="0.2">
      <c r="A1354" s="154"/>
      <c r="B1354" s="155"/>
      <c r="C1354" s="189" t="s">
        <v>1212</v>
      </c>
      <c r="D1354" s="160"/>
      <c r="E1354" s="161">
        <v>2</v>
      </c>
      <c r="F1354" s="158"/>
      <c r="G1354" s="158"/>
      <c r="H1354" s="158"/>
      <c r="I1354" s="158"/>
      <c r="J1354" s="158"/>
      <c r="K1354" s="158"/>
      <c r="L1354" s="158"/>
      <c r="M1354" s="158"/>
      <c r="N1354" s="157"/>
      <c r="O1354" s="157"/>
      <c r="P1354" s="157"/>
      <c r="Q1354" s="157"/>
      <c r="R1354" s="158"/>
      <c r="S1354" s="158"/>
      <c r="T1354" s="158"/>
      <c r="U1354" s="158"/>
      <c r="V1354" s="158"/>
      <c r="W1354" s="158"/>
      <c r="X1354" s="158"/>
      <c r="Y1354" s="147"/>
      <c r="Z1354" s="147"/>
      <c r="AA1354" s="147"/>
      <c r="AB1354" s="147"/>
      <c r="AC1354" s="147"/>
      <c r="AD1354" s="147"/>
      <c r="AE1354" s="147"/>
      <c r="AF1354" s="147"/>
      <c r="AG1354" s="147" t="s">
        <v>301</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1" x14ac:dyDescent="0.2">
      <c r="A1355" s="154"/>
      <c r="B1355" s="155"/>
      <c r="C1355" s="189" t="s">
        <v>1213</v>
      </c>
      <c r="D1355" s="160"/>
      <c r="E1355" s="161">
        <v>4</v>
      </c>
      <c r="F1355" s="158"/>
      <c r="G1355" s="158"/>
      <c r="H1355" s="158"/>
      <c r="I1355" s="158"/>
      <c r="J1355" s="158"/>
      <c r="K1355" s="158"/>
      <c r="L1355" s="158"/>
      <c r="M1355" s="158"/>
      <c r="N1355" s="157"/>
      <c r="O1355" s="157"/>
      <c r="P1355" s="157"/>
      <c r="Q1355" s="157"/>
      <c r="R1355" s="158"/>
      <c r="S1355" s="158"/>
      <c r="T1355" s="158"/>
      <c r="U1355" s="158"/>
      <c r="V1355" s="158"/>
      <c r="W1355" s="158"/>
      <c r="X1355" s="158"/>
      <c r="Y1355" s="147"/>
      <c r="Z1355" s="147"/>
      <c r="AA1355" s="147"/>
      <c r="AB1355" s="147"/>
      <c r="AC1355" s="147"/>
      <c r="AD1355" s="147"/>
      <c r="AE1355" s="147"/>
      <c r="AF1355" s="147"/>
      <c r="AG1355" s="147" t="s">
        <v>301</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ht="22.5" outlineLevel="1" x14ac:dyDescent="0.2">
      <c r="A1356" s="172">
        <v>166</v>
      </c>
      <c r="B1356" s="173" t="s">
        <v>1214</v>
      </c>
      <c r="C1356" s="188" t="s">
        <v>1215</v>
      </c>
      <c r="D1356" s="174" t="s">
        <v>383</v>
      </c>
      <c r="E1356" s="175">
        <v>74</v>
      </c>
      <c r="F1356" s="176"/>
      <c r="G1356" s="177">
        <f>ROUND(E1356*F1356,2)</f>
        <v>0</v>
      </c>
      <c r="H1356" s="176"/>
      <c r="I1356" s="177">
        <f>ROUND(E1356*H1356,2)</f>
        <v>0</v>
      </c>
      <c r="J1356" s="176"/>
      <c r="K1356" s="177">
        <f>ROUND(E1356*J1356,2)</f>
        <v>0</v>
      </c>
      <c r="L1356" s="177">
        <v>21</v>
      </c>
      <c r="M1356" s="177">
        <f>G1356*(1+L1356/100)</f>
        <v>0</v>
      </c>
      <c r="N1356" s="175">
        <v>0</v>
      </c>
      <c r="O1356" s="175">
        <f>ROUND(E1356*N1356,2)</f>
        <v>0</v>
      </c>
      <c r="P1356" s="175">
        <v>0</v>
      </c>
      <c r="Q1356" s="175">
        <f>ROUND(E1356*P1356,2)</f>
        <v>0</v>
      </c>
      <c r="R1356" s="177" t="s">
        <v>1208</v>
      </c>
      <c r="S1356" s="177" t="s">
        <v>267</v>
      </c>
      <c r="T1356" s="178" t="s">
        <v>267</v>
      </c>
      <c r="U1356" s="158">
        <v>0.39</v>
      </c>
      <c r="V1356" s="158">
        <f>ROUND(E1356*U1356,2)</f>
        <v>28.86</v>
      </c>
      <c r="W1356" s="158"/>
      <c r="X1356" s="158" t="s">
        <v>314</v>
      </c>
      <c r="Y1356" s="147"/>
      <c r="Z1356" s="147"/>
      <c r="AA1356" s="147"/>
      <c r="AB1356" s="147"/>
      <c r="AC1356" s="147"/>
      <c r="AD1356" s="147"/>
      <c r="AE1356" s="147"/>
      <c r="AF1356" s="147"/>
      <c r="AG1356" s="147" t="s">
        <v>315</v>
      </c>
      <c r="AH1356" s="147"/>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1" x14ac:dyDescent="0.2">
      <c r="A1357" s="154"/>
      <c r="B1357" s="155"/>
      <c r="C1357" s="189" t="s">
        <v>577</v>
      </c>
      <c r="D1357" s="160"/>
      <c r="E1357" s="161"/>
      <c r="F1357" s="158"/>
      <c r="G1357" s="158"/>
      <c r="H1357" s="158"/>
      <c r="I1357" s="158"/>
      <c r="J1357" s="158"/>
      <c r="K1357" s="158"/>
      <c r="L1357" s="158"/>
      <c r="M1357" s="158"/>
      <c r="N1357" s="157"/>
      <c r="O1357" s="157"/>
      <c r="P1357" s="157"/>
      <c r="Q1357" s="157"/>
      <c r="R1357" s="158"/>
      <c r="S1357" s="158"/>
      <c r="T1357" s="158"/>
      <c r="U1357" s="158"/>
      <c r="V1357" s="158"/>
      <c r="W1357" s="158"/>
      <c r="X1357" s="158"/>
      <c r="Y1357" s="147"/>
      <c r="Z1357" s="147"/>
      <c r="AA1357" s="147"/>
      <c r="AB1357" s="147"/>
      <c r="AC1357" s="147"/>
      <c r="AD1357" s="147"/>
      <c r="AE1357" s="147"/>
      <c r="AF1357" s="147"/>
      <c r="AG1357" s="147" t="s">
        <v>301</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1" x14ac:dyDescent="0.2">
      <c r="A1358" s="154"/>
      <c r="B1358" s="155"/>
      <c r="C1358" s="189" t="s">
        <v>1216</v>
      </c>
      <c r="D1358" s="160"/>
      <c r="E1358" s="161">
        <v>1</v>
      </c>
      <c r="F1358" s="158"/>
      <c r="G1358" s="158"/>
      <c r="H1358" s="158"/>
      <c r="I1358" s="158"/>
      <c r="J1358" s="158"/>
      <c r="K1358" s="158"/>
      <c r="L1358" s="158"/>
      <c r="M1358" s="158"/>
      <c r="N1358" s="157"/>
      <c r="O1358" s="157"/>
      <c r="P1358" s="157"/>
      <c r="Q1358" s="157"/>
      <c r="R1358" s="158"/>
      <c r="S1358" s="158"/>
      <c r="T1358" s="158"/>
      <c r="U1358" s="158"/>
      <c r="V1358" s="158"/>
      <c r="W1358" s="158"/>
      <c r="X1358" s="158"/>
      <c r="Y1358" s="147"/>
      <c r="Z1358" s="147"/>
      <c r="AA1358" s="147"/>
      <c r="AB1358" s="147"/>
      <c r="AC1358" s="147"/>
      <c r="AD1358" s="147"/>
      <c r="AE1358" s="147"/>
      <c r="AF1358" s="147"/>
      <c r="AG1358" s="147" t="s">
        <v>301</v>
      </c>
      <c r="AH1358" s="147">
        <v>0</v>
      </c>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1" x14ac:dyDescent="0.2">
      <c r="A1359" s="154"/>
      <c r="B1359" s="155"/>
      <c r="C1359" s="189" t="s">
        <v>1217</v>
      </c>
      <c r="D1359" s="160"/>
      <c r="E1359" s="161">
        <v>6</v>
      </c>
      <c r="F1359" s="158"/>
      <c r="G1359" s="158"/>
      <c r="H1359" s="158"/>
      <c r="I1359" s="158"/>
      <c r="J1359" s="158"/>
      <c r="K1359" s="158"/>
      <c r="L1359" s="158"/>
      <c r="M1359" s="158"/>
      <c r="N1359" s="157"/>
      <c r="O1359" s="157"/>
      <c r="P1359" s="157"/>
      <c r="Q1359" s="157"/>
      <c r="R1359" s="158"/>
      <c r="S1359" s="158"/>
      <c r="T1359" s="158"/>
      <c r="U1359" s="158"/>
      <c r="V1359" s="158"/>
      <c r="W1359" s="158"/>
      <c r="X1359" s="158"/>
      <c r="Y1359" s="147"/>
      <c r="Z1359" s="147"/>
      <c r="AA1359" s="147"/>
      <c r="AB1359" s="147"/>
      <c r="AC1359" s="147"/>
      <c r="AD1359" s="147"/>
      <c r="AE1359" s="147"/>
      <c r="AF1359" s="147"/>
      <c r="AG1359" s="147" t="s">
        <v>301</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1" x14ac:dyDescent="0.2">
      <c r="A1360" s="154"/>
      <c r="B1360" s="155"/>
      <c r="C1360" s="189" t="s">
        <v>1218</v>
      </c>
      <c r="D1360" s="160"/>
      <c r="E1360" s="161">
        <v>2</v>
      </c>
      <c r="F1360" s="158"/>
      <c r="G1360" s="158"/>
      <c r="H1360" s="158"/>
      <c r="I1360" s="158"/>
      <c r="J1360" s="158"/>
      <c r="K1360" s="158"/>
      <c r="L1360" s="158"/>
      <c r="M1360" s="158"/>
      <c r="N1360" s="157"/>
      <c r="O1360" s="157"/>
      <c r="P1360" s="157"/>
      <c r="Q1360" s="157"/>
      <c r="R1360" s="158"/>
      <c r="S1360" s="158"/>
      <c r="T1360" s="158"/>
      <c r="U1360" s="158"/>
      <c r="V1360" s="158"/>
      <c r="W1360" s="158"/>
      <c r="X1360" s="158"/>
      <c r="Y1360" s="147"/>
      <c r="Z1360" s="147"/>
      <c r="AA1360" s="147"/>
      <c r="AB1360" s="147"/>
      <c r="AC1360" s="147"/>
      <c r="AD1360" s="147"/>
      <c r="AE1360" s="147"/>
      <c r="AF1360" s="147"/>
      <c r="AG1360" s="147" t="s">
        <v>301</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1" x14ac:dyDescent="0.2">
      <c r="A1361" s="154"/>
      <c r="B1361" s="155"/>
      <c r="C1361" s="189" t="s">
        <v>1219</v>
      </c>
      <c r="D1361" s="160"/>
      <c r="E1361" s="161">
        <v>8</v>
      </c>
      <c r="F1361" s="158"/>
      <c r="G1361" s="158"/>
      <c r="H1361" s="158"/>
      <c r="I1361" s="158"/>
      <c r="J1361" s="158"/>
      <c r="K1361" s="158"/>
      <c r="L1361" s="158"/>
      <c r="M1361" s="158"/>
      <c r="N1361" s="157"/>
      <c r="O1361" s="157"/>
      <c r="P1361" s="157"/>
      <c r="Q1361" s="157"/>
      <c r="R1361" s="158"/>
      <c r="S1361" s="158"/>
      <c r="T1361" s="158"/>
      <c r="U1361" s="158"/>
      <c r="V1361" s="158"/>
      <c r="W1361" s="158"/>
      <c r="X1361" s="158"/>
      <c r="Y1361" s="147"/>
      <c r="Z1361" s="147"/>
      <c r="AA1361" s="147"/>
      <c r="AB1361" s="147"/>
      <c r="AC1361" s="147"/>
      <c r="AD1361" s="147"/>
      <c r="AE1361" s="147"/>
      <c r="AF1361" s="147"/>
      <c r="AG1361" s="147" t="s">
        <v>301</v>
      </c>
      <c r="AH1361" s="147">
        <v>0</v>
      </c>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1" x14ac:dyDescent="0.2">
      <c r="A1362" s="154"/>
      <c r="B1362" s="155"/>
      <c r="C1362" s="189" t="s">
        <v>1220</v>
      </c>
      <c r="D1362" s="160"/>
      <c r="E1362" s="161">
        <v>4</v>
      </c>
      <c r="F1362" s="158"/>
      <c r="G1362" s="158"/>
      <c r="H1362" s="158"/>
      <c r="I1362" s="158"/>
      <c r="J1362" s="158"/>
      <c r="K1362" s="158"/>
      <c r="L1362" s="158"/>
      <c r="M1362" s="158"/>
      <c r="N1362" s="157"/>
      <c r="O1362" s="157"/>
      <c r="P1362" s="157"/>
      <c r="Q1362" s="157"/>
      <c r="R1362" s="158"/>
      <c r="S1362" s="158"/>
      <c r="T1362" s="158"/>
      <c r="U1362" s="158"/>
      <c r="V1362" s="158"/>
      <c r="W1362" s="158"/>
      <c r="X1362" s="158"/>
      <c r="Y1362" s="147"/>
      <c r="Z1362" s="147"/>
      <c r="AA1362" s="147"/>
      <c r="AB1362" s="147"/>
      <c r="AC1362" s="147"/>
      <c r="AD1362" s="147"/>
      <c r="AE1362" s="147"/>
      <c r="AF1362" s="147"/>
      <c r="AG1362" s="147" t="s">
        <v>301</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1" x14ac:dyDescent="0.2">
      <c r="A1363" s="154"/>
      <c r="B1363" s="155"/>
      <c r="C1363" s="189" t="s">
        <v>1221</v>
      </c>
      <c r="D1363" s="160"/>
      <c r="E1363" s="161">
        <v>5</v>
      </c>
      <c r="F1363" s="158"/>
      <c r="G1363" s="158"/>
      <c r="H1363" s="158"/>
      <c r="I1363" s="158"/>
      <c r="J1363" s="158"/>
      <c r="K1363" s="158"/>
      <c r="L1363" s="158"/>
      <c r="M1363" s="158"/>
      <c r="N1363" s="157"/>
      <c r="O1363" s="157"/>
      <c r="P1363" s="157"/>
      <c r="Q1363" s="157"/>
      <c r="R1363" s="158"/>
      <c r="S1363" s="158"/>
      <c r="T1363" s="158"/>
      <c r="U1363" s="158"/>
      <c r="V1363" s="158"/>
      <c r="W1363" s="158"/>
      <c r="X1363" s="158"/>
      <c r="Y1363" s="147"/>
      <c r="Z1363" s="147"/>
      <c r="AA1363" s="147"/>
      <c r="AB1363" s="147"/>
      <c r="AC1363" s="147"/>
      <c r="AD1363" s="147"/>
      <c r="AE1363" s="147"/>
      <c r="AF1363" s="147"/>
      <c r="AG1363" s="147" t="s">
        <v>301</v>
      </c>
      <c r="AH1363" s="147">
        <v>0</v>
      </c>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54"/>
      <c r="B1364" s="155"/>
      <c r="C1364" s="189" t="s">
        <v>1222</v>
      </c>
      <c r="D1364" s="160"/>
      <c r="E1364" s="161">
        <v>48</v>
      </c>
      <c r="F1364" s="158"/>
      <c r="G1364" s="158"/>
      <c r="H1364" s="158"/>
      <c r="I1364" s="158"/>
      <c r="J1364" s="158"/>
      <c r="K1364" s="158"/>
      <c r="L1364" s="158"/>
      <c r="M1364" s="158"/>
      <c r="N1364" s="157"/>
      <c r="O1364" s="157"/>
      <c r="P1364" s="157"/>
      <c r="Q1364" s="157"/>
      <c r="R1364" s="158"/>
      <c r="S1364" s="158"/>
      <c r="T1364" s="158"/>
      <c r="U1364" s="158"/>
      <c r="V1364" s="158"/>
      <c r="W1364" s="158"/>
      <c r="X1364" s="158"/>
      <c r="Y1364" s="147"/>
      <c r="Z1364" s="147"/>
      <c r="AA1364" s="147"/>
      <c r="AB1364" s="147"/>
      <c r="AC1364" s="147"/>
      <c r="AD1364" s="147"/>
      <c r="AE1364" s="147"/>
      <c r="AF1364" s="147"/>
      <c r="AG1364" s="147" t="s">
        <v>301</v>
      </c>
      <c r="AH1364" s="147">
        <v>0</v>
      </c>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1" x14ac:dyDescent="0.2">
      <c r="A1365" s="172">
        <v>167</v>
      </c>
      <c r="B1365" s="173" t="s">
        <v>1223</v>
      </c>
      <c r="C1365" s="188" t="s">
        <v>1224</v>
      </c>
      <c r="D1365" s="174" t="s">
        <v>383</v>
      </c>
      <c r="E1365" s="175">
        <v>2</v>
      </c>
      <c r="F1365" s="176"/>
      <c r="G1365" s="177">
        <f>ROUND(E1365*F1365,2)</f>
        <v>0</v>
      </c>
      <c r="H1365" s="176"/>
      <c r="I1365" s="177">
        <f>ROUND(E1365*H1365,2)</f>
        <v>0</v>
      </c>
      <c r="J1365" s="176"/>
      <c r="K1365" s="177">
        <f>ROUND(E1365*J1365,2)</f>
        <v>0</v>
      </c>
      <c r="L1365" s="177">
        <v>21</v>
      </c>
      <c r="M1365" s="177">
        <f>G1365*(1+L1365/100)</f>
        <v>0</v>
      </c>
      <c r="N1365" s="175">
        <v>0</v>
      </c>
      <c r="O1365" s="175">
        <f>ROUND(E1365*N1365,2)</f>
        <v>0</v>
      </c>
      <c r="P1365" s="175">
        <v>0</v>
      </c>
      <c r="Q1365" s="175">
        <f>ROUND(E1365*P1365,2)</f>
        <v>0</v>
      </c>
      <c r="R1365" s="177" t="s">
        <v>1208</v>
      </c>
      <c r="S1365" s="177" t="s">
        <v>267</v>
      </c>
      <c r="T1365" s="178" t="s">
        <v>267</v>
      </c>
      <c r="U1365" s="158">
        <v>0.41</v>
      </c>
      <c r="V1365" s="158">
        <f>ROUND(E1365*U1365,2)</f>
        <v>0.82</v>
      </c>
      <c r="W1365" s="158"/>
      <c r="X1365" s="158" t="s">
        <v>314</v>
      </c>
      <c r="Y1365" s="147"/>
      <c r="Z1365" s="147"/>
      <c r="AA1365" s="147"/>
      <c r="AB1365" s="147"/>
      <c r="AC1365" s="147"/>
      <c r="AD1365" s="147"/>
      <c r="AE1365" s="147"/>
      <c r="AF1365" s="147"/>
      <c r="AG1365" s="147" t="s">
        <v>919</v>
      </c>
      <c r="AH1365" s="147"/>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1" x14ac:dyDescent="0.2">
      <c r="A1366" s="154"/>
      <c r="B1366" s="155"/>
      <c r="C1366" s="189" t="s">
        <v>1225</v>
      </c>
      <c r="D1366" s="160"/>
      <c r="E1366" s="161">
        <v>2</v>
      </c>
      <c r="F1366" s="158"/>
      <c r="G1366" s="158"/>
      <c r="H1366" s="158"/>
      <c r="I1366" s="158"/>
      <c r="J1366" s="158"/>
      <c r="K1366" s="158"/>
      <c r="L1366" s="158"/>
      <c r="M1366" s="158"/>
      <c r="N1366" s="157"/>
      <c r="O1366" s="157"/>
      <c r="P1366" s="157"/>
      <c r="Q1366" s="157"/>
      <c r="R1366" s="158"/>
      <c r="S1366" s="158"/>
      <c r="T1366" s="158"/>
      <c r="U1366" s="158"/>
      <c r="V1366" s="158"/>
      <c r="W1366" s="158"/>
      <c r="X1366" s="158"/>
      <c r="Y1366" s="147"/>
      <c r="Z1366" s="147"/>
      <c r="AA1366" s="147"/>
      <c r="AB1366" s="147"/>
      <c r="AC1366" s="147"/>
      <c r="AD1366" s="147"/>
      <c r="AE1366" s="147"/>
      <c r="AF1366" s="147"/>
      <c r="AG1366" s="147" t="s">
        <v>301</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ht="22.5" outlineLevel="1" x14ac:dyDescent="0.2">
      <c r="A1367" s="172">
        <v>168</v>
      </c>
      <c r="B1367" s="173" t="s">
        <v>1226</v>
      </c>
      <c r="C1367" s="188" t="s">
        <v>1227</v>
      </c>
      <c r="D1367" s="174" t="s">
        <v>312</v>
      </c>
      <c r="E1367" s="175">
        <v>179.3</v>
      </c>
      <c r="F1367" s="176"/>
      <c r="G1367" s="177">
        <f>ROUND(E1367*F1367,2)</f>
        <v>0</v>
      </c>
      <c r="H1367" s="176"/>
      <c r="I1367" s="177">
        <f>ROUND(E1367*H1367,2)</f>
        <v>0</v>
      </c>
      <c r="J1367" s="176"/>
      <c r="K1367" s="177">
        <f>ROUND(E1367*J1367,2)</f>
        <v>0</v>
      </c>
      <c r="L1367" s="177">
        <v>21</v>
      </c>
      <c r="M1367" s="177">
        <f>G1367*(1+L1367/100)</f>
        <v>0</v>
      </c>
      <c r="N1367" s="175">
        <v>2.8999999999999998E-3</v>
      </c>
      <c r="O1367" s="175">
        <f>ROUND(E1367*N1367,2)</f>
        <v>0.52</v>
      </c>
      <c r="P1367" s="175">
        <v>0</v>
      </c>
      <c r="Q1367" s="175">
        <f>ROUND(E1367*P1367,2)</f>
        <v>0</v>
      </c>
      <c r="R1367" s="177"/>
      <c r="S1367" s="177" t="s">
        <v>281</v>
      </c>
      <c r="T1367" s="178" t="s">
        <v>268</v>
      </c>
      <c r="U1367" s="158">
        <v>0.52</v>
      </c>
      <c r="V1367" s="158">
        <f>ROUND(E1367*U1367,2)</f>
        <v>93.24</v>
      </c>
      <c r="W1367" s="158"/>
      <c r="X1367" s="158" t="s">
        <v>314</v>
      </c>
      <c r="Y1367" s="147"/>
      <c r="Z1367" s="147"/>
      <c r="AA1367" s="147"/>
      <c r="AB1367" s="147"/>
      <c r="AC1367" s="147"/>
      <c r="AD1367" s="147"/>
      <c r="AE1367" s="147"/>
      <c r="AF1367" s="147"/>
      <c r="AG1367" s="147" t="s">
        <v>315</v>
      </c>
      <c r="AH1367" s="147"/>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1" x14ac:dyDescent="0.2">
      <c r="A1368" s="154"/>
      <c r="B1368" s="155"/>
      <c r="C1368" s="189" t="s">
        <v>1228</v>
      </c>
      <c r="D1368" s="160"/>
      <c r="E1368" s="161"/>
      <c r="F1368" s="158"/>
      <c r="G1368" s="158"/>
      <c r="H1368" s="158"/>
      <c r="I1368" s="158"/>
      <c r="J1368" s="158"/>
      <c r="K1368" s="158"/>
      <c r="L1368" s="158"/>
      <c r="M1368" s="158"/>
      <c r="N1368" s="157"/>
      <c r="O1368" s="157"/>
      <c r="P1368" s="157"/>
      <c r="Q1368" s="157"/>
      <c r="R1368" s="158"/>
      <c r="S1368" s="158"/>
      <c r="T1368" s="158"/>
      <c r="U1368" s="158"/>
      <c r="V1368" s="158"/>
      <c r="W1368" s="158"/>
      <c r="X1368" s="158"/>
      <c r="Y1368" s="147"/>
      <c r="Z1368" s="147"/>
      <c r="AA1368" s="147"/>
      <c r="AB1368" s="147"/>
      <c r="AC1368" s="147"/>
      <c r="AD1368" s="147"/>
      <c r="AE1368" s="147"/>
      <c r="AF1368" s="147"/>
      <c r="AG1368" s="147" t="s">
        <v>301</v>
      </c>
      <c r="AH1368" s="147">
        <v>0</v>
      </c>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1" x14ac:dyDescent="0.2">
      <c r="A1369" s="154"/>
      <c r="B1369" s="155"/>
      <c r="C1369" s="189" t="s">
        <v>993</v>
      </c>
      <c r="D1369" s="160"/>
      <c r="E1369" s="161">
        <v>179.3</v>
      </c>
      <c r="F1369" s="158"/>
      <c r="G1369" s="158"/>
      <c r="H1369" s="158"/>
      <c r="I1369" s="158"/>
      <c r="J1369" s="158"/>
      <c r="K1369" s="158"/>
      <c r="L1369" s="158"/>
      <c r="M1369" s="158"/>
      <c r="N1369" s="157"/>
      <c r="O1369" s="157"/>
      <c r="P1369" s="157"/>
      <c r="Q1369" s="157"/>
      <c r="R1369" s="158"/>
      <c r="S1369" s="158"/>
      <c r="T1369" s="158"/>
      <c r="U1369" s="158"/>
      <c r="V1369" s="158"/>
      <c r="W1369" s="158"/>
      <c r="X1369" s="158"/>
      <c r="Y1369" s="147"/>
      <c r="Z1369" s="147"/>
      <c r="AA1369" s="147"/>
      <c r="AB1369" s="147"/>
      <c r="AC1369" s="147"/>
      <c r="AD1369" s="147"/>
      <c r="AE1369" s="147"/>
      <c r="AF1369" s="147"/>
      <c r="AG1369" s="147" t="s">
        <v>301</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1" x14ac:dyDescent="0.2">
      <c r="A1370" s="154"/>
      <c r="B1370" s="155"/>
      <c r="C1370" s="190" t="s">
        <v>302</v>
      </c>
      <c r="D1370" s="162"/>
      <c r="E1370" s="163"/>
      <c r="F1370" s="158"/>
      <c r="G1370" s="158"/>
      <c r="H1370" s="158"/>
      <c r="I1370" s="158"/>
      <c r="J1370" s="158"/>
      <c r="K1370" s="158"/>
      <c r="L1370" s="158"/>
      <c r="M1370" s="158"/>
      <c r="N1370" s="157"/>
      <c r="O1370" s="157"/>
      <c r="P1370" s="157"/>
      <c r="Q1370" s="157"/>
      <c r="R1370" s="158"/>
      <c r="S1370" s="158"/>
      <c r="T1370" s="158"/>
      <c r="U1370" s="158"/>
      <c r="V1370" s="158"/>
      <c r="W1370" s="158"/>
      <c r="X1370" s="158"/>
      <c r="Y1370" s="147"/>
      <c r="Z1370" s="147"/>
      <c r="AA1370" s="147"/>
      <c r="AB1370" s="147"/>
      <c r="AC1370" s="147"/>
      <c r="AD1370" s="147"/>
      <c r="AE1370" s="147"/>
      <c r="AF1370" s="147"/>
      <c r="AG1370" s="147" t="s">
        <v>301</v>
      </c>
      <c r="AH1370" s="147"/>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1" x14ac:dyDescent="0.2">
      <c r="A1371" s="154"/>
      <c r="B1371" s="155"/>
      <c r="C1371" s="191" t="s">
        <v>994</v>
      </c>
      <c r="D1371" s="162"/>
      <c r="E1371" s="163">
        <v>62.045999999999999</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47"/>
      <c r="Z1371" s="147"/>
      <c r="AA1371" s="147"/>
      <c r="AB1371" s="147"/>
      <c r="AC1371" s="147"/>
      <c r="AD1371" s="147"/>
      <c r="AE1371" s="147"/>
      <c r="AF1371" s="147"/>
      <c r="AG1371" s="147" t="s">
        <v>301</v>
      </c>
      <c r="AH1371" s="147">
        <v>2</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1" x14ac:dyDescent="0.2">
      <c r="A1372" s="154"/>
      <c r="B1372" s="155"/>
      <c r="C1372" s="191" t="s">
        <v>995</v>
      </c>
      <c r="D1372" s="162"/>
      <c r="E1372" s="163">
        <v>117.27375000000001</v>
      </c>
      <c r="F1372" s="158"/>
      <c r="G1372" s="158"/>
      <c r="H1372" s="158"/>
      <c r="I1372" s="158"/>
      <c r="J1372" s="158"/>
      <c r="K1372" s="158"/>
      <c r="L1372" s="158"/>
      <c r="M1372" s="158"/>
      <c r="N1372" s="157"/>
      <c r="O1372" s="157"/>
      <c r="P1372" s="157"/>
      <c r="Q1372" s="157"/>
      <c r="R1372" s="158"/>
      <c r="S1372" s="158"/>
      <c r="T1372" s="158"/>
      <c r="U1372" s="158"/>
      <c r="V1372" s="158"/>
      <c r="W1372" s="158"/>
      <c r="X1372" s="158"/>
      <c r="Y1372" s="147"/>
      <c r="Z1372" s="147"/>
      <c r="AA1372" s="147"/>
      <c r="AB1372" s="147"/>
      <c r="AC1372" s="147"/>
      <c r="AD1372" s="147"/>
      <c r="AE1372" s="147"/>
      <c r="AF1372" s="147"/>
      <c r="AG1372" s="147" t="s">
        <v>301</v>
      </c>
      <c r="AH1372" s="147">
        <v>2</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1" x14ac:dyDescent="0.2">
      <c r="A1373" s="154"/>
      <c r="B1373" s="155"/>
      <c r="C1373" s="190" t="s">
        <v>306</v>
      </c>
      <c r="D1373" s="162"/>
      <c r="E1373" s="163"/>
      <c r="F1373" s="158"/>
      <c r="G1373" s="158"/>
      <c r="H1373" s="158"/>
      <c r="I1373" s="158"/>
      <c r="J1373" s="158"/>
      <c r="K1373" s="158"/>
      <c r="L1373" s="158"/>
      <c r="M1373" s="158"/>
      <c r="N1373" s="157"/>
      <c r="O1373" s="157"/>
      <c r="P1373" s="157"/>
      <c r="Q1373" s="157"/>
      <c r="R1373" s="158"/>
      <c r="S1373" s="158"/>
      <c r="T1373" s="158"/>
      <c r="U1373" s="158"/>
      <c r="V1373" s="158"/>
      <c r="W1373" s="158"/>
      <c r="X1373" s="158"/>
      <c r="Y1373" s="147"/>
      <c r="Z1373" s="147"/>
      <c r="AA1373" s="147"/>
      <c r="AB1373" s="147"/>
      <c r="AC1373" s="147"/>
      <c r="AD1373" s="147"/>
      <c r="AE1373" s="147"/>
      <c r="AF1373" s="147"/>
      <c r="AG1373" s="147" t="s">
        <v>301</v>
      </c>
      <c r="AH1373" s="147"/>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ht="22.5" outlineLevel="1" x14ac:dyDescent="0.2">
      <c r="A1374" s="172">
        <v>169</v>
      </c>
      <c r="B1374" s="173" t="s">
        <v>1229</v>
      </c>
      <c r="C1374" s="188" t="s">
        <v>1230</v>
      </c>
      <c r="D1374" s="174" t="s">
        <v>312</v>
      </c>
      <c r="E1374" s="175">
        <v>130</v>
      </c>
      <c r="F1374" s="176"/>
      <c r="G1374" s="177">
        <f>ROUND(E1374*F1374,2)</f>
        <v>0</v>
      </c>
      <c r="H1374" s="176"/>
      <c r="I1374" s="177">
        <f>ROUND(E1374*H1374,2)</f>
        <v>0</v>
      </c>
      <c r="J1374" s="176"/>
      <c r="K1374" s="177">
        <f>ROUND(E1374*J1374,2)</f>
        <v>0</v>
      </c>
      <c r="L1374" s="177">
        <v>21</v>
      </c>
      <c r="M1374" s="177">
        <f>G1374*(1+L1374/100)</f>
        <v>0</v>
      </c>
      <c r="N1374" s="175">
        <v>6.4700000000000001E-3</v>
      </c>
      <c r="O1374" s="175">
        <f>ROUND(E1374*N1374,2)</f>
        <v>0.84</v>
      </c>
      <c r="P1374" s="175">
        <v>0</v>
      </c>
      <c r="Q1374" s="175">
        <f>ROUND(E1374*P1374,2)</f>
        <v>0</v>
      </c>
      <c r="R1374" s="177"/>
      <c r="S1374" s="177" t="s">
        <v>281</v>
      </c>
      <c r="T1374" s="178" t="s">
        <v>268</v>
      </c>
      <c r="U1374" s="158">
        <v>0.91</v>
      </c>
      <c r="V1374" s="158">
        <f>ROUND(E1374*U1374,2)</f>
        <v>118.3</v>
      </c>
      <c r="W1374" s="158"/>
      <c r="X1374" s="158" t="s">
        <v>314</v>
      </c>
      <c r="Y1374" s="147"/>
      <c r="Z1374" s="147"/>
      <c r="AA1374" s="147"/>
      <c r="AB1374" s="147"/>
      <c r="AC1374" s="147"/>
      <c r="AD1374" s="147"/>
      <c r="AE1374" s="147"/>
      <c r="AF1374" s="147"/>
      <c r="AG1374" s="147" t="s">
        <v>315</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1" x14ac:dyDescent="0.2">
      <c r="A1375" s="154"/>
      <c r="B1375" s="155"/>
      <c r="C1375" s="189" t="s">
        <v>1231</v>
      </c>
      <c r="D1375" s="160"/>
      <c r="E1375" s="161">
        <v>179.3</v>
      </c>
      <c r="F1375" s="158"/>
      <c r="G1375" s="158"/>
      <c r="H1375" s="158"/>
      <c r="I1375" s="158"/>
      <c r="J1375" s="158"/>
      <c r="K1375" s="158"/>
      <c r="L1375" s="158"/>
      <c r="M1375" s="158"/>
      <c r="N1375" s="157"/>
      <c r="O1375" s="157"/>
      <c r="P1375" s="157"/>
      <c r="Q1375" s="157"/>
      <c r="R1375" s="158"/>
      <c r="S1375" s="158"/>
      <c r="T1375" s="158"/>
      <c r="U1375" s="158"/>
      <c r="V1375" s="158"/>
      <c r="W1375" s="158"/>
      <c r="X1375" s="158"/>
      <c r="Y1375" s="147"/>
      <c r="Z1375" s="147"/>
      <c r="AA1375" s="147"/>
      <c r="AB1375" s="147"/>
      <c r="AC1375" s="147"/>
      <c r="AD1375" s="147"/>
      <c r="AE1375" s="147"/>
      <c r="AF1375" s="147"/>
      <c r="AG1375" s="147" t="s">
        <v>301</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1" x14ac:dyDescent="0.2">
      <c r="A1376" s="154"/>
      <c r="B1376" s="155"/>
      <c r="C1376" s="190" t="s">
        <v>302</v>
      </c>
      <c r="D1376" s="162"/>
      <c r="E1376" s="163"/>
      <c r="F1376" s="158"/>
      <c r="G1376" s="158"/>
      <c r="H1376" s="158"/>
      <c r="I1376" s="158"/>
      <c r="J1376" s="158"/>
      <c r="K1376" s="158"/>
      <c r="L1376" s="158"/>
      <c r="M1376" s="158"/>
      <c r="N1376" s="157"/>
      <c r="O1376" s="157"/>
      <c r="P1376" s="157"/>
      <c r="Q1376" s="157"/>
      <c r="R1376" s="158"/>
      <c r="S1376" s="158"/>
      <c r="T1376" s="158"/>
      <c r="U1376" s="158"/>
      <c r="V1376" s="158"/>
      <c r="W1376" s="158"/>
      <c r="X1376" s="158"/>
      <c r="Y1376" s="147"/>
      <c r="Z1376" s="147"/>
      <c r="AA1376" s="147"/>
      <c r="AB1376" s="147"/>
      <c r="AC1376" s="147"/>
      <c r="AD1376" s="147"/>
      <c r="AE1376" s="147"/>
      <c r="AF1376" s="147"/>
      <c r="AG1376" s="147" t="s">
        <v>301</v>
      </c>
      <c r="AH1376" s="147"/>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1" x14ac:dyDescent="0.2">
      <c r="A1377" s="154"/>
      <c r="B1377" s="155"/>
      <c r="C1377" s="191" t="s">
        <v>994</v>
      </c>
      <c r="D1377" s="162"/>
      <c r="E1377" s="163">
        <v>62.045999999999999</v>
      </c>
      <c r="F1377" s="158"/>
      <c r="G1377" s="158"/>
      <c r="H1377" s="158"/>
      <c r="I1377" s="158"/>
      <c r="J1377" s="158"/>
      <c r="K1377" s="158"/>
      <c r="L1377" s="158"/>
      <c r="M1377" s="158"/>
      <c r="N1377" s="157"/>
      <c r="O1377" s="157"/>
      <c r="P1377" s="157"/>
      <c r="Q1377" s="157"/>
      <c r="R1377" s="158"/>
      <c r="S1377" s="158"/>
      <c r="T1377" s="158"/>
      <c r="U1377" s="158"/>
      <c r="V1377" s="158"/>
      <c r="W1377" s="158"/>
      <c r="X1377" s="158"/>
      <c r="Y1377" s="147"/>
      <c r="Z1377" s="147"/>
      <c r="AA1377" s="147"/>
      <c r="AB1377" s="147"/>
      <c r="AC1377" s="147"/>
      <c r="AD1377" s="147"/>
      <c r="AE1377" s="147"/>
      <c r="AF1377" s="147"/>
      <c r="AG1377" s="147" t="s">
        <v>301</v>
      </c>
      <c r="AH1377" s="147">
        <v>2</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1" x14ac:dyDescent="0.2">
      <c r="A1378" s="154"/>
      <c r="B1378" s="155"/>
      <c r="C1378" s="191" t="s">
        <v>1232</v>
      </c>
      <c r="D1378" s="162"/>
      <c r="E1378" s="163">
        <v>36.155630000000002</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47"/>
      <c r="Z1378" s="147"/>
      <c r="AA1378" s="147"/>
      <c r="AB1378" s="147"/>
      <c r="AC1378" s="147"/>
      <c r="AD1378" s="147"/>
      <c r="AE1378" s="147"/>
      <c r="AF1378" s="147"/>
      <c r="AG1378" s="147" t="s">
        <v>301</v>
      </c>
      <c r="AH1378" s="147">
        <v>2</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1" x14ac:dyDescent="0.2">
      <c r="A1379" s="154"/>
      <c r="B1379" s="155"/>
      <c r="C1379" s="191" t="s">
        <v>1233</v>
      </c>
      <c r="D1379" s="162"/>
      <c r="E1379" s="163">
        <v>81.118129999999994</v>
      </c>
      <c r="F1379" s="158"/>
      <c r="G1379" s="158"/>
      <c r="H1379" s="158"/>
      <c r="I1379" s="158"/>
      <c r="J1379" s="158"/>
      <c r="K1379" s="158"/>
      <c r="L1379" s="158"/>
      <c r="M1379" s="158"/>
      <c r="N1379" s="157"/>
      <c r="O1379" s="157"/>
      <c r="P1379" s="157"/>
      <c r="Q1379" s="157"/>
      <c r="R1379" s="158"/>
      <c r="S1379" s="158"/>
      <c r="T1379" s="158"/>
      <c r="U1379" s="158"/>
      <c r="V1379" s="158"/>
      <c r="W1379" s="158"/>
      <c r="X1379" s="158"/>
      <c r="Y1379" s="147"/>
      <c r="Z1379" s="147"/>
      <c r="AA1379" s="147"/>
      <c r="AB1379" s="147"/>
      <c r="AC1379" s="147"/>
      <c r="AD1379" s="147"/>
      <c r="AE1379" s="147"/>
      <c r="AF1379" s="147"/>
      <c r="AG1379" s="147" t="s">
        <v>301</v>
      </c>
      <c r="AH1379" s="147">
        <v>2</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1" x14ac:dyDescent="0.2">
      <c r="A1380" s="154"/>
      <c r="B1380" s="155"/>
      <c r="C1380" s="190" t="s">
        <v>306</v>
      </c>
      <c r="D1380" s="162"/>
      <c r="E1380" s="163"/>
      <c r="F1380" s="158"/>
      <c r="G1380" s="158"/>
      <c r="H1380" s="158"/>
      <c r="I1380" s="158"/>
      <c r="J1380" s="158"/>
      <c r="K1380" s="158"/>
      <c r="L1380" s="158"/>
      <c r="M1380" s="158"/>
      <c r="N1380" s="157"/>
      <c r="O1380" s="157"/>
      <c r="P1380" s="157"/>
      <c r="Q1380" s="157"/>
      <c r="R1380" s="158"/>
      <c r="S1380" s="158"/>
      <c r="T1380" s="158"/>
      <c r="U1380" s="158"/>
      <c r="V1380" s="158"/>
      <c r="W1380" s="158"/>
      <c r="X1380" s="158"/>
      <c r="Y1380" s="147"/>
      <c r="Z1380" s="147"/>
      <c r="AA1380" s="147"/>
      <c r="AB1380" s="147"/>
      <c r="AC1380" s="147"/>
      <c r="AD1380" s="147"/>
      <c r="AE1380" s="147"/>
      <c r="AF1380" s="147"/>
      <c r="AG1380" s="147" t="s">
        <v>301</v>
      </c>
      <c r="AH1380" s="147"/>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1" x14ac:dyDescent="0.2">
      <c r="A1381" s="154"/>
      <c r="B1381" s="155"/>
      <c r="C1381" s="189" t="s">
        <v>1234</v>
      </c>
      <c r="D1381" s="160"/>
      <c r="E1381" s="161">
        <v>-49.3</v>
      </c>
      <c r="F1381" s="158"/>
      <c r="G1381" s="158"/>
      <c r="H1381" s="158"/>
      <c r="I1381" s="158"/>
      <c r="J1381" s="158"/>
      <c r="K1381" s="158"/>
      <c r="L1381" s="158"/>
      <c r="M1381" s="158"/>
      <c r="N1381" s="157"/>
      <c r="O1381" s="157"/>
      <c r="P1381" s="157"/>
      <c r="Q1381" s="157"/>
      <c r="R1381" s="158"/>
      <c r="S1381" s="158"/>
      <c r="T1381" s="158"/>
      <c r="U1381" s="158"/>
      <c r="V1381" s="158"/>
      <c r="W1381" s="158"/>
      <c r="X1381" s="158"/>
      <c r="Y1381" s="147"/>
      <c r="Z1381" s="147"/>
      <c r="AA1381" s="147"/>
      <c r="AB1381" s="147"/>
      <c r="AC1381" s="147"/>
      <c r="AD1381" s="147"/>
      <c r="AE1381" s="147"/>
      <c r="AF1381" s="147"/>
      <c r="AG1381" s="147" t="s">
        <v>301</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ht="22.5" outlineLevel="1" x14ac:dyDescent="0.2">
      <c r="A1382" s="172">
        <v>170</v>
      </c>
      <c r="B1382" s="173" t="s">
        <v>1235</v>
      </c>
      <c r="C1382" s="188" t="s">
        <v>1236</v>
      </c>
      <c r="D1382" s="174" t="s">
        <v>312</v>
      </c>
      <c r="E1382" s="175">
        <v>49.3</v>
      </c>
      <c r="F1382" s="176"/>
      <c r="G1382" s="177">
        <f>ROUND(E1382*F1382,2)</f>
        <v>0</v>
      </c>
      <c r="H1382" s="176"/>
      <c r="I1382" s="177">
        <f>ROUND(E1382*H1382,2)</f>
        <v>0</v>
      </c>
      <c r="J1382" s="176"/>
      <c r="K1382" s="177">
        <f>ROUND(E1382*J1382,2)</f>
        <v>0</v>
      </c>
      <c r="L1382" s="177">
        <v>21</v>
      </c>
      <c r="M1382" s="177">
        <f>G1382*(1+L1382/100)</f>
        <v>0</v>
      </c>
      <c r="N1382" s="175">
        <v>6.4700000000000001E-3</v>
      </c>
      <c r="O1382" s="175">
        <f>ROUND(E1382*N1382,2)</f>
        <v>0.32</v>
      </c>
      <c r="P1382" s="175">
        <v>0</v>
      </c>
      <c r="Q1382" s="175">
        <f>ROUND(E1382*P1382,2)</f>
        <v>0</v>
      </c>
      <c r="R1382" s="177"/>
      <c r="S1382" s="177" t="s">
        <v>281</v>
      </c>
      <c r="T1382" s="178" t="s">
        <v>268</v>
      </c>
      <c r="U1382" s="158">
        <v>0.91</v>
      </c>
      <c r="V1382" s="158">
        <f>ROUND(E1382*U1382,2)</f>
        <v>44.86</v>
      </c>
      <c r="W1382" s="158"/>
      <c r="X1382" s="158" t="s">
        <v>314</v>
      </c>
      <c r="Y1382" s="147"/>
      <c r="Z1382" s="147"/>
      <c r="AA1382" s="147"/>
      <c r="AB1382" s="147"/>
      <c r="AC1382" s="147"/>
      <c r="AD1382" s="147"/>
      <c r="AE1382" s="147"/>
      <c r="AF1382" s="147"/>
      <c r="AG1382" s="147" t="s">
        <v>315</v>
      </c>
      <c r="AH1382" s="147"/>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1" x14ac:dyDescent="0.2">
      <c r="A1383" s="154"/>
      <c r="B1383" s="155"/>
      <c r="C1383" s="189" t="s">
        <v>1237</v>
      </c>
      <c r="D1383" s="160"/>
      <c r="E1383" s="161">
        <v>49.3</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47"/>
      <c r="Z1383" s="147"/>
      <c r="AA1383" s="147"/>
      <c r="AB1383" s="147"/>
      <c r="AC1383" s="147"/>
      <c r="AD1383" s="147"/>
      <c r="AE1383" s="147"/>
      <c r="AF1383" s="147"/>
      <c r="AG1383" s="147" t="s">
        <v>301</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1" x14ac:dyDescent="0.2">
      <c r="A1384" s="154"/>
      <c r="B1384" s="155"/>
      <c r="C1384" s="190" t="s">
        <v>302</v>
      </c>
      <c r="D1384" s="162"/>
      <c r="E1384" s="163"/>
      <c r="F1384" s="158"/>
      <c r="G1384" s="158"/>
      <c r="H1384" s="158"/>
      <c r="I1384" s="158"/>
      <c r="J1384" s="158"/>
      <c r="K1384" s="158"/>
      <c r="L1384" s="158"/>
      <c r="M1384" s="158"/>
      <c r="N1384" s="157"/>
      <c r="O1384" s="157"/>
      <c r="P1384" s="157"/>
      <c r="Q1384" s="157"/>
      <c r="R1384" s="158"/>
      <c r="S1384" s="158"/>
      <c r="T1384" s="158"/>
      <c r="U1384" s="158"/>
      <c r="V1384" s="158"/>
      <c r="W1384" s="158"/>
      <c r="X1384" s="158"/>
      <c r="Y1384" s="147"/>
      <c r="Z1384" s="147"/>
      <c r="AA1384" s="147"/>
      <c r="AB1384" s="147"/>
      <c r="AC1384" s="147"/>
      <c r="AD1384" s="147"/>
      <c r="AE1384" s="147"/>
      <c r="AF1384" s="147"/>
      <c r="AG1384" s="147" t="s">
        <v>301</v>
      </c>
      <c r="AH1384" s="147"/>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1" x14ac:dyDescent="0.2">
      <c r="A1385" s="154"/>
      <c r="B1385" s="155"/>
      <c r="C1385" s="191" t="s">
        <v>1238</v>
      </c>
      <c r="D1385" s="162"/>
      <c r="E1385" s="163">
        <v>15</v>
      </c>
      <c r="F1385" s="158"/>
      <c r="G1385" s="158"/>
      <c r="H1385" s="158"/>
      <c r="I1385" s="158"/>
      <c r="J1385" s="158"/>
      <c r="K1385" s="158"/>
      <c r="L1385" s="158"/>
      <c r="M1385" s="158"/>
      <c r="N1385" s="157"/>
      <c r="O1385" s="157"/>
      <c r="P1385" s="157"/>
      <c r="Q1385" s="157"/>
      <c r="R1385" s="158"/>
      <c r="S1385" s="158"/>
      <c r="T1385" s="158"/>
      <c r="U1385" s="158"/>
      <c r="V1385" s="158"/>
      <c r="W1385" s="158"/>
      <c r="X1385" s="158"/>
      <c r="Y1385" s="147"/>
      <c r="Z1385" s="147"/>
      <c r="AA1385" s="147"/>
      <c r="AB1385" s="147"/>
      <c r="AC1385" s="147"/>
      <c r="AD1385" s="147"/>
      <c r="AE1385" s="147"/>
      <c r="AF1385" s="147"/>
      <c r="AG1385" s="147" t="s">
        <v>301</v>
      </c>
      <c r="AH1385" s="147">
        <v>2</v>
      </c>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1" x14ac:dyDescent="0.2">
      <c r="A1386" s="154"/>
      <c r="B1386" s="155"/>
      <c r="C1386" s="191" t="s">
        <v>1239</v>
      </c>
      <c r="D1386" s="162"/>
      <c r="E1386" s="163">
        <v>15.3</v>
      </c>
      <c r="F1386" s="158"/>
      <c r="G1386" s="158"/>
      <c r="H1386" s="158"/>
      <c r="I1386" s="158"/>
      <c r="J1386" s="158"/>
      <c r="K1386" s="158"/>
      <c r="L1386" s="158"/>
      <c r="M1386" s="158"/>
      <c r="N1386" s="157"/>
      <c r="O1386" s="157"/>
      <c r="P1386" s="157"/>
      <c r="Q1386" s="157"/>
      <c r="R1386" s="158"/>
      <c r="S1386" s="158"/>
      <c r="T1386" s="158"/>
      <c r="U1386" s="158"/>
      <c r="V1386" s="158"/>
      <c r="W1386" s="158"/>
      <c r="X1386" s="158"/>
      <c r="Y1386" s="147"/>
      <c r="Z1386" s="147"/>
      <c r="AA1386" s="147"/>
      <c r="AB1386" s="147"/>
      <c r="AC1386" s="147"/>
      <c r="AD1386" s="147"/>
      <c r="AE1386" s="147"/>
      <c r="AF1386" s="147"/>
      <c r="AG1386" s="147" t="s">
        <v>301</v>
      </c>
      <c r="AH1386" s="147">
        <v>2</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1" x14ac:dyDescent="0.2">
      <c r="A1387" s="154"/>
      <c r="B1387" s="155"/>
      <c r="C1387" s="191" t="s">
        <v>1240</v>
      </c>
      <c r="D1387" s="162"/>
      <c r="E1387" s="163">
        <v>26.555</v>
      </c>
      <c r="F1387" s="158"/>
      <c r="G1387" s="158"/>
      <c r="H1387" s="158"/>
      <c r="I1387" s="158"/>
      <c r="J1387" s="158"/>
      <c r="K1387" s="158"/>
      <c r="L1387" s="158"/>
      <c r="M1387" s="158"/>
      <c r="N1387" s="157"/>
      <c r="O1387" s="157"/>
      <c r="P1387" s="157"/>
      <c r="Q1387" s="157"/>
      <c r="R1387" s="158"/>
      <c r="S1387" s="158"/>
      <c r="T1387" s="158"/>
      <c r="U1387" s="158"/>
      <c r="V1387" s="158"/>
      <c r="W1387" s="158"/>
      <c r="X1387" s="158"/>
      <c r="Y1387" s="147"/>
      <c r="Z1387" s="147"/>
      <c r="AA1387" s="147"/>
      <c r="AB1387" s="147"/>
      <c r="AC1387" s="147"/>
      <c r="AD1387" s="147"/>
      <c r="AE1387" s="147"/>
      <c r="AF1387" s="147"/>
      <c r="AG1387" s="147" t="s">
        <v>301</v>
      </c>
      <c r="AH1387" s="147">
        <v>2</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1" x14ac:dyDescent="0.2">
      <c r="A1388" s="154"/>
      <c r="B1388" s="155"/>
      <c r="C1388" s="191" t="s">
        <v>1241</v>
      </c>
      <c r="D1388" s="162"/>
      <c r="E1388" s="163">
        <v>-7.5750000000000002</v>
      </c>
      <c r="F1388" s="158"/>
      <c r="G1388" s="158"/>
      <c r="H1388" s="158"/>
      <c r="I1388" s="158"/>
      <c r="J1388" s="158"/>
      <c r="K1388" s="158"/>
      <c r="L1388" s="158"/>
      <c r="M1388" s="158"/>
      <c r="N1388" s="157"/>
      <c r="O1388" s="157"/>
      <c r="P1388" s="157"/>
      <c r="Q1388" s="157"/>
      <c r="R1388" s="158"/>
      <c r="S1388" s="158"/>
      <c r="T1388" s="158"/>
      <c r="U1388" s="158"/>
      <c r="V1388" s="158"/>
      <c r="W1388" s="158"/>
      <c r="X1388" s="158"/>
      <c r="Y1388" s="147"/>
      <c r="Z1388" s="147"/>
      <c r="AA1388" s="147"/>
      <c r="AB1388" s="147"/>
      <c r="AC1388" s="147"/>
      <c r="AD1388" s="147"/>
      <c r="AE1388" s="147"/>
      <c r="AF1388" s="147"/>
      <c r="AG1388" s="147" t="s">
        <v>301</v>
      </c>
      <c r="AH1388" s="147">
        <v>2</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1" x14ac:dyDescent="0.2">
      <c r="A1389" s="154"/>
      <c r="B1389" s="155"/>
      <c r="C1389" s="190" t="s">
        <v>306</v>
      </c>
      <c r="D1389" s="162"/>
      <c r="E1389" s="163"/>
      <c r="F1389" s="158"/>
      <c r="G1389" s="158"/>
      <c r="H1389" s="158"/>
      <c r="I1389" s="158"/>
      <c r="J1389" s="158"/>
      <c r="K1389" s="158"/>
      <c r="L1389" s="158"/>
      <c r="M1389" s="158"/>
      <c r="N1389" s="157"/>
      <c r="O1389" s="157"/>
      <c r="P1389" s="157"/>
      <c r="Q1389" s="157"/>
      <c r="R1389" s="158"/>
      <c r="S1389" s="158"/>
      <c r="T1389" s="158"/>
      <c r="U1389" s="158"/>
      <c r="V1389" s="158"/>
      <c r="W1389" s="158"/>
      <c r="X1389" s="158"/>
      <c r="Y1389" s="147"/>
      <c r="Z1389" s="147"/>
      <c r="AA1389" s="147"/>
      <c r="AB1389" s="147"/>
      <c r="AC1389" s="147"/>
      <c r="AD1389" s="147"/>
      <c r="AE1389" s="147"/>
      <c r="AF1389" s="147"/>
      <c r="AG1389" s="147" t="s">
        <v>301</v>
      </c>
      <c r="AH1389" s="147"/>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ht="22.5" outlineLevel="1" x14ac:dyDescent="0.2">
      <c r="A1390" s="172">
        <v>171</v>
      </c>
      <c r="B1390" s="173" t="s">
        <v>1242</v>
      </c>
      <c r="C1390" s="188" t="s">
        <v>1243</v>
      </c>
      <c r="D1390" s="174" t="s">
        <v>312</v>
      </c>
      <c r="E1390" s="175">
        <v>297.39999999999998</v>
      </c>
      <c r="F1390" s="176"/>
      <c r="G1390" s="177">
        <f>ROUND(E1390*F1390,2)</f>
        <v>0</v>
      </c>
      <c r="H1390" s="176"/>
      <c r="I1390" s="177">
        <f>ROUND(E1390*H1390,2)</f>
        <v>0</v>
      </c>
      <c r="J1390" s="176"/>
      <c r="K1390" s="177">
        <f>ROUND(E1390*J1390,2)</f>
        <v>0</v>
      </c>
      <c r="L1390" s="177">
        <v>21</v>
      </c>
      <c r="M1390" s="177">
        <f>G1390*(1+L1390/100)</f>
        <v>0</v>
      </c>
      <c r="N1390" s="175">
        <v>6.4700000000000001E-3</v>
      </c>
      <c r="O1390" s="175">
        <f>ROUND(E1390*N1390,2)</f>
        <v>1.92</v>
      </c>
      <c r="P1390" s="175">
        <v>0</v>
      </c>
      <c r="Q1390" s="175">
        <f>ROUND(E1390*P1390,2)</f>
        <v>0</v>
      </c>
      <c r="R1390" s="177"/>
      <c r="S1390" s="177" t="s">
        <v>281</v>
      </c>
      <c r="T1390" s="178" t="s">
        <v>268</v>
      </c>
      <c r="U1390" s="158">
        <v>0.91</v>
      </c>
      <c r="V1390" s="158">
        <f>ROUND(E1390*U1390,2)</f>
        <v>270.63</v>
      </c>
      <c r="W1390" s="158"/>
      <c r="X1390" s="158" t="s">
        <v>314</v>
      </c>
      <c r="Y1390" s="147"/>
      <c r="Z1390" s="147"/>
      <c r="AA1390" s="147"/>
      <c r="AB1390" s="147"/>
      <c r="AC1390" s="147"/>
      <c r="AD1390" s="147"/>
      <c r="AE1390" s="147"/>
      <c r="AF1390" s="147"/>
      <c r="AG1390" s="147" t="s">
        <v>315</v>
      </c>
      <c r="AH1390" s="147"/>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1" x14ac:dyDescent="0.2">
      <c r="A1391" s="154"/>
      <c r="B1391" s="155"/>
      <c r="C1391" s="189" t="s">
        <v>1244</v>
      </c>
      <c r="D1391" s="160"/>
      <c r="E1391" s="161">
        <v>297.39999999999998</v>
      </c>
      <c r="F1391" s="158"/>
      <c r="G1391" s="158"/>
      <c r="H1391" s="158"/>
      <c r="I1391" s="158"/>
      <c r="J1391" s="158"/>
      <c r="K1391" s="158"/>
      <c r="L1391" s="158"/>
      <c r="M1391" s="158"/>
      <c r="N1391" s="157"/>
      <c r="O1391" s="157"/>
      <c r="P1391" s="157"/>
      <c r="Q1391" s="157"/>
      <c r="R1391" s="158"/>
      <c r="S1391" s="158"/>
      <c r="T1391" s="158"/>
      <c r="U1391" s="158"/>
      <c r="V1391" s="158"/>
      <c r="W1391" s="158"/>
      <c r="X1391" s="158"/>
      <c r="Y1391" s="147"/>
      <c r="Z1391" s="147"/>
      <c r="AA1391" s="147"/>
      <c r="AB1391" s="147"/>
      <c r="AC1391" s="147"/>
      <c r="AD1391" s="147"/>
      <c r="AE1391" s="147"/>
      <c r="AF1391" s="147"/>
      <c r="AG1391" s="147" t="s">
        <v>301</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1" x14ac:dyDescent="0.2">
      <c r="A1392" s="154"/>
      <c r="B1392" s="155"/>
      <c r="C1392" s="190" t="s">
        <v>302</v>
      </c>
      <c r="D1392" s="162"/>
      <c r="E1392" s="163"/>
      <c r="F1392" s="158"/>
      <c r="G1392" s="158"/>
      <c r="H1392" s="158"/>
      <c r="I1392" s="158"/>
      <c r="J1392" s="158"/>
      <c r="K1392" s="158"/>
      <c r="L1392" s="158"/>
      <c r="M1392" s="158"/>
      <c r="N1392" s="157"/>
      <c r="O1392" s="157"/>
      <c r="P1392" s="157"/>
      <c r="Q1392" s="157"/>
      <c r="R1392" s="158"/>
      <c r="S1392" s="158"/>
      <c r="T1392" s="158"/>
      <c r="U1392" s="158"/>
      <c r="V1392" s="158"/>
      <c r="W1392" s="158"/>
      <c r="X1392" s="158"/>
      <c r="Y1392" s="147"/>
      <c r="Z1392" s="147"/>
      <c r="AA1392" s="147"/>
      <c r="AB1392" s="147"/>
      <c r="AC1392" s="147"/>
      <c r="AD1392" s="147"/>
      <c r="AE1392" s="147"/>
      <c r="AF1392" s="147"/>
      <c r="AG1392" s="147" t="s">
        <v>301</v>
      </c>
      <c r="AH1392" s="147"/>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1" x14ac:dyDescent="0.2">
      <c r="A1393" s="154"/>
      <c r="B1393" s="155"/>
      <c r="C1393" s="191" t="s">
        <v>1245</v>
      </c>
      <c r="D1393" s="162"/>
      <c r="E1393" s="163">
        <v>97.61</v>
      </c>
      <c r="F1393" s="158"/>
      <c r="G1393" s="158"/>
      <c r="H1393" s="158"/>
      <c r="I1393" s="158"/>
      <c r="J1393" s="158"/>
      <c r="K1393" s="158"/>
      <c r="L1393" s="158"/>
      <c r="M1393" s="158"/>
      <c r="N1393" s="157"/>
      <c r="O1393" s="157"/>
      <c r="P1393" s="157"/>
      <c r="Q1393" s="157"/>
      <c r="R1393" s="158"/>
      <c r="S1393" s="158"/>
      <c r="T1393" s="158"/>
      <c r="U1393" s="158"/>
      <c r="V1393" s="158"/>
      <c r="W1393" s="158"/>
      <c r="X1393" s="158"/>
      <c r="Y1393" s="147"/>
      <c r="Z1393" s="147"/>
      <c r="AA1393" s="147"/>
      <c r="AB1393" s="147"/>
      <c r="AC1393" s="147"/>
      <c r="AD1393" s="147"/>
      <c r="AE1393" s="147"/>
      <c r="AF1393" s="147"/>
      <c r="AG1393" s="147" t="s">
        <v>301</v>
      </c>
      <c r="AH1393" s="147">
        <v>2</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1" x14ac:dyDescent="0.2">
      <c r="A1394" s="154"/>
      <c r="B1394" s="155"/>
      <c r="C1394" s="191" t="s">
        <v>1246</v>
      </c>
      <c r="D1394" s="162"/>
      <c r="E1394" s="163">
        <v>199.76</v>
      </c>
      <c r="F1394" s="158"/>
      <c r="G1394" s="158"/>
      <c r="H1394" s="158"/>
      <c r="I1394" s="158"/>
      <c r="J1394" s="158"/>
      <c r="K1394" s="158"/>
      <c r="L1394" s="158"/>
      <c r="M1394" s="158"/>
      <c r="N1394" s="157"/>
      <c r="O1394" s="157"/>
      <c r="P1394" s="157"/>
      <c r="Q1394" s="157"/>
      <c r="R1394" s="158"/>
      <c r="S1394" s="158"/>
      <c r="T1394" s="158"/>
      <c r="U1394" s="158"/>
      <c r="V1394" s="158"/>
      <c r="W1394" s="158"/>
      <c r="X1394" s="158"/>
      <c r="Y1394" s="147"/>
      <c r="Z1394" s="147"/>
      <c r="AA1394" s="147"/>
      <c r="AB1394" s="147"/>
      <c r="AC1394" s="147"/>
      <c r="AD1394" s="147"/>
      <c r="AE1394" s="147"/>
      <c r="AF1394" s="147"/>
      <c r="AG1394" s="147" t="s">
        <v>301</v>
      </c>
      <c r="AH1394" s="147">
        <v>2</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1" x14ac:dyDescent="0.2">
      <c r="A1395" s="154"/>
      <c r="B1395" s="155"/>
      <c r="C1395" s="190" t="s">
        <v>306</v>
      </c>
      <c r="D1395" s="162"/>
      <c r="E1395" s="163"/>
      <c r="F1395" s="158"/>
      <c r="G1395" s="158"/>
      <c r="H1395" s="158"/>
      <c r="I1395" s="158"/>
      <c r="J1395" s="158"/>
      <c r="K1395" s="158"/>
      <c r="L1395" s="158"/>
      <c r="M1395" s="158"/>
      <c r="N1395" s="157"/>
      <c r="O1395" s="157"/>
      <c r="P1395" s="157"/>
      <c r="Q1395" s="157"/>
      <c r="R1395" s="158"/>
      <c r="S1395" s="158"/>
      <c r="T1395" s="158"/>
      <c r="U1395" s="158"/>
      <c r="V1395" s="158"/>
      <c r="W1395" s="158"/>
      <c r="X1395" s="158"/>
      <c r="Y1395" s="147"/>
      <c r="Z1395" s="147"/>
      <c r="AA1395" s="147"/>
      <c r="AB1395" s="147"/>
      <c r="AC1395" s="147"/>
      <c r="AD1395" s="147"/>
      <c r="AE1395" s="147"/>
      <c r="AF1395" s="147"/>
      <c r="AG1395" s="147" t="s">
        <v>301</v>
      </c>
      <c r="AH1395" s="147"/>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ht="22.5" outlineLevel="1" x14ac:dyDescent="0.2">
      <c r="A1396" s="172">
        <v>172</v>
      </c>
      <c r="B1396" s="173" t="s">
        <v>1247</v>
      </c>
      <c r="C1396" s="188" t="s">
        <v>1248</v>
      </c>
      <c r="D1396" s="174" t="s">
        <v>1249</v>
      </c>
      <c r="E1396" s="175">
        <v>179.3</v>
      </c>
      <c r="F1396" s="176"/>
      <c r="G1396" s="177">
        <f>ROUND(E1396*F1396,2)</f>
        <v>0</v>
      </c>
      <c r="H1396" s="176"/>
      <c r="I1396" s="177">
        <f>ROUND(E1396*H1396,2)</f>
        <v>0</v>
      </c>
      <c r="J1396" s="176"/>
      <c r="K1396" s="177">
        <f>ROUND(E1396*J1396,2)</f>
        <v>0</v>
      </c>
      <c r="L1396" s="177">
        <v>21</v>
      </c>
      <c r="M1396" s="177">
        <f>G1396*(1+L1396/100)</f>
        <v>0</v>
      </c>
      <c r="N1396" s="175">
        <v>0</v>
      </c>
      <c r="O1396" s="175">
        <f>ROUND(E1396*N1396,2)</f>
        <v>0</v>
      </c>
      <c r="P1396" s="175">
        <v>0</v>
      </c>
      <c r="Q1396" s="175">
        <f>ROUND(E1396*P1396,2)</f>
        <v>0</v>
      </c>
      <c r="R1396" s="177"/>
      <c r="S1396" s="177" t="s">
        <v>281</v>
      </c>
      <c r="T1396" s="178" t="s">
        <v>268</v>
      </c>
      <c r="U1396" s="158">
        <v>0</v>
      </c>
      <c r="V1396" s="158">
        <f>ROUND(E1396*U1396,2)</f>
        <v>0</v>
      </c>
      <c r="W1396" s="158"/>
      <c r="X1396" s="158" t="s">
        <v>314</v>
      </c>
      <c r="Y1396" s="147"/>
      <c r="Z1396" s="147"/>
      <c r="AA1396" s="147"/>
      <c r="AB1396" s="147"/>
      <c r="AC1396" s="147"/>
      <c r="AD1396" s="147"/>
      <c r="AE1396" s="147"/>
      <c r="AF1396" s="147"/>
      <c r="AG1396" s="147" t="s">
        <v>315</v>
      </c>
      <c r="AH1396" s="147"/>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1" x14ac:dyDescent="0.2">
      <c r="A1397" s="154"/>
      <c r="B1397" s="155"/>
      <c r="C1397" s="189" t="s">
        <v>1231</v>
      </c>
      <c r="D1397" s="160"/>
      <c r="E1397" s="161">
        <v>179.3</v>
      </c>
      <c r="F1397" s="158"/>
      <c r="G1397" s="158"/>
      <c r="H1397" s="158"/>
      <c r="I1397" s="158"/>
      <c r="J1397" s="158"/>
      <c r="K1397" s="158"/>
      <c r="L1397" s="158"/>
      <c r="M1397" s="158"/>
      <c r="N1397" s="157"/>
      <c r="O1397" s="157"/>
      <c r="P1397" s="157"/>
      <c r="Q1397" s="157"/>
      <c r="R1397" s="158"/>
      <c r="S1397" s="158"/>
      <c r="T1397" s="158"/>
      <c r="U1397" s="158"/>
      <c r="V1397" s="158"/>
      <c r="W1397" s="158"/>
      <c r="X1397" s="158"/>
      <c r="Y1397" s="147"/>
      <c r="Z1397" s="147"/>
      <c r="AA1397" s="147"/>
      <c r="AB1397" s="147"/>
      <c r="AC1397" s="147"/>
      <c r="AD1397" s="147"/>
      <c r="AE1397" s="147"/>
      <c r="AF1397" s="147"/>
      <c r="AG1397" s="147" t="s">
        <v>301</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1" x14ac:dyDescent="0.2">
      <c r="A1398" s="154"/>
      <c r="B1398" s="155"/>
      <c r="C1398" s="190" t="s">
        <v>302</v>
      </c>
      <c r="D1398" s="162"/>
      <c r="E1398" s="163"/>
      <c r="F1398" s="158"/>
      <c r="G1398" s="158"/>
      <c r="H1398" s="158"/>
      <c r="I1398" s="158"/>
      <c r="J1398" s="158"/>
      <c r="K1398" s="158"/>
      <c r="L1398" s="158"/>
      <c r="M1398" s="158"/>
      <c r="N1398" s="157"/>
      <c r="O1398" s="157"/>
      <c r="P1398" s="157"/>
      <c r="Q1398" s="157"/>
      <c r="R1398" s="158"/>
      <c r="S1398" s="158"/>
      <c r="T1398" s="158"/>
      <c r="U1398" s="158"/>
      <c r="V1398" s="158"/>
      <c r="W1398" s="158"/>
      <c r="X1398" s="158"/>
      <c r="Y1398" s="147"/>
      <c r="Z1398" s="147"/>
      <c r="AA1398" s="147"/>
      <c r="AB1398" s="147"/>
      <c r="AC1398" s="147"/>
      <c r="AD1398" s="147"/>
      <c r="AE1398" s="147"/>
      <c r="AF1398" s="147"/>
      <c r="AG1398" s="147" t="s">
        <v>301</v>
      </c>
      <c r="AH1398" s="147"/>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1" x14ac:dyDescent="0.2">
      <c r="A1399" s="154"/>
      <c r="B1399" s="155"/>
      <c r="C1399" s="191" t="s">
        <v>994</v>
      </c>
      <c r="D1399" s="162"/>
      <c r="E1399" s="163">
        <v>62.045999999999999</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47"/>
      <c r="Z1399" s="147"/>
      <c r="AA1399" s="147"/>
      <c r="AB1399" s="147"/>
      <c r="AC1399" s="147"/>
      <c r="AD1399" s="147"/>
      <c r="AE1399" s="147"/>
      <c r="AF1399" s="147"/>
      <c r="AG1399" s="147" t="s">
        <v>301</v>
      </c>
      <c r="AH1399" s="147">
        <v>2</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1" x14ac:dyDescent="0.2">
      <c r="A1400" s="154"/>
      <c r="B1400" s="155"/>
      <c r="C1400" s="191" t="s">
        <v>1232</v>
      </c>
      <c r="D1400" s="162"/>
      <c r="E1400" s="163">
        <v>36.155630000000002</v>
      </c>
      <c r="F1400" s="158"/>
      <c r="G1400" s="158"/>
      <c r="H1400" s="158"/>
      <c r="I1400" s="158"/>
      <c r="J1400" s="158"/>
      <c r="K1400" s="158"/>
      <c r="L1400" s="158"/>
      <c r="M1400" s="158"/>
      <c r="N1400" s="157"/>
      <c r="O1400" s="157"/>
      <c r="P1400" s="157"/>
      <c r="Q1400" s="157"/>
      <c r="R1400" s="158"/>
      <c r="S1400" s="158"/>
      <c r="T1400" s="158"/>
      <c r="U1400" s="158"/>
      <c r="V1400" s="158"/>
      <c r="W1400" s="158"/>
      <c r="X1400" s="158"/>
      <c r="Y1400" s="147"/>
      <c r="Z1400" s="147"/>
      <c r="AA1400" s="147"/>
      <c r="AB1400" s="147"/>
      <c r="AC1400" s="147"/>
      <c r="AD1400" s="147"/>
      <c r="AE1400" s="147"/>
      <c r="AF1400" s="147"/>
      <c r="AG1400" s="147" t="s">
        <v>301</v>
      </c>
      <c r="AH1400" s="147">
        <v>2</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c r="B1401" s="155"/>
      <c r="C1401" s="191" t="s">
        <v>1233</v>
      </c>
      <c r="D1401" s="162"/>
      <c r="E1401" s="163">
        <v>81.118129999999994</v>
      </c>
      <c r="F1401" s="158"/>
      <c r="G1401" s="158"/>
      <c r="H1401" s="158"/>
      <c r="I1401" s="158"/>
      <c r="J1401" s="158"/>
      <c r="K1401" s="158"/>
      <c r="L1401" s="158"/>
      <c r="M1401" s="158"/>
      <c r="N1401" s="157"/>
      <c r="O1401" s="157"/>
      <c r="P1401" s="157"/>
      <c r="Q1401" s="157"/>
      <c r="R1401" s="158"/>
      <c r="S1401" s="158"/>
      <c r="T1401" s="158"/>
      <c r="U1401" s="158"/>
      <c r="V1401" s="158"/>
      <c r="W1401" s="158"/>
      <c r="X1401" s="158"/>
      <c r="Y1401" s="147"/>
      <c r="Z1401" s="147"/>
      <c r="AA1401" s="147"/>
      <c r="AB1401" s="147"/>
      <c r="AC1401" s="147"/>
      <c r="AD1401" s="147"/>
      <c r="AE1401" s="147"/>
      <c r="AF1401" s="147"/>
      <c r="AG1401" s="147" t="s">
        <v>301</v>
      </c>
      <c r="AH1401" s="147">
        <v>2</v>
      </c>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1" x14ac:dyDescent="0.2">
      <c r="A1402" s="154"/>
      <c r="B1402" s="155"/>
      <c r="C1402" s="190" t="s">
        <v>306</v>
      </c>
      <c r="D1402" s="162"/>
      <c r="E1402" s="163"/>
      <c r="F1402" s="158"/>
      <c r="G1402" s="158"/>
      <c r="H1402" s="158"/>
      <c r="I1402" s="158"/>
      <c r="J1402" s="158"/>
      <c r="K1402" s="158"/>
      <c r="L1402" s="158"/>
      <c r="M1402" s="158"/>
      <c r="N1402" s="157"/>
      <c r="O1402" s="157"/>
      <c r="P1402" s="157"/>
      <c r="Q1402" s="157"/>
      <c r="R1402" s="158"/>
      <c r="S1402" s="158"/>
      <c r="T1402" s="158"/>
      <c r="U1402" s="158"/>
      <c r="V1402" s="158"/>
      <c r="W1402" s="158"/>
      <c r="X1402" s="158"/>
      <c r="Y1402" s="147"/>
      <c r="Z1402" s="147"/>
      <c r="AA1402" s="147"/>
      <c r="AB1402" s="147"/>
      <c r="AC1402" s="147"/>
      <c r="AD1402" s="147"/>
      <c r="AE1402" s="147"/>
      <c r="AF1402" s="147"/>
      <c r="AG1402" s="147" t="s">
        <v>301</v>
      </c>
      <c r="AH1402" s="147"/>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outlineLevel="1" x14ac:dyDescent="0.2">
      <c r="A1403" s="172">
        <v>173</v>
      </c>
      <c r="B1403" s="173" t="s">
        <v>1250</v>
      </c>
      <c r="C1403" s="188" t="s">
        <v>1251</v>
      </c>
      <c r="D1403" s="174" t="s">
        <v>383</v>
      </c>
      <c r="E1403" s="175">
        <v>2</v>
      </c>
      <c r="F1403" s="176"/>
      <c r="G1403" s="177">
        <f>ROUND(E1403*F1403,2)</f>
        <v>0</v>
      </c>
      <c r="H1403" s="176"/>
      <c r="I1403" s="177">
        <f>ROUND(E1403*H1403,2)</f>
        <v>0</v>
      </c>
      <c r="J1403" s="176"/>
      <c r="K1403" s="177">
        <f>ROUND(E1403*J1403,2)</f>
        <v>0</v>
      </c>
      <c r="L1403" s="177">
        <v>21</v>
      </c>
      <c r="M1403" s="177">
        <f>G1403*(1+L1403/100)</f>
        <v>0</v>
      </c>
      <c r="N1403" s="175">
        <v>0</v>
      </c>
      <c r="O1403" s="175">
        <f>ROUND(E1403*N1403,2)</f>
        <v>0</v>
      </c>
      <c r="P1403" s="175">
        <v>0</v>
      </c>
      <c r="Q1403" s="175">
        <f>ROUND(E1403*P1403,2)</f>
        <v>0</v>
      </c>
      <c r="R1403" s="177"/>
      <c r="S1403" s="177" t="s">
        <v>281</v>
      </c>
      <c r="T1403" s="178" t="s">
        <v>268</v>
      </c>
      <c r="U1403" s="158">
        <v>0</v>
      </c>
      <c r="V1403" s="158">
        <f>ROUND(E1403*U1403,2)</f>
        <v>0</v>
      </c>
      <c r="W1403" s="158"/>
      <c r="X1403" s="158" t="s">
        <v>427</v>
      </c>
      <c r="Y1403" s="147"/>
      <c r="Z1403" s="147"/>
      <c r="AA1403" s="147"/>
      <c r="AB1403" s="147"/>
      <c r="AC1403" s="147"/>
      <c r="AD1403" s="147"/>
      <c r="AE1403" s="147"/>
      <c r="AF1403" s="147"/>
      <c r="AG1403" s="147" t="s">
        <v>761</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1" x14ac:dyDescent="0.2">
      <c r="A1404" s="154"/>
      <c r="B1404" s="155"/>
      <c r="C1404" s="189" t="s">
        <v>1225</v>
      </c>
      <c r="D1404" s="160"/>
      <c r="E1404" s="161">
        <v>2</v>
      </c>
      <c r="F1404" s="158"/>
      <c r="G1404" s="158"/>
      <c r="H1404" s="158"/>
      <c r="I1404" s="158"/>
      <c r="J1404" s="158"/>
      <c r="K1404" s="158"/>
      <c r="L1404" s="158"/>
      <c r="M1404" s="158"/>
      <c r="N1404" s="157"/>
      <c r="O1404" s="157"/>
      <c r="P1404" s="157"/>
      <c r="Q1404" s="157"/>
      <c r="R1404" s="158"/>
      <c r="S1404" s="158"/>
      <c r="T1404" s="158"/>
      <c r="U1404" s="158"/>
      <c r="V1404" s="158"/>
      <c r="W1404" s="158"/>
      <c r="X1404" s="158"/>
      <c r="Y1404" s="147"/>
      <c r="Z1404" s="147"/>
      <c r="AA1404" s="147"/>
      <c r="AB1404" s="147"/>
      <c r="AC1404" s="147"/>
      <c r="AD1404" s="147"/>
      <c r="AE1404" s="147"/>
      <c r="AF1404" s="147"/>
      <c r="AG1404" s="147" t="s">
        <v>301</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ht="22.5" outlineLevel="1" x14ac:dyDescent="0.2">
      <c r="A1405" s="172">
        <v>174</v>
      </c>
      <c r="B1405" s="173" t="s">
        <v>1252</v>
      </c>
      <c r="C1405" s="188" t="s">
        <v>1253</v>
      </c>
      <c r="D1405" s="174" t="s">
        <v>383</v>
      </c>
      <c r="E1405" s="175">
        <v>1</v>
      </c>
      <c r="F1405" s="176"/>
      <c r="G1405" s="177">
        <f>ROUND(E1405*F1405,2)</f>
        <v>0</v>
      </c>
      <c r="H1405" s="176"/>
      <c r="I1405" s="177">
        <f>ROUND(E1405*H1405,2)</f>
        <v>0</v>
      </c>
      <c r="J1405" s="176"/>
      <c r="K1405" s="177">
        <f>ROUND(E1405*J1405,2)</f>
        <v>0</v>
      </c>
      <c r="L1405" s="177">
        <v>21</v>
      </c>
      <c r="M1405" s="177">
        <f>G1405*(1+L1405/100)</f>
        <v>0</v>
      </c>
      <c r="N1405" s="175">
        <v>0</v>
      </c>
      <c r="O1405" s="175">
        <f>ROUND(E1405*N1405,2)</f>
        <v>0</v>
      </c>
      <c r="P1405" s="175">
        <v>0</v>
      </c>
      <c r="Q1405" s="175">
        <f>ROUND(E1405*P1405,2)</f>
        <v>0</v>
      </c>
      <c r="R1405" s="177"/>
      <c r="S1405" s="177" t="s">
        <v>281</v>
      </c>
      <c r="T1405" s="178" t="s">
        <v>268</v>
      </c>
      <c r="U1405" s="158">
        <v>0</v>
      </c>
      <c r="V1405" s="158">
        <f>ROUND(E1405*U1405,2)</f>
        <v>0</v>
      </c>
      <c r="W1405" s="158"/>
      <c r="X1405" s="158" t="s">
        <v>427</v>
      </c>
      <c r="Y1405" s="147"/>
      <c r="Z1405" s="147"/>
      <c r="AA1405" s="147"/>
      <c r="AB1405" s="147"/>
      <c r="AC1405" s="147"/>
      <c r="AD1405" s="147"/>
      <c r="AE1405" s="147"/>
      <c r="AF1405" s="147"/>
      <c r="AG1405" s="147" t="s">
        <v>428</v>
      </c>
      <c r="AH1405" s="147"/>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1" x14ac:dyDescent="0.2">
      <c r="A1406" s="154"/>
      <c r="B1406" s="155"/>
      <c r="C1406" s="189" t="s">
        <v>1254</v>
      </c>
      <c r="D1406" s="160"/>
      <c r="E1406" s="161">
        <v>1</v>
      </c>
      <c r="F1406" s="158"/>
      <c r="G1406" s="158"/>
      <c r="H1406" s="158"/>
      <c r="I1406" s="158"/>
      <c r="J1406" s="158"/>
      <c r="K1406" s="158"/>
      <c r="L1406" s="158"/>
      <c r="M1406" s="158"/>
      <c r="N1406" s="157"/>
      <c r="O1406" s="157"/>
      <c r="P1406" s="157"/>
      <c r="Q1406" s="157"/>
      <c r="R1406" s="158"/>
      <c r="S1406" s="158"/>
      <c r="T1406" s="158"/>
      <c r="U1406" s="158"/>
      <c r="V1406" s="158"/>
      <c r="W1406" s="158"/>
      <c r="X1406" s="158"/>
      <c r="Y1406" s="147"/>
      <c r="Z1406" s="147"/>
      <c r="AA1406" s="147"/>
      <c r="AB1406" s="147"/>
      <c r="AC1406" s="147"/>
      <c r="AD1406" s="147"/>
      <c r="AE1406" s="147"/>
      <c r="AF1406" s="147"/>
      <c r="AG1406" s="147" t="s">
        <v>301</v>
      </c>
      <c r="AH1406" s="147">
        <v>0</v>
      </c>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1" x14ac:dyDescent="0.2">
      <c r="A1407" s="154"/>
      <c r="B1407" s="155"/>
      <c r="C1407" s="189" t="s">
        <v>1255</v>
      </c>
      <c r="D1407" s="160"/>
      <c r="E1407" s="161"/>
      <c r="F1407" s="158"/>
      <c r="G1407" s="158"/>
      <c r="H1407" s="158"/>
      <c r="I1407" s="158"/>
      <c r="J1407" s="158"/>
      <c r="K1407" s="158"/>
      <c r="L1407" s="158"/>
      <c r="M1407" s="158"/>
      <c r="N1407" s="157"/>
      <c r="O1407" s="157"/>
      <c r="P1407" s="157"/>
      <c r="Q1407" s="157"/>
      <c r="R1407" s="158"/>
      <c r="S1407" s="158"/>
      <c r="T1407" s="158"/>
      <c r="U1407" s="158"/>
      <c r="V1407" s="158"/>
      <c r="W1407" s="158"/>
      <c r="X1407" s="158"/>
      <c r="Y1407" s="147"/>
      <c r="Z1407" s="147"/>
      <c r="AA1407" s="147"/>
      <c r="AB1407" s="147"/>
      <c r="AC1407" s="147"/>
      <c r="AD1407" s="147"/>
      <c r="AE1407" s="147"/>
      <c r="AF1407" s="147"/>
      <c r="AG1407" s="147" t="s">
        <v>301</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x14ac:dyDescent="0.2">
      <c r="A1408" s="154"/>
      <c r="B1408" s="155"/>
      <c r="C1408" s="189" t="s">
        <v>1256</v>
      </c>
      <c r="D1408" s="160"/>
      <c r="E1408" s="161"/>
      <c r="F1408" s="158"/>
      <c r="G1408" s="158"/>
      <c r="H1408" s="158"/>
      <c r="I1408" s="158"/>
      <c r="J1408" s="158"/>
      <c r="K1408" s="158"/>
      <c r="L1408" s="158"/>
      <c r="M1408" s="158"/>
      <c r="N1408" s="157"/>
      <c r="O1408" s="157"/>
      <c r="P1408" s="157"/>
      <c r="Q1408" s="157"/>
      <c r="R1408" s="158"/>
      <c r="S1408" s="158"/>
      <c r="T1408" s="158"/>
      <c r="U1408" s="158"/>
      <c r="V1408" s="158"/>
      <c r="W1408" s="158"/>
      <c r="X1408" s="158"/>
      <c r="Y1408" s="147"/>
      <c r="Z1408" s="147"/>
      <c r="AA1408" s="147"/>
      <c r="AB1408" s="147"/>
      <c r="AC1408" s="147"/>
      <c r="AD1408" s="147"/>
      <c r="AE1408" s="147"/>
      <c r="AF1408" s="147"/>
      <c r="AG1408" s="147" t="s">
        <v>301</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1" x14ac:dyDescent="0.2">
      <c r="A1409" s="154"/>
      <c r="B1409" s="155"/>
      <c r="C1409" s="189" t="s">
        <v>1257</v>
      </c>
      <c r="D1409" s="160"/>
      <c r="E1409" s="161"/>
      <c r="F1409" s="158"/>
      <c r="G1409" s="158"/>
      <c r="H1409" s="158"/>
      <c r="I1409" s="158"/>
      <c r="J1409" s="158"/>
      <c r="K1409" s="158"/>
      <c r="L1409" s="158"/>
      <c r="M1409" s="158"/>
      <c r="N1409" s="157"/>
      <c r="O1409" s="157"/>
      <c r="P1409" s="157"/>
      <c r="Q1409" s="157"/>
      <c r="R1409" s="158"/>
      <c r="S1409" s="158"/>
      <c r="T1409" s="158"/>
      <c r="U1409" s="158"/>
      <c r="V1409" s="158"/>
      <c r="W1409" s="158"/>
      <c r="X1409" s="158"/>
      <c r="Y1409" s="147"/>
      <c r="Z1409" s="147"/>
      <c r="AA1409" s="147"/>
      <c r="AB1409" s="147"/>
      <c r="AC1409" s="147"/>
      <c r="AD1409" s="147"/>
      <c r="AE1409" s="147"/>
      <c r="AF1409" s="147"/>
      <c r="AG1409" s="147" t="s">
        <v>301</v>
      </c>
      <c r="AH1409" s="147">
        <v>0</v>
      </c>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1" x14ac:dyDescent="0.2">
      <c r="A1410" s="154"/>
      <c r="B1410" s="155"/>
      <c r="C1410" s="189" t="s">
        <v>1258</v>
      </c>
      <c r="D1410" s="160"/>
      <c r="E1410" s="161"/>
      <c r="F1410" s="158"/>
      <c r="G1410" s="158"/>
      <c r="H1410" s="158"/>
      <c r="I1410" s="158"/>
      <c r="J1410" s="158"/>
      <c r="K1410" s="158"/>
      <c r="L1410" s="158"/>
      <c r="M1410" s="158"/>
      <c r="N1410" s="157"/>
      <c r="O1410" s="157"/>
      <c r="P1410" s="157"/>
      <c r="Q1410" s="157"/>
      <c r="R1410" s="158"/>
      <c r="S1410" s="158"/>
      <c r="T1410" s="158"/>
      <c r="U1410" s="158"/>
      <c r="V1410" s="158"/>
      <c r="W1410" s="158"/>
      <c r="X1410" s="158"/>
      <c r="Y1410" s="147"/>
      <c r="Z1410" s="147"/>
      <c r="AA1410" s="147"/>
      <c r="AB1410" s="147"/>
      <c r="AC1410" s="147"/>
      <c r="AD1410" s="147"/>
      <c r="AE1410" s="147"/>
      <c r="AF1410" s="147"/>
      <c r="AG1410" s="147" t="s">
        <v>301</v>
      </c>
      <c r="AH1410" s="147">
        <v>0</v>
      </c>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1" x14ac:dyDescent="0.2">
      <c r="A1411" s="154"/>
      <c r="B1411" s="155"/>
      <c r="C1411" s="189" t="s">
        <v>1259</v>
      </c>
      <c r="D1411" s="160"/>
      <c r="E1411" s="161"/>
      <c r="F1411" s="158"/>
      <c r="G1411" s="158"/>
      <c r="H1411" s="158"/>
      <c r="I1411" s="158"/>
      <c r="J1411" s="158"/>
      <c r="K1411" s="158"/>
      <c r="L1411" s="158"/>
      <c r="M1411" s="158"/>
      <c r="N1411" s="157"/>
      <c r="O1411" s="157"/>
      <c r="P1411" s="157"/>
      <c r="Q1411" s="157"/>
      <c r="R1411" s="158"/>
      <c r="S1411" s="158"/>
      <c r="T1411" s="158"/>
      <c r="U1411" s="158"/>
      <c r="V1411" s="158"/>
      <c r="W1411" s="158"/>
      <c r="X1411" s="158"/>
      <c r="Y1411" s="147"/>
      <c r="Z1411" s="147"/>
      <c r="AA1411" s="147"/>
      <c r="AB1411" s="147"/>
      <c r="AC1411" s="147"/>
      <c r="AD1411" s="147"/>
      <c r="AE1411" s="147"/>
      <c r="AF1411" s="147"/>
      <c r="AG1411" s="147" t="s">
        <v>301</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1" x14ac:dyDescent="0.2">
      <c r="A1412" s="154"/>
      <c r="B1412" s="155"/>
      <c r="C1412" s="189" t="s">
        <v>1260</v>
      </c>
      <c r="D1412" s="160"/>
      <c r="E1412" s="161"/>
      <c r="F1412" s="158"/>
      <c r="G1412" s="158"/>
      <c r="H1412" s="158"/>
      <c r="I1412" s="158"/>
      <c r="J1412" s="158"/>
      <c r="K1412" s="158"/>
      <c r="L1412" s="158"/>
      <c r="M1412" s="158"/>
      <c r="N1412" s="157"/>
      <c r="O1412" s="157"/>
      <c r="P1412" s="157"/>
      <c r="Q1412" s="157"/>
      <c r="R1412" s="158"/>
      <c r="S1412" s="158"/>
      <c r="T1412" s="158"/>
      <c r="U1412" s="158"/>
      <c r="V1412" s="158"/>
      <c r="W1412" s="158"/>
      <c r="X1412" s="158"/>
      <c r="Y1412" s="147"/>
      <c r="Z1412" s="147"/>
      <c r="AA1412" s="147"/>
      <c r="AB1412" s="147"/>
      <c r="AC1412" s="147"/>
      <c r="AD1412" s="147"/>
      <c r="AE1412" s="147"/>
      <c r="AF1412" s="147"/>
      <c r="AG1412" s="147" t="s">
        <v>301</v>
      </c>
      <c r="AH1412" s="147">
        <v>0</v>
      </c>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1" x14ac:dyDescent="0.2">
      <c r="A1413" s="154"/>
      <c r="B1413" s="155"/>
      <c r="C1413" s="189" t="s">
        <v>1261</v>
      </c>
      <c r="D1413" s="160"/>
      <c r="E1413" s="161"/>
      <c r="F1413" s="158"/>
      <c r="G1413" s="158"/>
      <c r="H1413" s="158"/>
      <c r="I1413" s="158"/>
      <c r="J1413" s="158"/>
      <c r="K1413" s="158"/>
      <c r="L1413" s="158"/>
      <c r="M1413" s="158"/>
      <c r="N1413" s="157"/>
      <c r="O1413" s="157"/>
      <c r="P1413" s="157"/>
      <c r="Q1413" s="157"/>
      <c r="R1413" s="158"/>
      <c r="S1413" s="158"/>
      <c r="T1413" s="158"/>
      <c r="U1413" s="158"/>
      <c r="V1413" s="158"/>
      <c r="W1413" s="158"/>
      <c r="X1413" s="158"/>
      <c r="Y1413" s="147"/>
      <c r="Z1413" s="147"/>
      <c r="AA1413" s="147"/>
      <c r="AB1413" s="147"/>
      <c r="AC1413" s="147"/>
      <c r="AD1413" s="147"/>
      <c r="AE1413" s="147"/>
      <c r="AF1413" s="147"/>
      <c r="AG1413" s="147" t="s">
        <v>301</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x14ac:dyDescent="0.2">
      <c r="A1414" s="154"/>
      <c r="B1414" s="155"/>
      <c r="C1414" s="189" t="s">
        <v>1262</v>
      </c>
      <c r="D1414" s="160"/>
      <c r="E1414" s="161"/>
      <c r="F1414" s="158"/>
      <c r="G1414" s="158"/>
      <c r="H1414" s="158"/>
      <c r="I1414" s="158"/>
      <c r="J1414" s="158"/>
      <c r="K1414" s="158"/>
      <c r="L1414" s="158"/>
      <c r="M1414" s="158"/>
      <c r="N1414" s="157"/>
      <c r="O1414" s="157"/>
      <c r="P1414" s="157"/>
      <c r="Q1414" s="157"/>
      <c r="R1414" s="158"/>
      <c r="S1414" s="158"/>
      <c r="T1414" s="158"/>
      <c r="U1414" s="158"/>
      <c r="V1414" s="158"/>
      <c r="W1414" s="158"/>
      <c r="X1414" s="158"/>
      <c r="Y1414" s="147"/>
      <c r="Z1414" s="147"/>
      <c r="AA1414" s="147"/>
      <c r="AB1414" s="147"/>
      <c r="AC1414" s="147"/>
      <c r="AD1414" s="147"/>
      <c r="AE1414" s="147"/>
      <c r="AF1414" s="147"/>
      <c r="AG1414" s="147" t="s">
        <v>301</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ht="22.5" outlineLevel="1" x14ac:dyDescent="0.2">
      <c r="A1415" s="172">
        <v>175</v>
      </c>
      <c r="B1415" s="173" t="s">
        <v>1263</v>
      </c>
      <c r="C1415" s="188" t="s">
        <v>1264</v>
      </c>
      <c r="D1415" s="174" t="s">
        <v>383</v>
      </c>
      <c r="E1415" s="175">
        <v>3</v>
      </c>
      <c r="F1415" s="176"/>
      <c r="G1415" s="177">
        <f>ROUND(E1415*F1415,2)</f>
        <v>0</v>
      </c>
      <c r="H1415" s="176"/>
      <c r="I1415" s="177">
        <f>ROUND(E1415*H1415,2)</f>
        <v>0</v>
      </c>
      <c r="J1415" s="176"/>
      <c r="K1415" s="177">
        <f>ROUND(E1415*J1415,2)</f>
        <v>0</v>
      </c>
      <c r="L1415" s="177">
        <v>21</v>
      </c>
      <c r="M1415" s="177">
        <f>G1415*(1+L1415/100)</f>
        <v>0</v>
      </c>
      <c r="N1415" s="175">
        <v>0</v>
      </c>
      <c r="O1415" s="175">
        <f>ROUND(E1415*N1415,2)</f>
        <v>0</v>
      </c>
      <c r="P1415" s="175">
        <v>0</v>
      </c>
      <c r="Q1415" s="175">
        <f>ROUND(E1415*P1415,2)</f>
        <v>0</v>
      </c>
      <c r="R1415" s="177"/>
      <c r="S1415" s="177" t="s">
        <v>281</v>
      </c>
      <c r="T1415" s="178" t="s">
        <v>268</v>
      </c>
      <c r="U1415" s="158">
        <v>0</v>
      </c>
      <c r="V1415" s="158">
        <f>ROUND(E1415*U1415,2)</f>
        <v>0</v>
      </c>
      <c r="W1415" s="158"/>
      <c r="X1415" s="158" t="s">
        <v>427</v>
      </c>
      <c r="Y1415" s="147"/>
      <c r="Z1415" s="147"/>
      <c r="AA1415" s="147"/>
      <c r="AB1415" s="147"/>
      <c r="AC1415" s="147"/>
      <c r="AD1415" s="147"/>
      <c r="AE1415" s="147"/>
      <c r="AF1415" s="147"/>
      <c r="AG1415" s="147" t="s">
        <v>428</v>
      </c>
      <c r="AH1415" s="147"/>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1" x14ac:dyDescent="0.2">
      <c r="A1416" s="154"/>
      <c r="B1416" s="155"/>
      <c r="C1416" s="189" t="s">
        <v>1265</v>
      </c>
      <c r="D1416" s="160"/>
      <c r="E1416" s="161">
        <v>3</v>
      </c>
      <c r="F1416" s="158"/>
      <c r="G1416" s="158"/>
      <c r="H1416" s="158"/>
      <c r="I1416" s="158"/>
      <c r="J1416" s="158"/>
      <c r="K1416" s="158"/>
      <c r="L1416" s="158"/>
      <c r="M1416" s="158"/>
      <c r="N1416" s="157"/>
      <c r="O1416" s="157"/>
      <c r="P1416" s="157"/>
      <c r="Q1416" s="157"/>
      <c r="R1416" s="158"/>
      <c r="S1416" s="158"/>
      <c r="T1416" s="158"/>
      <c r="U1416" s="158"/>
      <c r="V1416" s="158"/>
      <c r="W1416" s="158"/>
      <c r="X1416" s="158"/>
      <c r="Y1416" s="147"/>
      <c r="Z1416" s="147"/>
      <c r="AA1416" s="147"/>
      <c r="AB1416" s="147"/>
      <c r="AC1416" s="147"/>
      <c r="AD1416" s="147"/>
      <c r="AE1416" s="147"/>
      <c r="AF1416" s="147"/>
      <c r="AG1416" s="147" t="s">
        <v>301</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1" x14ac:dyDescent="0.2">
      <c r="A1417" s="154"/>
      <c r="B1417" s="155"/>
      <c r="C1417" s="189" t="s">
        <v>1255</v>
      </c>
      <c r="D1417" s="160"/>
      <c r="E1417" s="161"/>
      <c r="F1417" s="158"/>
      <c r="G1417" s="158"/>
      <c r="H1417" s="158"/>
      <c r="I1417" s="158"/>
      <c r="J1417" s="158"/>
      <c r="K1417" s="158"/>
      <c r="L1417" s="158"/>
      <c r="M1417" s="158"/>
      <c r="N1417" s="157"/>
      <c r="O1417" s="157"/>
      <c r="P1417" s="157"/>
      <c r="Q1417" s="157"/>
      <c r="R1417" s="158"/>
      <c r="S1417" s="158"/>
      <c r="T1417" s="158"/>
      <c r="U1417" s="158"/>
      <c r="V1417" s="158"/>
      <c r="W1417" s="158"/>
      <c r="X1417" s="158"/>
      <c r="Y1417" s="147"/>
      <c r="Z1417" s="147"/>
      <c r="AA1417" s="147"/>
      <c r="AB1417" s="147"/>
      <c r="AC1417" s="147"/>
      <c r="AD1417" s="147"/>
      <c r="AE1417" s="147"/>
      <c r="AF1417" s="147"/>
      <c r="AG1417" s="147" t="s">
        <v>301</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54"/>
      <c r="B1418" s="155"/>
      <c r="C1418" s="189" t="s">
        <v>1256</v>
      </c>
      <c r="D1418" s="160"/>
      <c r="E1418" s="161"/>
      <c r="F1418" s="158"/>
      <c r="G1418" s="158"/>
      <c r="H1418" s="158"/>
      <c r="I1418" s="158"/>
      <c r="J1418" s="158"/>
      <c r="K1418" s="158"/>
      <c r="L1418" s="158"/>
      <c r="M1418" s="158"/>
      <c r="N1418" s="157"/>
      <c r="O1418" s="157"/>
      <c r="P1418" s="157"/>
      <c r="Q1418" s="157"/>
      <c r="R1418" s="158"/>
      <c r="S1418" s="158"/>
      <c r="T1418" s="158"/>
      <c r="U1418" s="158"/>
      <c r="V1418" s="158"/>
      <c r="W1418" s="158"/>
      <c r="X1418" s="158"/>
      <c r="Y1418" s="147"/>
      <c r="Z1418" s="147"/>
      <c r="AA1418" s="147"/>
      <c r="AB1418" s="147"/>
      <c r="AC1418" s="147"/>
      <c r="AD1418" s="147"/>
      <c r="AE1418" s="147"/>
      <c r="AF1418" s="147"/>
      <c r="AG1418" s="147" t="s">
        <v>301</v>
      </c>
      <c r="AH1418" s="147">
        <v>0</v>
      </c>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54"/>
      <c r="B1419" s="155"/>
      <c r="C1419" s="189" t="s">
        <v>1257</v>
      </c>
      <c r="D1419" s="160"/>
      <c r="E1419" s="161"/>
      <c r="F1419" s="158"/>
      <c r="G1419" s="158"/>
      <c r="H1419" s="158"/>
      <c r="I1419" s="158"/>
      <c r="J1419" s="158"/>
      <c r="K1419" s="158"/>
      <c r="L1419" s="158"/>
      <c r="M1419" s="158"/>
      <c r="N1419" s="157"/>
      <c r="O1419" s="157"/>
      <c r="P1419" s="157"/>
      <c r="Q1419" s="157"/>
      <c r="R1419" s="158"/>
      <c r="S1419" s="158"/>
      <c r="T1419" s="158"/>
      <c r="U1419" s="158"/>
      <c r="V1419" s="158"/>
      <c r="W1419" s="158"/>
      <c r="X1419" s="158"/>
      <c r="Y1419" s="147"/>
      <c r="Z1419" s="147"/>
      <c r="AA1419" s="147"/>
      <c r="AB1419" s="147"/>
      <c r="AC1419" s="147"/>
      <c r="AD1419" s="147"/>
      <c r="AE1419" s="147"/>
      <c r="AF1419" s="147"/>
      <c r="AG1419" s="147" t="s">
        <v>301</v>
      </c>
      <c r="AH1419" s="147">
        <v>0</v>
      </c>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1" x14ac:dyDescent="0.2">
      <c r="A1420" s="154"/>
      <c r="B1420" s="155"/>
      <c r="C1420" s="189" t="s">
        <v>1258</v>
      </c>
      <c r="D1420" s="160"/>
      <c r="E1420" s="161"/>
      <c r="F1420" s="158"/>
      <c r="G1420" s="158"/>
      <c r="H1420" s="158"/>
      <c r="I1420" s="158"/>
      <c r="J1420" s="158"/>
      <c r="K1420" s="158"/>
      <c r="L1420" s="158"/>
      <c r="M1420" s="158"/>
      <c r="N1420" s="157"/>
      <c r="O1420" s="157"/>
      <c r="P1420" s="157"/>
      <c r="Q1420" s="157"/>
      <c r="R1420" s="158"/>
      <c r="S1420" s="158"/>
      <c r="T1420" s="158"/>
      <c r="U1420" s="158"/>
      <c r="V1420" s="158"/>
      <c r="W1420" s="158"/>
      <c r="X1420" s="158"/>
      <c r="Y1420" s="147"/>
      <c r="Z1420" s="147"/>
      <c r="AA1420" s="147"/>
      <c r="AB1420" s="147"/>
      <c r="AC1420" s="147"/>
      <c r="AD1420" s="147"/>
      <c r="AE1420" s="147"/>
      <c r="AF1420" s="147"/>
      <c r="AG1420" s="147" t="s">
        <v>301</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1" x14ac:dyDescent="0.2">
      <c r="A1421" s="154"/>
      <c r="B1421" s="155"/>
      <c r="C1421" s="189" t="s">
        <v>1259</v>
      </c>
      <c r="D1421" s="160"/>
      <c r="E1421" s="161"/>
      <c r="F1421" s="158"/>
      <c r="G1421" s="158"/>
      <c r="H1421" s="158"/>
      <c r="I1421" s="158"/>
      <c r="J1421" s="158"/>
      <c r="K1421" s="158"/>
      <c r="L1421" s="158"/>
      <c r="M1421" s="158"/>
      <c r="N1421" s="157"/>
      <c r="O1421" s="157"/>
      <c r="P1421" s="157"/>
      <c r="Q1421" s="157"/>
      <c r="R1421" s="158"/>
      <c r="S1421" s="158"/>
      <c r="T1421" s="158"/>
      <c r="U1421" s="158"/>
      <c r="V1421" s="158"/>
      <c r="W1421" s="158"/>
      <c r="X1421" s="158"/>
      <c r="Y1421" s="147"/>
      <c r="Z1421" s="147"/>
      <c r="AA1421" s="147"/>
      <c r="AB1421" s="147"/>
      <c r="AC1421" s="147"/>
      <c r="AD1421" s="147"/>
      <c r="AE1421" s="147"/>
      <c r="AF1421" s="147"/>
      <c r="AG1421" s="147" t="s">
        <v>301</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54"/>
      <c r="B1422" s="155"/>
      <c r="C1422" s="189" t="s">
        <v>1260</v>
      </c>
      <c r="D1422" s="160"/>
      <c r="E1422" s="161"/>
      <c r="F1422" s="158"/>
      <c r="G1422" s="158"/>
      <c r="H1422" s="158"/>
      <c r="I1422" s="158"/>
      <c r="J1422" s="158"/>
      <c r="K1422" s="158"/>
      <c r="L1422" s="158"/>
      <c r="M1422" s="158"/>
      <c r="N1422" s="157"/>
      <c r="O1422" s="157"/>
      <c r="P1422" s="157"/>
      <c r="Q1422" s="157"/>
      <c r="R1422" s="158"/>
      <c r="S1422" s="158"/>
      <c r="T1422" s="158"/>
      <c r="U1422" s="158"/>
      <c r="V1422" s="158"/>
      <c r="W1422" s="158"/>
      <c r="X1422" s="158"/>
      <c r="Y1422" s="147"/>
      <c r="Z1422" s="147"/>
      <c r="AA1422" s="147"/>
      <c r="AB1422" s="147"/>
      <c r="AC1422" s="147"/>
      <c r="AD1422" s="147"/>
      <c r="AE1422" s="147"/>
      <c r="AF1422" s="147"/>
      <c r="AG1422" s="147" t="s">
        <v>301</v>
      </c>
      <c r="AH1422" s="147">
        <v>0</v>
      </c>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1" x14ac:dyDescent="0.2">
      <c r="A1423" s="154"/>
      <c r="B1423" s="155"/>
      <c r="C1423" s="189" t="s">
        <v>1261</v>
      </c>
      <c r="D1423" s="160"/>
      <c r="E1423" s="161"/>
      <c r="F1423" s="158"/>
      <c r="G1423" s="158"/>
      <c r="H1423" s="158"/>
      <c r="I1423" s="158"/>
      <c r="J1423" s="158"/>
      <c r="K1423" s="158"/>
      <c r="L1423" s="158"/>
      <c r="M1423" s="158"/>
      <c r="N1423" s="157"/>
      <c r="O1423" s="157"/>
      <c r="P1423" s="157"/>
      <c r="Q1423" s="157"/>
      <c r="R1423" s="158"/>
      <c r="S1423" s="158"/>
      <c r="T1423" s="158"/>
      <c r="U1423" s="158"/>
      <c r="V1423" s="158"/>
      <c r="W1423" s="158"/>
      <c r="X1423" s="158"/>
      <c r="Y1423" s="147"/>
      <c r="Z1423" s="147"/>
      <c r="AA1423" s="147"/>
      <c r="AB1423" s="147"/>
      <c r="AC1423" s="147"/>
      <c r="AD1423" s="147"/>
      <c r="AE1423" s="147"/>
      <c r="AF1423" s="147"/>
      <c r="AG1423" s="147" t="s">
        <v>301</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1" x14ac:dyDescent="0.2">
      <c r="A1424" s="154"/>
      <c r="B1424" s="155"/>
      <c r="C1424" s="189" t="s">
        <v>1262</v>
      </c>
      <c r="D1424" s="160"/>
      <c r="E1424" s="161"/>
      <c r="F1424" s="158"/>
      <c r="G1424" s="158"/>
      <c r="H1424" s="158"/>
      <c r="I1424" s="158"/>
      <c r="J1424" s="158"/>
      <c r="K1424" s="158"/>
      <c r="L1424" s="158"/>
      <c r="M1424" s="158"/>
      <c r="N1424" s="157"/>
      <c r="O1424" s="157"/>
      <c r="P1424" s="157"/>
      <c r="Q1424" s="157"/>
      <c r="R1424" s="158"/>
      <c r="S1424" s="158"/>
      <c r="T1424" s="158"/>
      <c r="U1424" s="158"/>
      <c r="V1424" s="158"/>
      <c r="W1424" s="158"/>
      <c r="X1424" s="158"/>
      <c r="Y1424" s="147"/>
      <c r="Z1424" s="147"/>
      <c r="AA1424" s="147"/>
      <c r="AB1424" s="147"/>
      <c r="AC1424" s="147"/>
      <c r="AD1424" s="147"/>
      <c r="AE1424" s="147"/>
      <c r="AF1424" s="147"/>
      <c r="AG1424" s="147" t="s">
        <v>301</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ht="22.5" outlineLevel="1" x14ac:dyDescent="0.2">
      <c r="A1425" s="172">
        <v>176</v>
      </c>
      <c r="B1425" s="173" t="s">
        <v>1266</v>
      </c>
      <c r="C1425" s="188" t="s">
        <v>1267</v>
      </c>
      <c r="D1425" s="174" t="s">
        <v>383</v>
      </c>
      <c r="E1425" s="175">
        <v>4</v>
      </c>
      <c r="F1425" s="176"/>
      <c r="G1425" s="177">
        <f>ROUND(E1425*F1425,2)</f>
        <v>0</v>
      </c>
      <c r="H1425" s="176"/>
      <c r="I1425" s="177">
        <f>ROUND(E1425*H1425,2)</f>
        <v>0</v>
      </c>
      <c r="J1425" s="176"/>
      <c r="K1425" s="177">
        <f>ROUND(E1425*J1425,2)</f>
        <v>0</v>
      </c>
      <c r="L1425" s="177">
        <v>21</v>
      </c>
      <c r="M1425" s="177">
        <f>G1425*(1+L1425/100)</f>
        <v>0</v>
      </c>
      <c r="N1425" s="175">
        <v>0</v>
      </c>
      <c r="O1425" s="175">
        <f>ROUND(E1425*N1425,2)</f>
        <v>0</v>
      </c>
      <c r="P1425" s="175">
        <v>0</v>
      </c>
      <c r="Q1425" s="175">
        <f>ROUND(E1425*P1425,2)</f>
        <v>0</v>
      </c>
      <c r="R1425" s="177"/>
      <c r="S1425" s="177" t="s">
        <v>281</v>
      </c>
      <c r="T1425" s="178" t="s">
        <v>268</v>
      </c>
      <c r="U1425" s="158">
        <v>0</v>
      </c>
      <c r="V1425" s="158">
        <f>ROUND(E1425*U1425,2)</f>
        <v>0</v>
      </c>
      <c r="W1425" s="158"/>
      <c r="X1425" s="158" t="s">
        <v>427</v>
      </c>
      <c r="Y1425" s="147"/>
      <c r="Z1425" s="147"/>
      <c r="AA1425" s="147"/>
      <c r="AB1425" s="147"/>
      <c r="AC1425" s="147"/>
      <c r="AD1425" s="147"/>
      <c r="AE1425" s="147"/>
      <c r="AF1425" s="147"/>
      <c r="AG1425" s="147" t="s">
        <v>761</v>
      </c>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1" x14ac:dyDescent="0.2">
      <c r="A1426" s="154"/>
      <c r="B1426" s="155"/>
      <c r="C1426" s="189" t="s">
        <v>1268</v>
      </c>
      <c r="D1426" s="160"/>
      <c r="E1426" s="161">
        <v>4</v>
      </c>
      <c r="F1426" s="158"/>
      <c r="G1426" s="158"/>
      <c r="H1426" s="158"/>
      <c r="I1426" s="158"/>
      <c r="J1426" s="158"/>
      <c r="K1426" s="158"/>
      <c r="L1426" s="158"/>
      <c r="M1426" s="158"/>
      <c r="N1426" s="157"/>
      <c r="O1426" s="157"/>
      <c r="P1426" s="157"/>
      <c r="Q1426" s="157"/>
      <c r="R1426" s="158"/>
      <c r="S1426" s="158"/>
      <c r="T1426" s="158"/>
      <c r="U1426" s="158"/>
      <c r="V1426" s="158"/>
      <c r="W1426" s="158"/>
      <c r="X1426" s="158"/>
      <c r="Y1426" s="147"/>
      <c r="Z1426" s="147"/>
      <c r="AA1426" s="147"/>
      <c r="AB1426" s="147"/>
      <c r="AC1426" s="147"/>
      <c r="AD1426" s="147"/>
      <c r="AE1426" s="147"/>
      <c r="AF1426" s="147"/>
      <c r="AG1426" s="147" t="s">
        <v>301</v>
      </c>
      <c r="AH1426" s="147">
        <v>0</v>
      </c>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1" x14ac:dyDescent="0.2">
      <c r="A1427" s="154"/>
      <c r="B1427" s="155"/>
      <c r="C1427" s="189" t="s">
        <v>1255</v>
      </c>
      <c r="D1427" s="160"/>
      <c r="E1427" s="161"/>
      <c r="F1427" s="158"/>
      <c r="G1427" s="158"/>
      <c r="H1427" s="158"/>
      <c r="I1427" s="158"/>
      <c r="J1427" s="158"/>
      <c r="K1427" s="158"/>
      <c r="L1427" s="158"/>
      <c r="M1427" s="158"/>
      <c r="N1427" s="157"/>
      <c r="O1427" s="157"/>
      <c r="P1427" s="157"/>
      <c r="Q1427" s="157"/>
      <c r="R1427" s="158"/>
      <c r="S1427" s="158"/>
      <c r="T1427" s="158"/>
      <c r="U1427" s="158"/>
      <c r="V1427" s="158"/>
      <c r="W1427" s="158"/>
      <c r="X1427" s="158"/>
      <c r="Y1427" s="147"/>
      <c r="Z1427" s="147"/>
      <c r="AA1427" s="147"/>
      <c r="AB1427" s="147"/>
      <c r="AC1427" s="147"/>
      <c r="AD1427" s="147"/>
      <c r="AE1427" s="147"/>
      <c r="AF1427" s="147"/>
      <c r="AG1427" s="147" t="s">
        <v>301</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outlineLevel="1" x14ac:dyDescent="0.2">
      <c r="A1428" s="154"/>
      <c r="B1428" s="155"/>
      <c r="C1428" s="189" t="s">
        <v>1269</v>
      </c>
      <c r="D1428" s="160"/>
      <c r="E1428" s="161"/>
      <c r="F1428" s="158"/>
      <c r="G1428" s="158"/>
      <c r="H1428" s="158"/>
      <c r="I1428" s="158"/>
      <c r="J1428" s="158"/>
      <c r="K1428" s="158"/>
      <c r="L1428" s="158"/>
      <c r="M1428" s="158"/>
      <c r="N1428" s="157"/>
      <c r="O1428" s="157"/>
      <c r="P1428" s="157"/>
      <c r="Q1428" s="157"/>
      <c r="R1428" s="158"/>
      <c r="S1428" s="158"/>
      <c r="T1428" s="158"/>
      <c r="U1428" s="158"/>
      <c r="V1428" s="158"/>
      <c r="W1428" s="158"/>
      <c r="X1428" s="158"/>
      <c r="Y1428" s="147"/>
      <c r="Z1428" s="147"/>
      <c r="AA1428" s="147"/>
      <c r="AB1428" s="147"/>
      <c r="AC1428" s="147"/>
      <c r="AD1428" s="147"/>
      <c r="AE1428" s="147"/>
      <c r="AF1428" s="147"/>
      <c r="AG1428" s="147" t="s">
        <v>301</v>
      </c>
      <c r="AH1428" s="147">
        <v>0</v>
      </c>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1" x14ac:dyDescent="0.2">
      <c r="A1429" s="154"/>
      <c r="B1429" s="155"/>
      <c r="C1429" s="189" t="s">
        <v>1270</v>
      </c>
      <c r="D1429" s="160"/>
      <c r="E1429" s="161"/>
      <c r="F1429" s="158"/>
      <c r="G1429" s="158"/>
      <c r="H1429" s="158"/>
      <c r="I1429" s="158"/>
      <c r="J1429" s="158"/>
      <c r="K1429" s="158"/>
      <c r="L1429" s="158"/>
      <c r="M1429" s="158"/>
      <c r="N1429" s="157"/>
      <c r="O1429" s="157"/>
      <c r="P1429" s="157"/>
      <c r="Q1429" s="157"/>
      <c r="R1429" s="158"/>
      <c r="S1429" s="158"/>
      <c r="T1429" s="158"/>
      <c r="U1429" s="158"/>
      <c r="V1429" s="158"/>
      <c r="W1429" s="158"/>
      <c r="X1429" s="158"/>
      <c r="Y1429" s="147"/>
      <c r="Z1429" s="147"/>
      <c r="AA1429" s="147"/>
      <c r="AB1429" s="147"/>
      <c r="AC1429" s="147"/>
      <c r="AD1429" s="147"/>
      <c r="AE1429" s="147"/>
      <c r="AF1429" s="147"/>
      <c r="AG1429" s="147" t="s">
        <v>301</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1" x14ac:dyDescent="0.2">
      <c r="A1430" s="154"/>
      <c r="B1430" s="155"/>
      <c r="C1430" s="189" t="s">
        <v>1271</v>
      </c>
      <c r="D1430" s="160"/>
      <c r="E1430" s="161"/>
      <c r="F1430" s="158"/>
      <c r="G1430" s="158"/>
      <c r="H1430" s="158"/>
      <c r="I1430" s="158"/>
      <c r="J1430" s="158"/>
      <c r="K1430" s="158"/>
      <c r="L1430" s="158"/>
      <c r="M1430" s="158"/>
      <c r="N1430" s="157"/>
      <c r="O1430" s="157"/>
      <c r="P1430" s="157"/>
      <c r="Q1430" s="157"/>
      <c r="R1430" s="158"/>
      <c r="S1430" s="158"/>
      <c r="T1430" s="158"/>
      <c r="U1430" s="158"/>
      <c r="V1430" s="158"/>
      <c r="W1430" s="158"/>
      <c r="X1430" s="158"/>
      <c r="Y1430" s="147"/>
      <c r="Z1430" s="147"/>
      <c r="AA1430" s="147"/>
      <c r="AB1430" s="147"/>
      <c r="AC1430" s="147"/>
      <c r="AD1430" s="147"/>
      <c r="AE1430" s="147"/>
      <c r="AF1430" s="147"/>
      <c r="AG1430" s="147" t="s">
        <v>301</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54"/>
      <c r="B1431" s="155"/>
      <c r="C1431" s="189" t="s">
        <v>1256</v>
      </c>
      <c r="D1431" s="160"/>
      <c r="E1431" s="161"/>
      <c r="F1431" s="158"/>
      <c r="G1431" s="158"/>
      <c r="H1431" s="158"/>
      <c r="I1431" s="158"/>
      <c r="J1431" s="158"/>
      <c r="K1431" s="158"/>
      <c r="L1431" s="158"/>
      <c r="M1431" s="158"/>
      <c r="N1431" s="157"/>
      <c r="O1431" s="157"/>
      <c r="P1431" s="157"/>
      <c r="Q1431" s="157"/>
      <c r="R1431" s="158"/>
      <c r="S1431" s="158"/>
      <c r="T1431" s="158"/>
      <c r="U1431" s="158"/>
      <c r="V1431" s="158"/>
      <c r="W1431" s="158"/>
      <c r="X1431" s="158"/>
      <c r="Y1431" s="147"/>
      <c r="Z1431" s="147"/>
      <c r="AA1431" s="147"/>
      <c r="AB1431" s="147"/>
      <c r="AC1431" s="147"/>
      <c r="AD1431" s="147"/>
      <c r="AE1431" s="147"/>
      <c r="AF1431" s="147"/>
      <c r="AG1431" s="147" t="s">
        <v>301</v>
      </c>
      <c r="AH1431" s="147">
        <v>0</v>
      </c>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1" x14ac:dyDescent="0.2">
      <c r="A1432" s="154"/>
      <c r="B1432" s="155"/>
      <c r="C1432" s="189" t="s">
        <v>1272</v>
      </c>
      <c r="D1432" s="160"/>
      <c r="E1432" s="161"/>
      <c r="F1432" s="158"/>
      <c r="G1432" s="158"/>
      <c r="H1432" s="158"/>
      <c r="I1432" s="158"/>
      <c r="J1432" s="158"/>
      <c r="K1432" s="158"/>
      <c r="L1432" s="158"/>
      <c r="M1432" s="158"/>
      <c r="N1432" s="157"/>
      <c r="O1432" s="157"/>
      <c r="P1432" s="157"/>
      <c r="Q1432" s="157"/>
      <c r="R1432" s="158"/>
      <c r="S1432" s="158"/>
      <c r="T1432" s="158"/>
      <c r="U1432" s="158"/>
      <c r="V1432" s="158"/>
      <c r="W1432" s="158"/>
      <c r="X1432" s="158"/>
      <c r="Y1432" s="147"/>
      <c r="Z1432" s="147"/>
      <c r="AA1432" s="147"/>
      <c r="AB1432" s="147"/>
      <c r="AC1432" s="147"/>
      <c r="AD1432" s="147"/>
      <c r="AE1432" s="147"/>
      <c r="AF1432" s="147"/>
      <c r="AG1432" s="147" t="s">
        <v>301</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1" x14ac:dyDescent="0.2">
      <c r="A1433" s="154"/>
      <c r="B1433" s="155"/>
      <c r="C1433" s="189" t="s">
        <v>1258</v>
      </c>
      <c r="D1433" s="160"/>
      <c r="E1433" s="161"/>
      <c r="F1433" s="158"/>
      <c r="G1433" s="158"/>
      <c r="H1433" s="158"/>
      <c r="I1433" s="158"/>
      <c r="J1433" s="158"/>
      <c r="K1433" s="158"/>
      <c r="L1433" s="158"/>
      <c r="M1433" s="158"/>
      <c r="N1433" s="157"/>
      <c r="O1433" s="157"/>
      <c r="P1433" s="157"/>
      <c r="Q1433" s="157"/>
      <c r="R1433" s="158"/>
      <c r="S1433" s="158"/>
      <c r="T1433" s="158"/>
      <c r="U1433" s="158"/>
      <c r="V1433" s="158"/>
      <c r="W1433" s="158"/>
      <c r="X1433" s="158"/>
      <c r="Y1433" s="147"/>
      <c r="Z1433" s="147"/>
      <c r="AA1433" s="147"/>
      <c r="AB1433" s="147"/>
      <c r="AC1433" s="147"/>
      <c r="AD1433" s="147"/>
      <c r="AE1433" s="147"/>
      <c r="AF1433" s="147"/>
      <c r="AG1433" s="147" t="s">
        <v>301</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54"/>
      <c r="B1434" s="155"/>
      <c r="C1434" s="189" t="s">
        <v>1273</v>
      </c>
      <c r="D1434" s="160"/>
      <c r="E1434" s="161"/>
      <c r="F1434" s="158"/>
      <c r="G1434" s="158"/>
      <c r="H1434" s="158"/>
      <c r="I1434" s="158"/>
      <c r="J1434" s="158"/>
      <c r="K1434" s="158"/>
      <c r="L1434" s="158"/>
      <c r="M1434" s="158"/>
      <c r="N1434" s="157"/>
      <c r="O1434" s="157"/>
      <c r="P1434" s="157"/>
      <c r="Q1434" s="157"/>
      <c r="R1434" s="158"/>
      <c r="S1434" s="158"/>
      <c r="T1434" s="158"/>
      <c r="U1434" s="158"/>
      <c r="V1434" s="158"/>
      <c r="W1434" s="158"/>
      <c r="X1434" s="158"/>
      <c r="Y1434" s="147"/>
      <c r="Z1434" s="147"/>
      <c r="AA1434" s="147"/>
      <c r="AB1434" s="147"/>
      <c r="AC1434" s="147"/>
      <c r="AD1434" s="147"/>
      <c r="AE1434" s="147"/>
      <c r="AF1434" s="147"/>
      <c r="AG1434" s="147" t="s">
        <v>301</v>
      </c>
      <c r="AH1434" s="147">
        <v>0</v>
      </c>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1" x14ac:dyDescent="0.2">
      <c r="A1435" s="154"/>
      <c r="B1435" s="155"/>
      <c r="C1435" s="189" t="s">
        <v>1260</v>
      </c>
      <c r="D1435" s="160"/>
      <c r="E1435" s="161"/>
      <c r="F1435" s="158"/>
      <c r="G1435" s="158"/>
      <c r="H1435" s="158"/>
      <c r="I1435" s="158"/>
      <c r="J1435" s="158"/>
      <c r="K1435" s="158"/>
      <c r="L1435" s="158"/>
      <c r="M1435" s="158"/>
      <c r="N1435" s="157"/>
      <c r="O1435" s="157"/>
      <c r="P1435" s="157"/>
      <c r="Q1435" s="157"/>
      <c r="R1435" s="158"/>
      <c r="S1435" s="158"/>
      <c r="T1435" s="158"/>
      <c r="U1435" s="158"/>
      <c r="V1435" s="158"/>
      <c r="W1435" s="158"/>
      <c r="X1435" s="158"/>
      <c r="Y1435" s="147"/>
      <c r="Z1435" s="147"/>
      <c r="AA1435" s="147"/>
      <c r="AB1435" s="147"/>
      <c r="AC1435" s="147"/>
      <c r="AD1435" s="147"/>
      <c r="AE1435" s="147"/>
      <c r="AF1435" s="147"/>
      <c r="AG1435" s="147" t="s">
        <v>301</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1" x14ac:dyDescent="0.2">
      <c r="A1436" s="154"/>
      <c r="B1436" s="155"/>
      <c r="C1436" s="189" t="s">
        <v>1262</v>
      </c>
      <c r="D1436" s="160"/>
      <c r="E1436" s="161"/>
      <c r="F1436" s="158"/>
      <c r="G1436" s="158"/>
      <c r="H1436" s="158"/>
      <c r="I1436" s="158"/>
      <c r="J1436" s="158"/>
      <c r="K1436" s="158"/>
      <c r="L1436" s="158"/>
      <c r="M1436" s="158"/>
      <c r="N1436" s="157"/>
      <c r="O1436" s="157"/>
      <c r="P1436" s="157"/>
      <c r="Q1436" s="157"/>
      <c r="R1436" s="158"/>
      <c r="S1436" s="158"/>
      <c r="T1436" s="158"/>
      <c r="U1436" s="158"/>
      <c r="V1436" s="158"/>
      <c r="W1436" s="158"/>
      <c r="X1436" s="158"/>
      <c r="Y1436" s="147"/>
      <c r="Z1436" s="147"/>
      <c r="AA1436" s="147"/>
      <c r="AB1436" s="147"/>
      <c r="AC1436" s="147"/>
      <c r="AD1436" s="147"/>
      <c r="AE1436" s="147"/>
      <c r="AF1436" s="147"/>
      <c r="AG1436" s="147" t="s">
        <v>301</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ht="22.5" outlineLevel="1" x14ac:dyDescent="0.2">
      <c r="A1437" s="172">
        <v>177</v>
      </c>
      <c r="B1437" s="173" t="s">
        <v>1274</v>
      </c>
      <c r="C1437" s="188" t="s">
        <v>1275</v>
      </c>
      <c r="D1437" s="174" t="s">
        <v>383</v>
      </c>
      <c r="E1437" s="175">
        <v>2</v>
      </c>
      <c r="F1437" s="176"/>
      <c r="G1437" s="177">
        <f>ROUND(E1437*F1437,2)</f>
        <v>0</v>
      </c>
      <c r="H1437" s="176"/>
      <c r="I1437" s="177">
        <f>ROUND(E1437*H1437,2)</f>
        <v>0</v>
      </c>
      <c r="J1437" s="176"/>
      <c r="K1437" s="177">
        <f>ROUND(E1437*J1437,2)</f>
        <v>0</v>
      </c>
      <c r="L1437" s="177">
        <v>21</v>
      </c>
      <c r="M1437" s="177">
        <f>G1437*(1+L1437/100)</f>
        <v>0</v>
      </c>
      <c r="N1437" s="175">
        <v>0</v>
      </c>
      <c r="O1437" s="175">
        <f>ROUND(E1437*N1437,2)</f>
        <v>0</v>
      </c>
      <c r="P1437" s="175">
        <v>0</v>
      </c>
      <c r="Q1437" s="175">
        <f>ROUND(E1437*P1437,2)</f>
        <v>0</v>
      </c>
      <c r="R1437" s="177"/>
      <c r="S1437" s="177" t="s">
        <v>281</v>
      </c>
      <c r="T1437" s="178" t="s">
        <v>268</v>
      </c>
      <c r="U1437" s="158">
        <v>0</v>
      </c>
      <c r="V1437" s="158">
        <f>ROUND(E1437*U1437,2)</f>
        <v>0</v>
      </c>
      <c r="W1437" s="158"/>
      <c r="X1437" s="158" t="s">
        <v>427</v>
      </c>
      <c r="Y1437" s="147"/>
      <c r="Z1437" s="147"/>
      <c r="AA1437" s="147"/>
      <c r="AB1437" s="147"/>
      <c r="AC1437" s="147"/>
      <c r="AD1437" s="147"/>
      <c r="AE1437" s="147"/>
      <c r="AF1437" s="147"/>
      <c r="AG1437" s="147" t="s">
        <v>761</v>
      </c>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outlineLevel="1" x14ac:dyDescent="0.2">
      <c r="A1438" s="154"/>
      <c r="B1438" s="155"/>
      <c r="C1438" s="189" t="s">
        <v>1276</v>
      </c>
      <c r="D1438" s="160"/>
      <c r="E1438" s="161">
        <v>2</v>
      </c>
      <c r="F1438" s="158"/>
      <c r="G1438" s="158"/>
      <c r="H1438" s="158"/>
      <c r="I1438" s="158"/>
      <c r="J1438" s="158"/>
      <c r="K1438" s="158"/>
      <c r="L1438" s="158"/>
      <c r="M1438" s="158"/>
      <c r="N1438" s="157"/>
      <c r="O1438" s="157"/>
      <c r="P1438" s="157"/>
      <c r="Q1438" s="157"/>
      <c r="R1438" s="158"/>
      <c r="S1438" s="158"/>
      <c r="T1438" s="158"/>
      <c r="U1438" s="158"/>
      <c r="V1438" s="158"/>
      <c r="W1438" s="158"/>
      <c r="X1438" s="158"/>
      <c r="Y1438" s="147"/>
      <c r="Z1438" s="147"/>
      <c r="AA1438" s="147"/>
      <c r="AB1438" s="147"/>
      <c r="AC1438" s="147"/>
      <c r="AD1438" s="147"/>
      <c r="AE1438" s="147"/>
      <c r="AF1438" s="147"/>
      <c r="AG1438" s="147" t="s">
        <v>301</v>
      </c>
      <c r="AH1438" s="147">
        <v>0</v>
      </c>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1" x14ac:dyDescent="0.2">
      <c r="A1439" s="154"/>
      <c r="B1439" s="155"/>
      <c r="C1439" s="189" t="s">
        <v>1255</v>
      </c>
      <c r="D1439" s="160"/>
      <c r="E1439" s="161"/>
      <c r="F1439" s="158"/>
      <c r="G1439" s="158"/>
      <c r="H1439" s="158"/>
      <c r="I1439" s="158"/>
      <c r="J1439" s="158"/>
      <c r="K1439" s="158"/>
      <c r="L1439" s="158"/>
      <c r="M1439" s="158"/>
      <c r="N1439" s="157"/>
      <c r="O1439" s="157"/>
      <c r="P1439" s="157"/>
      <c r="Q1439" s="157"/>
      <c r="R1439" s="158"/>
      <c r="S1439" s="158"/>
      <c r="T1439" s="158"/>
      <c r="U1439" s="158"/>
      <c r="V1439" s="158"/>
      <c r="W1439" s="158"/>
      <c r="X1439" s="158"/>
      <c r="Y1439" s="147"/>
      <c r="Z1439" s="147"/>
      <c r="AA1439" s="147"/>
      <c r="AB1439" s="147"/>
      <c r="AC1439" s="147"/>
      <c r="AD1439" s="147"/>
      <c r="AE1439" s="147"/>
      <c r="AF1439" s="147"/>
      <c r="AG1439" s="147" t="s">
        <v>301</v>
      </c>
      <c r="AH1439" s="147">
        <v>0</v>
      </c>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1" x14ac:dyDescent="0.2">
      <c r="A1440" s="154"/>
      <c r="B1440" s="155"/>
      <c r="C1440" s="189" t="s">
        <v>1269</v>
      </c>
      <c r="D1440" s="160"/>
      <c r="E1440" s="161"/>
      <c r="F1440" s="158"/>
      <c r="G1440" s="158"/>
      <c r="H1440" s="158"/>
      <c r="I1440" s="158"/>
      <c r="J1440" s="158"/>
      <c r="K1440" s="158"/>
      <c r="L1440" s="158"/>
      <c r="M1440" s="158"/>
      <c r="N1440" s="157"/>
      <c r="O1440" s="157"/>
      <c r="P1440" s="157"/>
      <c r="Q1440" s="157"/>
      <c r="R1440" s="158"/>
      <c r="S1440" s="158"/>
      <c r="T1440" s="158"/>
      <c r="U1440" s="158"/>
      <c r="V1440" s="158"/>
      <c r="W1440" s="158"/>
      <c r="X1440" s="158"/>
      <c r="Y1440" s="147"/>
      <c r="Z1440" s="147"/>
      <c r="AA1440" s="147"/>
      <c r="AB1440" s="147"/>
      <c r="AC1440" s="147"/>
      <c r="AD1440" s="147"/>
      <c r="AE1440" s="147"/>
      <c r="AF1440" s="147"/>
      <c r="AG1440" s="147" t="s">
        <v>301</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1" x14ac:dyDescent="0.2">
      <c r="A1441" s="154"/>
      <c r="B1441" s="155"/>
      <c r="C1441" s="189" t="s">
        <v>1270</v>
      </c>
      <c r="D1441" s="160"/>
      <c r="E1441" s="161"/>
      <c r="F1441" s="158"/>
      <c r="G1441" s="158"/>
      <c r="H1441" s="158"/>
      <c r="I1441" s="158"/>
      <c r="J1441" s="158"/>
      <c r="K1441" s="158"/>
      <c r="L1441" s="158"/>
      <c r="M1441" s="158"/>
      <c r="N1441" s="157"/>
      <c r="O1441" s="157"/>
      <c r="P1441" s="157"/>
      <c r="Q1441" s="157"/>
      <c r="R1441" s="158"/>
      <c r="S1441" s="158"/>
      <c r="T1441" s="158"/>
      <c r="U1441" s="158"/>
      <c r="V1441" s="158"/>
      <c r="W1441" s="158"/>
      <c r="X1441" s="158"/>
      <c r="Y1441" s="147"/>
      <c r="Z1441" s="147"/>
      <c r="AA1441" s="147"/>
      <c r="AB1441" s="147"/>
      <c r="AC1441" s="147"/>
      <c r="AD1441" s="147"/>
      <c r="AE1441" s="147"/>
      <c r="AF1441" s="147"/>
      <c r="AG1441" s="147" t="s">
        <v>301</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1" x14ac:dyDescent="0.2">
      <c r="A1442" s="154"/>
      <c r="B1442" s="155"/>
      <c r="C1442" s="189" t="s">
        <v>1271</v>
      </c>
      <c r="D1442" s="160"/>
      <c r="E1442" s="161"/>
      <c r="F1442" s="158"/>
      <c r="G1442" s="158"/>
      <c r="H1442" s="158"/>
      <c r="I1442" s="158"/>
      <c r="J1442" s="158"/>
      <c r="K1442" s="158"/>
      <c r="L1442" s="158"/>
      <c r="M1442" s="158"/>
      <c r="N1442" s="157"/>
      <c r="O1442" s="157"/>
      <c r="P1442" s="157"/>
      <c r="Q1442" s="157"/>
      <c r="R1442" s="158"/>
      <c r="S1442" s="158"/>
      <c r="T1442" s="158"/>
      <c r="U1442" s="158"/>
      <c r="V1442" s="158"/>
      <c r="W1442" s="158"/>
      <c r="X1442" s="158"/>
      <c r="Y1442" s="147"/>
      <c r="Z1442" s="147"/>
      <c r="AA1442" s="147"/>
      <c r="AB1442" s="147"/>
      <c r="AC1442" s="147"/>
      <c r="AD1442" s="147"/>
      <c r="AE1442" s="147"/>
      <c r="AF1442" s="147"/>
      <c r="AG1442" s="147" t="s">
        <v>301</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1" x14ac:dyDescent="0.2">
      <c r="A1443" s="154"/>
      <c r="B1443" s="155"/>
      <c r="C1443" s="189" t="s">
        <v>1256</v>
      </c>
      <c r="D1443" s="160"/>
      <c r="E1443" s="161"/>
      <c r="F1443" s="158"/>
      <c r="G1443" s="158"/>
      <c r="H1443" s="158"/>
      <c r="I1443" s="158"/>
      <c r="J1443" s="158"/>
      <c r="K1443" s="158"/>
      <c r="L1443" s="158"/>
      <c r="M1443" s="158"/>
      <c r="N1443" s="157"/>
      <c r="O1443" s="157"/>
      <c r="P1443" s="157"/>
      <c r="Q1443" s="157"/>
      <c r="R1443" s="158"/>
      <c r="S1443" s="158"/>
      <c r="T1443" s="158"/>
      <c r="U1443" s="158"/>
      <c r="V1443" s="158"/>
      <c r="W1443" s="158"/>
      <c r="X1443" s="158"/>
      <c r="Y1443" s="147"/>
      <c r="Z1443" s="147"/>
      <c r="AA1443" s="147"/>
      <c r="AB1443" s="147"/>
      <c r="AC1443" s="147"/>
      <c r="AD1443" s="147"/>
      <c r="AE1443" s="147"/>
      <c r="AF1443" s="147"/>
      <c r="AG1443" s="147" t="s">
        <v>301</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1" x14ac:dyDescent="0.2">
      <c r="A1444" s="154"/>
      <c r="B1444" s="155"/>
      <c r="C1444" s="189" t="s">
        <v>1272</v>
      </c>
      <c r="D1444" s="160"/>
      <c r="E1444" s="161"/>
      <c r="F1444" s="158"/>
      <c r="G1444" s="158"/>
      <c r="H1444" s="158"/>
      <c r="I1444" s="158"/>
      <c r="J1444" s="158"/>
      <c r="K1444" s="158"/>
      <c r="L1444" s="158"/>
      <c r="M1444" s="158"/>
      <c r="N1444" s="157"/>
      <c r="O1444" s="157"/>
      <c r="P1444" s="157"/>
      <c r="Q1444" s="157"/>
      <c r="R1444" s="158"/>
      <c r="S1444" s="158"/>
      <c r="T1444" s="158"/>
      <c r="U1444" s="158"/>
      <c r="V1444" s="158"/>
      <c r="W1444" s="158"/>
      <c r="X1444" s="158"/>
      <c r="Y1444" s="147"/>
      <c r="Z1444" s="147"/>
      <c r="AA1444" s="147"/>
      <c r="AB1444" s="147"/>
      <c r="AC1444" s="147"/>
      <c r="AD1444" s="147"/>
      <c r="AE1444" s="147"/>
      <c r="AF1444" s="147"/>
      <c r="AG1444" s="147" t="s">
        <v>301</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1" x14ac:dyDescent="0.2">
      <c r="A1445" s="154"/>
      <c r="B1445" s="155"/>
      <c r="C1445" s="189" t="s">
        <v>1258</v>
      </c>
      <c r="D1445" s="160"/>
      <c r="E1445" s="161"/>
      <c r="F1445" s="158"/>
      <c r="G1445" s="158"/>
      <c r="H1445" s="158"/>
      <c r="I1445" s="158"/>
      <c r="J1445" s="158"/>
      <c r="K1445" s="158"/>
      <c r="L1445" s="158"/>
      <c r="M1445" s="158"/>
      <c r="N1445" s="157"/>
      <c r="O1445" s="157"/>
      <c r="P1445" s="157"/>
      <c r="Q1445" s="157"/>
      <c r="R1445" s="158"/>
      <c r="S1445" s="158"/>
      <c r="T1445" s="158"/>
      <c r="U1445" s="158"/>
      <c r="V1445" s="158"/>
      <c r="W1445" s="158"/>
      <c r="X1445" s="158"/>
      <c r="Y1445" s="147"/>
      <c r="Z1445" s="147"/>
      <c r="AA1445" s="147"/>
      <c r="AB1445" s="147"/>
      <c r="AC1445" s="147"/>
      <c r="AD1445" s="147"/>
      <c r="AE1445" s="147"/>
      <c r="AF1445" s="147"/>
      <c r="AG1445" s="147" t="s">
        <v>301</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x14ac:dyDescent="0.2">
      <c r="A1446" s="154"/>
      <c r="B1446" s="155"/>
      <c r="C1446" s="189" t="s">
        <v>1273</v>
      </c>
      <c r="D1446" s="160"/>
      <c r="E1446" s="161"/>
      <c r="F1446" s="158"/>
      <c r="G1446" s="158"/>
      <c r="H1446" s="158"/>
      <c r="I1446" s="158"/>
      <c r="J1446" s="158"/>
      <c r="K1446" s="158"/>
      <c r="L1446" s="158"/>
      <c r="M1446" s="158"/>
      <c r="N1446" s="157"/>
      <c r="O1446" s="157"/>
      <c r="P1446" s="157"/>
      <c r="Q1446" s="157"/>
      <c r="R1446" s="158"/>
      <c r="S1446" s="158"/>
      <c r="T1446" s="158"/>
      <c r="U1446" s="158"/>
      <c r="V1446" s="158"/>
      <c r="W1446" s="158"/>
      <c r="X1446" s="158"/>
      <c r="Y1446" s="147"/>
      <c r="Z1446" s="147"/>
      <c r="AA1446" s="147"/>
      <c r="AB1446" s="147"/>
      <c r="AC1446" s="147"/>
      <c r="AD1446" s="147"/>
      <c r="AE1446" s="147"/>
      <c r="AF1446" s="147"/>
      <c r="AG1446" s="147" t="s">
        <v>301</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1" x14ac:dyDescent="0.2">
      <c r="A1447" s="154"/>
      <c r="B1447" s="155"/>
      <c r="C1447" s="189" t="s">
        <v>1260</v>
      </c>
      <c r="D1447" s="160"/>
      <c r="E1447" s="161"/>
      <c r="F1447" s="158"/>
      <c r="G1447" s="158"/>
      <c r="H1447" s="158"/>
      <c r="I1447" s="158"/>
      <c r="J1447" s="158"/>
      <c r="K1447" s="158"/>
      <c r="L1447" s="158"/>
      <c r="M1447" s="158"/>
      <c r="N1447" s="157"/>
      <c r="O1447" s="157"/>
      <c r="P1447" s="157"/>
      <c r="Q1447" s="157"/>
      <c r="R1447" s="158"/>
      <c r="S1447" s="158"/>
      <c r="T1447" s="158"/>
      <c r="U1447" s="158"/>
      <c r="V1447" s="158"/>
      <c r="W1447" s="158"/>
      <c r="X1447" s="158"/>
      <c r="Y1447" s="147"/>
      <c r="Z1447" s="147"/>
      <c r="AA1447" s="147"/>
      <c r="AB1447" s="147"/>
      <c r="AC1447" s="147"/>
      <c r="AD1447" s="147"/>
      <c r="AE1447" s="147"/>
      <c r="AF1447" s="147"/>
      <c r="AG1447" s="147" t="s">
        <v>301</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1" x14ac:dyDescent="0.2">
      <c r="A1448" s="154"/>
      <c r="B1448" s="155"/>
      <c r="C1448" s="189" t="s">
        <v>1262</v>
      </c>
      <c r="D1448" s="160"/>
      <c r="E1448" s="161"/>
      <c r="F1448" s="158"/>
      <c r="G1448" s="158"/>
      <c r="H1448" s="158"/>
      <c r="I1448" s="158"/>
      <c r="J1448" s="158"/>
      <c r="K1448" s="158"/>
      <c r="L1448" s="158"/>
      <c r="M1448" s="158"/>
      <c r="N1448" s="157"/>
      <c r="O1448" s="157"/>
      <c r="P1448" s="157"/>
      <c r="Q1448" s="157"/>
      <c r="R1448" s="158"/>
      <c r="S1448" s="158"/>
      <c r="T1448" s="158"/>
      <c r="U1448" s="158"/>
      <c r="V1448" s="158"/>
      <c r="W1448" s="158"/>
      <c r="X1448" s="158"/>
      <c r="Y1448" s="147"/>
      <c r="Z1448" s="147"/>
      <c r="AA1448" s="147"/>
      <c r="AB1448" s="147"/>
      <c r="AC1448" s="147"/>
      <c r="AD1448" s="147"/>
      <c r="AE1448" s="147"/>
      <c r="AF1448" s="147"/>
      <c r="AG1448" s="147" t="s">
        <v>301</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ht="22.5" outlineLevel="1" x14ac:dyDescent="0.2">
      <c r="A1449" s="172">
        <v>178</v>
      </c>
      <c r="B1449" s="173" t="s">
        <v>1277</v>
      </c>
      <c r="C1449" s="188" t="s">
        <v>1278</v>
      </c>
      <c r="D1449" s="174" t="s">
        <v>383</v>
      </c>
      <c r="E1449" s="175">
        <v>2</v>
      </c>
      <c r="F1449" s="176"/>
      <c r="G1449" s="177">
        <f>ROUND(E1449*F1449,2)</f>
        <v>0</v>
      </c>
      <c r="H1449" s="176"/>
      <c r="I1449" s="177">
        <f>ROUND(E1449*H1449,2)</f>
        <v>0</v>
      </c>
      <c r="J1449" s="176"/>
      <c r="K1449" s="177">
        <f>ROUND(E1449*J1449,2)</f>
        <v>0</v>
      </c>
      <c r="L1449" s="177">
        <v>21</v>
      </c>
      <c r="M1449" s="177">
        <f>G1449*(1+L1449/100)</f>
        <v>0</v>
      </c>
      <c r="N1449" s="175">
        <v>0</v>
      </c>
      <c r="O1449" s="175">
        <f>ROUND(E1449*N1449,2)</f>
        <v>0</v>
      </c>
      <c r="P1449" s="175">
        <v>0</v>
      </c>
      <c r="Q1449" s="175">
        <f>ROUND(E1449*P1449,2)</f>
        <v>0</v>
      </c>
      <c r="R1449" s="177"/>
      <c r="S1449" s="177" t="s">
        <v>281</v>
      </c>
      <c r="T1449" s="178" t="s">
        <v>268</v>
      </c>
      <c r="U1449" s="158">
        <v>0</v>
      </c>
      <c r="V1449" s="158">
        <f>ROUND(E1449*U1449,2)</f>
        <v>0</v>
      </c>
      <c r="W1449" s="158"/>
      <c r="X1449" s="158" t="s">
        <v>427</v>
      </c>
      <c r="Y1449" s="147"/>
      <c r="Z1449" s="147"/>
      <c r="AA1449" s="147"/>
      <c r="AB1449" s="147"/>
      <c r="AC1449" s="147"/>
      <c r="AD1449" s="147"/>
      <c r="AE1449" s="147"/>
      <c r="AF1449" s="147"/>
      <c r="AG1449" s="147" t="s">
        <v>761</v>
      </c>
      <c r="AH1449" s="147"/>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outlineLevel="1" x14ac:dyDescent="0.2">
      <c r="A1450" s="154"/>
      <c r="B1450" s="155"/>
      <c r="C1450" s="189" t="s">
        <v>1279</v>
      </c>
      <c r="D1450" s="160"/>
      <c r="E1450" s="161">
        <v>2</v>
      </c>
      <c r="F1450" s="158"/>
      <c r="G1450" s="158"/>
      <c r="H1450" s="158"/>
      <c r="I1450" s="158"/>
      <c r="J1450" s="158"/>
      <c r="K1450" s="158"/>
      <c r="L1450" s="158"/>
      <c r="M1450" s="158"/>
      <c r="N1450" s="157"/>
      <c r="O1450" s="157"/>
      <c r="P1450" s="157"/>
      <c r="Q1450" s="157"/>
      <c r="R1450" s="158"/>
      <c r="S1450" s="158"/>
      <c r="T1450" s="158"/>
      <c r="U1450" s="158"/>
      <c r="V1450" s="158"/>
      <c r="W1450" s="158"/>
      <c r="X1450" s="158"/>
      <c r="Y1450" s="147"/>
      <c r="Z1450" s="147"/>
      <c r="AA1450" s="147"/>
      <c r="AB1450" s="147"/>
      <c r="AC1450" s="147"/>
      <c r="AD1450" s="147"/>
      <c r="AE1450" s="147"/>
      <c r="AF1450" s="147"/>
      <c r="AG1450" s="147" t="s">
        <v>301</v>
      </c>
      <c r="AH1450" s="147">
        <v>0</v>
      </c>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1" x14ac:dyDescent="0.2">
      <c r="A1451" s="154"/>
      <c r="B1451" s="155"/>
      <c r="C1451" s="189" t="s">
        <v>1255</v>
      </c>
      <c r="D1451" s="160"/>
      <c r="E1451" s="161"/>
      <c r="F1451" s="158"/>
      <c r="G1451" s="158"/>
      <c r="H1451" s="158"/>
      <c r="I1451" s="158"/>
      <c r="J1451" s="158"/>
      <c r="K1451" s="158"/>
      <c r="L1451" s="158"/>
      <c r="M1451" s="158"/>
      <c r="N1451" s="157"/>
      <c r="O1451" s="157"/>
      <c r="P1451" s="157"/>
      <c r="Q1451" s="157"/>
      <c r="R1451" s="158"/>
      <c r="S1451" s="158"/>
      <c r="T1451" s="158"/>
      <c r="U1451" s="158"/>
      <c r="V1451" s="158"/>
      <c r="W1451" s="158"/>
      <c r="X1451" s="158"/>
      <c r="Y1451" s="147"/>
      <c r="Z1451" s="147"/>
      <c r="AA1451" s="147"/>
      <c r="AB1451" s="147"/>
      <c r="AC1451" s="147"/>
      <c r="AD1451" s="147"/>
      <c r="AE1451" s="147"/>
      <c r="AF1451" s="147"/>
      <c r="AG1451" s="147" t="s">
        <v>301</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1" x14ac:dyDescent="0.2">
      <c r="A1452" s="154"/>
      <c r="B1452" s="155"/>
      <c r="C1452" s="189" t="s">
        <v>1256</v>
      </c>
      <c r="D1452" s="160"/>
      <c r="E1452" s="161"/>
      <c r="F1452" s="158"/>
      <c r="G1452" s="158"/>
      <c r="H1452" s="158"/>
      <c r="I1452" s="158"/>
      <c r="J1452" s="158"/>
      <c r="K1452" s="158"/>
      <c r="L1452" s="158"/>
      <c r="M1452" s="158"/>
      <c r="N1452" s="157"/>
      <c r="O1452" s="157"/>
      <c r="P1452" s="157"/>
      <c r="Q1452" s="157"/>
      <c r="R1452" s="158"/>
      <c r="S1452" s="158"/>
      <c r="T1452" s="158"/>
      <c r="U1452" s="158"/>
      <c r="V1452" s="158"/>
      <c r="W1452" s="158"/>
      <c r="X1452" s="158"/>
      <c r="Y1452" s="147"/>
      <c r="Z1452" s="147"/>
      <c r="AA1452" s="147"/>
      <c r="AB1452" s="147"/>
      <c r="AC1452" s="147"/>
      <c r="AD1452" s="147"/>
      <c r="AE1452" s="147"/>
      <c r="AF1452" s="147"/>
      <c r="AG1452" s="147" t="s">
        <v>301</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1" x14ac:dyDescent="0.2">
      <c r="A1453" s="154"/>
      <c r="B1453" s="155"/>
      <c r="C1453" s="189" t="s">
        <v>1272</v>
      </c>
      <c r="D1453" s="160"/>
      <c r="E1453" s="161"/>
      <c r="F1453" s="158"/>
      <c r="G1453" s="158"/>
      <c r="H1453" s="158"/>
      <c r="I1453" s="158"/>
      <c r="J1453" s="158"/>
      <c r="K1453" s="158"/>
      <c r="L1453" s="158"/>
      <c r="M1453" s="158"/>
      <c r="N1453" s="157"/>
      <c r="O1453" s="157"/>
      <c r="P1453" s="157"/>
      <c r="Q1453" s="157"/>
      <c r="R1453" s="158"/>
      <c r="S1453" s="158"/>
      <c r="T1453" s="158"/>
      <c r="U1453" s="158"/>
      <c r="V1453" s="158"/>
      <c r="W1453" s="158"/>
      <c r="X1453" s="158"/>
      <c r="Y1453" s="147"/>
      <c r="Z1453" s="147"/>
      <c r="AA1453" s="147"/>
      <c r="AB1453" s="147"/>
      <c r="AC1453" s="147"/>
      <c r="AD1453" s="147"/>
      <c r="AE1453" s="147"/>
      <c r="AF1453" s="147"/>
      <c r="AG1453" s="147" t="s">
        <v>301</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outlineLevel="1" x14ac:dyDescent="0.2">
      <c r="A1454" s="154"/>
      <c r="B1454" s="155"/>
      <c r="C1454" s="189" t="s">
        <v>1258</v>
      </c>
      <c r="D1454" s="160"/>
      <c r="E1454" s="161"/>
      <c r="F1454" s="158"/>
      <c r="G1454" s="158"/>
      <c r="H1454" s="158"/>
      <c r="I1454" s="158"/>
      <c r="J1454" s="158"/>
      <c r="K1454" s="158"/>
      <c r="L1454" s="158"/>
      <c r="M1454" s="158"/>
      <c r="N1454" s="157"/>
      <c r="O1454" s="157"/>
      <c r="P1454" s="157"/>
      <c r="Q1454" s="157"/>
      <c r="R1454" s="158"/>
      <c r="S1454" s="158"/>
      <c r="T1454" s="158"/>
      <c r="U1454" s="158"/>
      <c r="V1454" s="158"/>
      <c r="W1454" s="158"/>
      <c r="X1454" s="158"/>
      <c r="Y1454" s="147"/>
      <c r="Z1454" s="147"/>
      <c r="AA1454" s="147"/>
      <c r="AB1454" s="147"/>
      <c r="AC1454" s="147"/>
      <c r="AD1454" s="147"/>
      <c r="AE1454" s="147"/>
      <c r="AF1454" s="147"/>
      <c r="AG1454" s="147" t="s">
        <v>301</v>
      </c>
      <c r="AH1454" s="147">
        <v>0</v>
      </c>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1" x14ac:dyDescent="0.2">
      <c r="A1455" s="154"/>
      <c r="B1455" s="155"/>
      <c r="C1455" s="189" t="s">
        <v>1260</v>
      </c>
      <c r="D1455" s="160"/>
      <c r="E1455" s="161"/>
      <c r="F1455" s="158"/>
      <c r="G1455" s="158"/>
      <c r="H1455" s="158"/>
      <c r="I1455" s="158"/>
      <c r="J1455" s="158"/>
      <c r="K1455" s="158"/>
      <c r="L1455" s="158"/>
      <c r="M1455" s="158"/>
      <c r="N1455" s="157"/>
      <c r="O1455" s="157"/>
      <c r="P1455" s="157"/>
      <c r="Q1455" s="157"/>
      <c r="R1455" s="158"/>
      <c r="S1455" s="158"/>
      <c r="T1455" s="158"/>
      <c r="U1455" s="158"/>
      <c r="V1455" s="158"/>
      <c r="W1455" s="158"/>
      <c r="X1455" s="158"/>
      <c r="Y1455" s="147"/>
      <c r="Z1455" s="147"/>
      <c r="AA1455" s="147"/>
      <c r="AB1455" s="147"/>
      <c r="AC1455" s="147"/>
      <c r="AD1455" s="147"/>
      <c r="AE1455" s="147"/>
      <c r="AF1455" s="147"/>
      <c r="AG1455" s="147" t="s">
        <v>301</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1" x14ac:dyDescent="0.2">
      <c r="A1456" s="154"/>
      <c r="B1456" s="155"/>
      <c r="C1456" s="189" t="s">
        <v>1262</v>
      </c>
      <c r="D1456" s="160"/>
      <c r="E1456" s="161"/>
      <c r="F1456" s="158"/>
      <c r="G1456" s="158"/>
      <c r="H1456" s="158"/>
      <c r="I1456" s="158"/>
      <c r="J1456" s="158"/>
      <c r="K1456" s="158"/>
      <c r="L1456" s="158"/>
      <c r="M1456" s="158"/>
      <c r="N1456" s="157"/>
      <c r="O1456" s="157"/>
      <c r="P1456" s="157"/>
      <c r="Q1456" s="157"/>
      <c r="R1456" s="158"/>
      <c r="S1456" s="158"/>
      <c r="T1456" s="158"/>
      <c r="U1456" s="158"/>
      <c r="V1456" s="158"/>
      <c r="W1456" s="158"/>
      <c r="X1456" s="158"/>
      <c r="Y1456" s="147"/>
      <c r="Z1456" s="147"/>
      <c r="AA1456" s="147"/>
      <c r="AB1456" s="147"/>
      <c r="AC1456" s="147"/>
      <c r="AD1456" s="147"/>
      <c r="AE1456" s="147"/>
      <c r="AF1456" s="147"/>
      <c r="AG1456" s="147" t="s">
        <v>301</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1" x14ac:dyDescent="0.2">
      <c r="A1457" s="154"/>
      <c r="B1457" s="155"/>
      <c r="C1457" s="189" t="s">
        <v>1280</v>
      </c>
      <c r="D1457" s="160"/>
      <c r="E1457" s="161"/>
      <c r="F1457" s="158"/>
      <c r="G1457" s="158"/>
      <c r="H1457" s="158"/>
      <c r="I1457" s="158"/>
      <c r="J1457" s="158"/>
      <c r="K1457" s="158"/>
      <c r="L1457" s="158"/>
      <c r="M1457" s="158"/>
      <c r="N1457" s="157"/>
      <c r="O1457" s="157"/>
      <c r="P1457" s="157"/>
      <c r="Q1457" s="157"/>
      <c r="R1457" s="158"/>
      <c r="S1457" s="158"/>
      <c r="T1457" s="158"/>
      <c r="U1457" s="158"/>
      <c r="V1457" s="158"/>
      <c r="W1457" s="158"/>
      <c r="X1457" s="158"/>
      <c r="Y1457" s="147"/>
      <c r="Z1457" s="147"/>
      <c r="AA1457" s="147"/>
      <c r="AB1457" s="147"/>
      <c r="AC1457" s="147"/>
      <c r="AD1457" s="147"/>
      <c r="AE1457" s="147"/>
      <c r="AF1457" s="147"/>
      <c r="AG1457" s="147" t="s">
        <v>301</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ht="22.5" outlineLevel="1" x14ac:dyDescent="0.2">
      <c r="A1458" s="172">
        <v>179</v>
      </c>
      <c r="B1458" s="173" t="s">
        <v>1281</v>
      </c>
      <c r="C1458" s="188" t="s">
        <v>1282</v>
      </c>
      <c r="D1458" s="174" t="s">
        <v>383</v>
      </c>
      <c r="E1458" s="175">
        <v>4</v>
      </c>
      <c r="F1458" s="176"/>
      <c r="G1458" s="177">
        <f>ROUND(E1458*F1458,2)</f>
        <v>0</v>
      </c>
      <c r="H1458" s="176"/>
      <c r="I1458" s="177">
        <f>ROUND(E1458*H1458,2)</f>
        <v>0</v>
      </c>
      <c r="J1458" s="176"/>
      <c r="K1458" s="177">
        <f>ROUND(E1458*J1458,2)</f>
        <v>0</v>
      </c>
      <c r="L1458" s="177">
        <v>21</v>
      </c>
      <c r="M1458" s="177">
        <f>G1458*(1+L1458/100)</f>
        <v>0</v>
      </c>
      <c r="N1458" s="175">
        <v>0</v>
      </c>
      <c r="O1458" s="175">
        <f>ROUND(E1458*N1458,2)</f>
        <v>0</v>
      </c>
      <c r="P1458" s="175">
        <v>0</v>
      </c>
      <c r="Q1458" s="175">
        <f>ROUND(E1458*P1458,2)</f>
        <v>0</v>
      </c>
      <c r="R1458" s="177"/>
      <c r="S1458" s="177" t="s">
        <v>281</v>
      </c>
      <c r="T1458" s="178" t="s">
        <v>268</v>
      </c>
      <c r="U1458" s="158">
        <v>0</v>
      </c>
      <c r="V1458" s="158">
        <f>ROUND(E1458*U1458,2)</f>
        <v>0</v>
      </c>
      <c r="W1458" s="158"/>
      <c r="X1458" s="158" t="s">
        <v>427</v>
      </c>
      <c r="Y1458" s="147"/>
      <c r="Z1458" s="147"/>
      <c r="AA1458" s="147"/>
      <c r="AB1458" s="147"/>
      <c r="AC1458" s="147"/>
      <c r="AD1458" s="147"/>
      <c r="AE1458" s="147"/>
      <c r="AF1458" s="147"/>
      <c r="AG1458" s="147" t="s">
        <v>761</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1" x14ac:dyDescent="0.2">
      <c r="A1459" s="154"/>
      <c r="B1459" s="155"/>
      <c r="C1459" s="189" t="s">
        <v>1283</v>
      </c>
      <c r="D1459" s="160"/>
      <c r="E1459" s="161">
        <v>4</v>
      </c>
      <c r="F1459" s="158"/>
      <c r="G1459" s="158"/>
      <c r="H1459" s="158"/>
      <c r="I1459" s="158"/>
      <c r="J1459" s="158"/>
      <c r="K1459" s="158"/>
      <c r="L1459" s="158"/>
      <c r="M1459" s="158"/>
      <c r="N1459" s="157"/>
      <c r="O1459" s="157"/>
      <c r="P1459" s="157"/>
      <c r="Q1459" s="157"/>
      <c r="R1459" s="158"/>
      <c r="S1459" s="158"/>
      <c r="T1459" s="158"/>
      <c r="U1459" s="158"/>
      <c r="V1459" s="158"/>
      <c r="W1459" s="158"/>
      <c r="X1459" s="158"/>
      <c r="Y1459" s="147"/>
      <c r="Z1459" s="147"/>
      <c r="AA1459" s="147"/>
      <c r="AB1459" s="147"/>
      <c r="AC1459" s="147"/>
      <c r="AD1459" s="147"/>
      <c r="AE1459" s="147"/>
      <c r="AF1459" s="147"/>
      <c r="AG1459" s="147" t="s">
        <v>301</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1" x14ac:dyDescent="0.2">
      <c r="A1460" s="154"/>
      <c r="B1460" s="155"/>
      <c r="C1460" s="189" t="s">
        <v>1255</v>
      </c>
      <c r="D1460" s="160"/>
      <c r="E1460" s="161"/>
      <c r="F1460" s="158"/>
      <c r="G1460" s="158"/>
      <c r="H1460" s="158"/>
      <c r="I1460" s="158"/>
      <c r="J1460" s="158"/>
      <c r="K1460" s="158"/>
      <c r="L1460" s="158"/>
      <c r="M1460" s="158"/>
      <c r="N1460" s="157"/>
      <c r="O1460" s="157"/>
      <c r="P1460" s="157"/>
      <c r="Q1460" s="157"/>
      <c r="R1460" s="158"/>
      <c r="S1460" s="158"/>
      <c r="T1460" s="158"/>
      <c r="U1460" s="158"/>
      <c r="V1460" s="158"/>
      <c r="W1460" s="158"/>
      <c r="X1460" s="158"/>
      <c r="Y1460" s="147"/>
      <c r="Z1460" s="147"/>
      <c r="AA1460" s="147"/>
      <c r="AB1460" s="147"/>
      <c r="AC1460" s="147"/>
      <c r="AD1460" s="147"/>
      <c r="AE1460" s="147"/>
      <c r="AF1460" s="147"/>
      <c r="AG1460" s="147" t="s">
        <v>301</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1" x14ac:dyDescent="0.2">
      <c r="A1461" s="154"/>
      <c r="B1461" s="155"/>
      <c r="C1461" s="189" t="s">
        <v>1256</v>
      </c>
      <c r="D1461" s="160"/>
      <c r="E1461" s="161"/>
      <c r="F1461" s="158"/>
      <c r="G1461" s="158"/>
      <c r="H1461" s="158"/>
      <c r="I1461" s="158"/>
      <c r="J1461" s="158"/>
      <c r="K1461" s="158"/>
      <c r="L1461" s="158"/>
      <c r="M1461" s="158"/>
      <c r="N1461" s="157"/>
      <c r="O1461" s="157"/>
      <c r="P1461" s="157"/>
      <c r="Q1461" s="157"/>
      <c r="R1461" s="158"/>
      <c r="S1461" s="158"/>
      <c r="T1461" s="158"/>
      <c r="U1461" s="158"/>
      <c r="V1461" s="158"/>
      <c r="W1461" s="158"/>
      <c r="X1461" s="158"/>
      <c r="Y1461" s="147"/>
      <c r="Z1461" s="147"/>
      <c r="AA1461" s="147"/>
      <c r="AB1461" s="147"/>
      <c r="AC1461" s="147"/>
      <c r="AD1461" s="147"/>
      <c r="AE1461" s="147"/>
      <c r="AF1461" s="147"/>
      <c r="AG1461" s="147" t="s">
        <v>301</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1" x14ac:dyDescent="0.2">
      <c r="A1462" s="154"/>
      <c r="B1462" s="155"/>
      <c r="C1462" s="189" t="s">
        <v>1272</v>
      </c>
      <c r="D1462" s="160"/>
      <c r="E1462" s="161"/>
      <c r="F1462" s="158"/>
      <c r="G1462" s="158"/>
      <c r="H1462" s="158"/>
      <c r="I1462" s="158"/>
      <c r="J1462" s="158"/>
      <c r="K1462" s="158"/>
      <c r="L1462" s="158"/>
      <c r="M1462" s="158"/>
      <c r="N1462" s="157"/>
      <c r="O1462" s="157"/>
      <c r="P1462" s="157"/>
      <c r="Q1462" s="157"/>
      <c r="R1462" s="158"/>
      <c r="S1462" s="158"/>
      <c r="T1462" s="158"/>
      <c r="U1462" s="158"/>
      <c r="V1462" s="158"/>
      <c r="W1462" s="158"/>
      <c r="X1462" s="158"/>
      <c r="Y1462" s="147"/>
      <c r="Z1462" s="147"/>
      <c r="AA1462" s="147"/>
      <c r="AB1462" s="147"/>
      <c r="AC1462" s="147"/>
      <c r="AD1462" s="147"/>
      <c r="AE1462" s="147"/>
      <c r="AF1462" s="147"/>
      <c r="AG1462" s="147" t="s">
        <v>301</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1" x14ac:dyDescent="0.2">
      <c r="A1463" s="154"/>
      <c r="B1463" s="155"/>
      <c r="C1463" s="189" t="s">
        <v>1258</v>
      </c>
      <c r="D1463" s="160"/>
      <c r="E1463" s="161"/>
      <c r="F1463" s="158"/>
      <c r="G1463" s="158"/>
      <c r="H1463" s="158"/>
      <c r="I1463" s="158"/>
      <c r="J1463" s="158"/>
      <c r="K1463" s="158"/>
      <c r="L1463" s="158"/>
      <c r="M1463" s="158"/>
      <c r="N1463" s="157"/>
      <c r="O1463" s="157"/>
      <c r="P1463" s="157"/>
      <c r="Q1463" s="157"/>
      <c r="R1463" s="158"/>
      <c r="S1463" s="158"/>
      <c r="T1463" s="158"/>
      <c r="U1463" s="158"/>
      <c r="V1463" s="158"/>
      <c r="W1463" s="158"/>
      <c r="X1463" s="158"/>
      <c r="Y1463" s="147"/>
      <c r="Z1463" s="147"/>
      <c r="AA1463" s="147"/>
      <c r="AB1463" s="147"/>
      <c r="AC1463" s="147"/>
      <c r="AD1463" s="147"/>
      <c r="AE1463" s="147"/>
      <c r="AF1463" s="147"/>
      <c r="AG1463" s="147" t="s">
        <v>301</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1" x14ac:dyDescent="0.2">
      <c r="A1464" s="154"/>
      <c r="B1464" s="155"/>
      <c r="C1464" s="189" t="s">
        <v>1260</v>
      </c>
      <c r="D1464" s="160"/>
      <c r="E1464" s="161"/>
      <c r="F1464" s="158"/>
      <c r="G1464" s="158"/>
      <c r="H1464" s="158"/>
      <c r="I1464" s="158"/>
      <c r="J1464" s="158"/>
      <c r="K1464" s="158"/>
      <c r="L1464" s="158"/>
      <c r="M1464" s="158"/>
      <c r="N1464" s="157"/>
      <c r="O1464" s="157"/>
      <c r="P1464" s="157"/>
      <c r="Q1464" s="157"/>
      <c r="R1464" s="158"/>
      <c r="S1464" s="158"/>
      <c r="T1464" s="158"/>
      <c r="U1464" s="158"/>
      <c r="V1464" s="158"/>
      <c r="W1464" s="158"/>
      <c r="X1464" s="158"/>
      <c r="Y1464" s="147"/>
      <c r="Z1464" s="147"/>
      <c r="AA1464" s="147"/>
      <c r="AB1464" s="147"/>
      <c r="AC1464" s="147"/>
      <c r="AD1464" s="147"/>
      <c r="AE1464" s="147"/>
      <c r="AF1464" s="147"/>
      <c r="AG1464" s="147" t="s">
        <v>301</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1" x14ac:dyDescent="0.2">
      <c r="A1465" s="154"/>
      <c r="B1465" s="155"/>
      <c r="C1465" s="189" t="s">
        <v>1262</v>
      </c>
      <c r="D1465" s="160"/>
      <c r="E1465" s="161"/>
      <c r="F1465" s="158"/>
      <c r="G1465" s="158"/>
      <c r="H1465" s="158"/>
      <c r="I1465" s="158"/>
      <c r="J1465" s="158"/>
      <c r="K1465" s="158"/>
      <c r="L1465" s="158"/>
      <c r="M1465" s="158"/>
      <c r="N1465" s="157"/>
      <c r="O1465" s="157"/>
      <c r="P1465" s="157"/>
      <c r="Q1465" s="157"/>
      <c r="R1465" s="158"/>
      <c r="S1465" s="158"/>
      <c r="T1465" s="158"/>
      <c r="U1465" s="158"/>
      <c r="V1465" s="158"/>
      <c r="W1465" s="158"/>
      <c r="X1465" s="158"/>
      <c r="Y1465" s="147"/>
      <c r="Z1465" s="147"/>
      <c r="AA1465" s="147"/>
      <c r="AB1465" s="147"/>
      <c r="AC1465" s="147"/>
      <c r="AD1465" s="147"/>
      <c r="AE1465" s="147"/>
      <c r="AF1465" s="147"/>
      <c r="AG1465" s="147" t="s">
        <v>301</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ht="22.5" outlineLevel="1" x14ac:dyDescent="0.2">
      <c r="A1466" s="172">
        <v>180</v>
      </c>
      <c r="B1466" s="173" t="s">
        <v>1284</v>
      </c>
      <c r="C1466" s="188" t="s">
        <v>1285</v>
      </c>
      <c r="D1466" s="174" t="s">
        <v>383</v>
      </c>
      <c r="E1466" s="175">
        <v>5</v>
      </c>
      <c r="F1466" s="176"/>
      <c r="G1466" s="177">
        <f>ROUND(E1466*F1466,2)</f>
        <v>0</v>
      </c>
      <c r="H1466" s="176"/>
      <c r="I1466" s="177">
        <f>ROUND(E1466*H1466,2)</f>
        <v>0</v>
      </c>
      <c r="J1466" s="176"/>
      <c r="K1466" s="177">
        <f>ROUND(E1466*J1466,2)</f>
        <v>0</v>
      </c>
      <c r="L1466" s="177">
        <v>21</v>
      </c>
      <c r="M1466" s="177">
        <f>G1466*(1+L1466/100)</f>
        <v>0</v>
      </c>
      <c r="N1466" s="175">
        <v>0</v>
      </c>
      <c r="O1466" s="175">
        <f>ROUND(E1466*N1466,2)</f>
        <v>0</v>
      </c>
      <c r="P1466" s="175">
        <v>0</v>
      </c>
      <c r="Q1466" s="175">
        <f>ROUND(E1466*P1466,2)</f>
        <v>0</v>
      </c>
      <c r="R1466" s="177"/>
      <c r="S1466" s="177" t="s">
        <v>281</v>
      </c>
      <c r="T1466" s="178" t="s">
        <v>268</v>
      </c>
      <c r="U1466" s="158">
        <v>0</v>
      </c>
      <c r="V1466" s="158">
        <f>ROUND(E1466*U1466,2)</f>
        <v>0</v>
      </c>
      <c r="W1466" s="158"/>
      <c r="X1466" s="158" t="s">
        <v>427</v>
      </c>
      <c r="Y1466" s="147"/>
      <c r="Z1466" s="147"/>
      <c r="AA1466" s="147"/>
      <c r="AB1466" s="147"/>
      <c r="AC1466" s="147"/>
      <c r="AD1466" s="147"/>
      <c r="AE1466" s="147"/>
      <c r="AF1466" s="147"/>
      <c r="AG1466" s="147" t="s">
        <v>761</v>
      </c>
      <c r="AH1466" s="147"/>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1" x14ac:dyDescent="0.2">
      <c r="A1467" s="154"/>
      <c r="B1467" s="155"/>
      <c r="C1467" s="189" t="s">
        <v>1286</v>
      </c>
      <c r="D1467" s="160"/>
      <c r="E1467" s="161">
        <v>5</v>
      </c>
      <c r="F1467" s="158"/>
      <c r="G1467" s="158"/>
      <c r="H1467" s="158"/>
      <c r="I1467" s="158"/>
      <c r="J1467" s="158"/>
      <c r="K1467" s="158"/>
      <c r="L1467" s="158"/>
      <c r="M1467" s="158"/>
      <c r="N1467" s="157"/>
      <c r="O1467" s="157"/>
      <c r="P1467" s="157"/>
      <c r="Q1467" s="157"/>
      <c r="R1467" s="158"/>
      <c r="S1467" s="158"/>
      <c r="T1467" s="158"/>
      <c r="U1467" s="158"/>
      <c r="V1467" s="158"/>
      <c r="W1467" s="158"/>
      <c r="X1467" s="158"/>
      <c r="Y1467" s="147"/>
      <c r="Z1467" s="147"/>
      <c r="AA1467" s="147"/>
      <c r="AB1467" s="147"/>
      <c r="AC1467" s="147"/>
      <c r="AD1467" s="147"/>
      <c r="AE1467" s="147"/>
      <c r="AF1467" s="147"/>
      <c r="AG1467" s="147" t="s">
        <v>301</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1" x14ac:dyDescent="0.2">
      <c r="A1468" s="154"/>
      <c r="B1468" s="155"/>
      <c r="C1468" s="189" t="s">
        <v>1255</v>
      </c>
      <c r="D1468" s="160"/>
      <c r="E1468" s="161"/>
      <c r="F1468" s="158"/>
      <c r="G1468" s="158"/>
      <c r="H1468" s="158"/>
      <c r="I1468" s="158"/>
      <c r="J1468" s="158"/>
      <c r="K1468" s="158"/>
      <c r="L1468" s="158"/>
      <c r="M1468" s="158"/>
      <c r="N1468" s="157"/>
      <c r="O1468" s="157"/>
      <c r="P1468" s="157"/>
      <c r="Q1468" s="157"/>
      <c r="R1468" s="158"/>
      <c r="S1468" s="158"/>
      <c r="T1468" s="158"/>
      <c r="U1468" s="158"/>
      <c r="V1468" s="158"/>
      <c r="W1468" s="158"/>
      <c r="X1468" s="158"/>
      <c r="Y1468" s="147"/>
      <c r="Z1468" s="147"/>
      <c r="AA1468" s="147"/>
      <c r="AB1468" s="147"/>
      <c r="AC1468" s="147"/>
      <c r="AD1468" s="147"/>
      <c r="AE1468" s="147"/>
      <c r="AF1468" s="147"/>
      <c r="AG1468" s="147" t="s">
        <v>301</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1" x14ac:dyDescent="0.2">
      <c r="A1469" s="154"/>
      <c r="B1469" s="155"/>
      <c r="C1469" s="189" t="s">
        <v>1256</v>
      </c>
      <c r="D1469" s="160"/>
      <c r="E1469" s="161"/>
      <c r="F1469" s="158"/>
      <c r="G1469" s="158"/>
      <c r="H1469" s="158"/>
      <c r="I1469" s="158"/>
      <c r="J1469" s="158"/>
      <c r="K1469" s="158"/>
      <c r="L1469" s="158"/>
      <c r="M1469" s="158"/>
      <c r="N1469" s="157"/>
      <c r="O1469" s="157"/>
      <c r="P1469" s="157"/>
      <c r="Q1469" s="157"/>
      <c r="R1469" s="158"/>
      <c r="S1469" s="158"/>
      <c r="T1469" s="158"/>
      <c r="U1469" s="158"/>
      <c r="V1469" s="158"/>
      <c r="W1469" s="158"/>
      <c r="X1469" s="158"/>
      <c r="Y1469" s="147"/>
      <c r="Z1469" s="147"/>
      <c r="AA1469" s="147"/>
      <c r="AB1469" s="147"/>
      <c r="AC1469" s="147"/>
      <c r="AD1469" s="147"/>
      <c r="AE1469" s="147"/>
      <c r="AF1469" s="147"/>
      <c r="AG1469" s="147" t="s">
        <v>301</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1" x14ac:dyDescent="0.2">
      <c r="A1470" s="154"/>
      <c r="B1470" s="155"/>
      <c r="C1470" s="189" t="s">
        <v>1272</v>
      </c>
      <c r="D1470" s="160"/>
      <c r="E1470" s="161"/>
      <c r="F1470" s="158"/>
      <c r="G1470" s="158"/>
      <c r="H1470" s="158"/>
      <c r="I1470" s="158"/>
      <c r="J1470" s="158"/>
      <c r="K1470" s="158"/>
      <c r="L1470" s="158"/>
      <c r="M1470" s="158"/>
      <c r="N1470" s="157"/>
      <c r="O1470" s="157"/>
      <c r="P1470" s="157"/>
      <c r="Q1470" s="157"/>
      <c r="R1470" s="158"/>
      <c r="S1470" s="158"/>
      <c r="T1470" s="158"/>
      <c r="U1470" s="158"/>
      <c r="V1470" s="158"/>
      <c r="W1470" s="158"/>
      <c r="X1470" s="158"/>
      <c r="Y1470" s="147"/>
      <c r="Z1470" s="147"/>
      <c r="AA1470" s="147"/>
      <c r="AB1470" s="147"/>
      <c r="AC1470" s="147"/>
      <c r="AD1470" s="147"/>
      <c r="AE1470" s="147"/>
      <c r="AF1470" s="147"/>
      <c r="AG1470" s="147" t="s">
        <v>301</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1" x14ac:dyDescent="0.2">
      <c r="A1471" s="154"/>
      <c r="B1471" s="155"/>
      <c r="C1471" s="189" t="s">
        <v>1258</v>
      </c>
      <c r="D1471" s="160"/>
      <c r="E1471" s="161"/>
      <c r="F1471" s="158"/>
      <c r="G1471" s="158"/>
      <c r="H1471" s="158"/>
      <c r="I1471" s="158"/>
      <c r="J1471" s="158"/>
      <c r="K1471" s="158"/>
      <c r="L1471" s="158"/>
      <c r="M1471" s="158"/>
      <c r="N1471" s="157"/>
      <c r="O1471" s="157"/>
      <c r="P1471" s="157"/>
      <c r="Q1471" s="157"/>
      <c r="R1471" s="158"/>
      <c r="S1471" s="158"/>
      <c r="T1471" s="158"/>
      <c r="U1471" s="158"/>
      <c r="V1471" s="158"/>
      <c r="W1471" s="158"/>
      <c r="X1471" s="158"/>
      <c r="Y1471" s="147"/>
      <c r="Z1471" s="147"/>
      <c r="AA1471" s="147"/>
      <c r="AB1471" s="147"/>
      <c r="AC1471" s="147"/>
      <c r="AD1471" s="147"/>
      <c r="AE1471" s="147"/>
      <c r="AF1471" s="147"/>
      <c r="AG1471" s="147" t="s">
        <v>301</v>
      </c>
      <c r="AH1471" s="147">
        <v>0</v>
      </c>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1" x14ac:dyDescent="0.2">
      <c r="A1472" s="154"/>
      <c r="B1472" s="155"/>
      <c r="C1472" s="189" t="s">
        <v>1260</v>
      </c>
      <c r="D1472" s="160"/>
      <c r="E1472" s="161"/>
      <c r="F1472" s="158"/>
      <c r="G1472" s="158"/>
      <c r="H1472" s="158"/>
      <c r="I1472" s="158"/>
      <c r="J1472" s="158"/>
      <c r="K1472" s="158"/>
      <c r="L1472" s="158"/>
      <c r="M1472" s="158"/>
      <c r="N1472" s="157"/>
      <c r="O1472" s="157"/>
      <c r="P1472" s="157"/>
      <c r="Q1472" s="157"/>
      <c r="R1472" s="158"/>
      <c r="S1472" s="158"/>
      <c r="T1472" s="158"/>
      <c r="U1472" s="158"/>
      <c r="V1472" s="158"/>
      <c r="W1472" s="158"/>
      <c r="X1472" s="158"/>
      <c r="Y1472" s="147"/>
      <c r="Z1472" s="147"/>
      <c r="AA1472" s="147"/>
      <c r="AB1472" s="147"/>
      <c r="AC1472" s="147"/>
      <c r="AD1472" s="147"/>
      <c r="AE1472" s="147"/>
      <c r="AF1472" s="147"/>
      <c r="AG1472" s="147" t="s">
        <v>301</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1" x14ac:dyDescent="0.2">
      <c r="A1473" s="154"/>
      <c r="B1473" s="155"/>
      <c r="C1473" s="189" t="s">
        <v>1262</v>
      </c>
      <c r="D1473" s="160"/>
      <c r="E1473" s="161"/>
      <c r="F1473" s="158"/>
      <c r="G1473" s="158"/>
      <c r="H1473" s="158"/>
      <c r="I1473" s="158"/>
      <c r="J1473" s="158"/>
      <c r="K1473" s="158"/>
      <c r="L1473" s="158"/>
      <c r="M1473" s="158"/>
      <c r="N1473" s="157"/>
      <c r="O1473" s="157"/>
      <c r="P1473" s="157"/>
      <c r="Q1473" s="157"/>
      <c r="R1473" s="158"/>
      <c r="S1473" s="158"/>
      <c r="T1473" s="158"/>
      <c r="U1473" s="158"/>
      <c r="V1473" s="158"/>
      <c r="W1473" s="158"/>
      <c r="X1473" s="158"/>
      <c r="Y1473" s="147"/>
      <c r="Z1473" s="147"/>
      <c r="AA1473" s="147"/>
      <c r="AB1473" s="147"/>
      <c r="AC1473" s="147"/>
      <c r="AD1473" s="147"/>
      <c r="AE1473" s="147"/>
      <c r="AF1473" s="147"/>
      <c r="AG1473" s="147" t="s">
        <v>301</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ht="22.5" outlineLevel="1" x14ac:dyDescent="0.2">
      <c r="A1474" s="172">
        <v>181</v>
      </c>
      <c r="B1474" s="173" t="s">
        <v>1287</v>
      </c>
      <c r="C1474" s="188" t="s">
        <v>1288</v>
      </c>
      <c r="D1474" s="174" t="s">
        <v>383</v>
      </c>
      <c r="E1474" s="175">
        <v>1</v>
      </c>
      <c r="F1474" s="176"/>
      <c r="G1474" s="177">
        <f>ROUND(E1474*F1474,2)</f>
        <v>0</v>
      </c>
      <c r="H1474" s="176"/>
      <c r="I1474" s="177">
        <f>ROUND(E1474*H1474,2)</f>
        <v>0</v>
      </c>
      <c r="J1474" s="176"/>
      <c r="K1474" s="177">
        <f>ROUND(E1474*J1474,2)</f>
        <v>0</v>
      </c>
      <c r="L1474" s="177">
        <v>21</v>
      </c>
      <c r="M1474" s="177">
        <f>G1474*(1+L1474/100)</f>
        <v>0</v>
      </c>
      <c r="N1474" s="175">
        <v>0</v>
      </c>
      <c r="O1474" s="175">
        <f>ROUND(E1474*N1474,2)</f>
        <v>0</v>
      </c>
      <c r="P1474" s="175">
        <v>0</v>
      </c>
      <c r="Q1474" s="175">
        <f>ROUND(E1474*P1474,2)</f>
        <v>0</v>
      </c>
      <c r="R1474" s="177"/>
      <c r="S1474" s="177" t="s">
        <v>281</v>
      </c>
      <c r="T1474" s="178" t="s">
        <v>268</v>
      </c>
      <c r="U1474" s="158">
        <v>0</v>
      </c>
      <c r="V1474" s="158">
        <f>ROUND(E1474*U1474,2)</f>
        <v>0</v>
      </c>
      <c r="W1474" s="158"/>
      <c r="X1474" s="158" t="s">
        <v>427</v>
      </c>
      <c r="Y1474" s="147"/>
      <c r="Z1474" s="147"/>
      <c r="AA1474" s="147"/>
      <c r="AB1474" s="147"/>
      <c r="AC1474" s="147"/>
      <c r="AD1474" s="147"/>
      <c r="AE1474" s="147"/>
      <c r="AF1474" s="147"/>
      <c r="AG1474" s="147" t="s">
        <v>761</v>
      </c>
      <c r="AH1474" s="147"/>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1" x14ac:dyDescent="0.2">
      <c r="A1475" s="154"/>
      <c r="B1475" s="155"/>
      <c r="C1475" s="189" t="s">
        <v>1289</v>
      </c>
      <c r="D1475" s="160"/>
      <c r="E1475" s="161">
        <v>1</v>
      </c>
      <c r="F1475" s="158"/>
      <c r="G1475" s="158"/>
      <c r="H1475" s="158"/>
      <c r="I1475" s="158"/>
      <c r="J1475" s="158"/>
      <c r="K1475" s="158"/>
      <c r="L1475" s="158"/>
      <c r="M1475" s="158"/>
      <c r="N1475" s="157"/>
      <c r="O1475" s="157"/>
      <c r="P1475" s="157"/>
      <c r="Q1475" s="157"/>
      <c r="R1475" s="158"/>
      <c r="S1475" s="158"/>
      <c r="T1475" s="158"/>
      <c r="U1475" s="158"/>
      <c r="V1475" s="158"/>
      <c r="W1475" s="158"/>
      <c r="X1475" s="158"/>
      <c r="Y1475" s="147"/>
      <c r="Z1475" s="147"/>
      <c r="AA1475" s="147"/>
      <c r="AB1475" s="147"/>
      <c r="AC1475" s="147"/>
      <c r="AD1475" s="147"/>
      <c r="AE1475" s="147"/>
      <c r="AF1475" s="147"/>
      <c r="AG1475" s="147" t="s">
        <v>301</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1" x14ac:dyDescent="0.2">
      <c r="A1476" s="154"/>
      <c r="B1476" s="155"/>
      <c r="C1476" s="189" t="s">
        <v>1255</v>
      </c>
      <c r="D1476" s="160"/>
      <c r="E1476" s="161"/>
      <c r="F1476" s="158"/>
      <c r="G1476" s="158"/>
      <c r="H1476" s="158"/>
      <c r="I1476" s="158"/>
      <c r="J1476" s="158"/>
      <c r="K1476" s="158"/>
      <c r="L1476" s="158"/>
      <c r="M1476" s="158"/>
      <c r="N1476" s="157"/>
      <c r="O1476" s="157"/>
      <c r="P1476" s="157"/>
      <c r="Q1476" s="157"/>
      <c r="R1476" s="158"/>
      <c r="S1476" s="158"/>
      <c r="T1476" s="158"/>
      <c r="U1476" s="158"/>
      <c r="V1476" s="158"/>
      <c r="W1476" s="158"/>
      <c r="X1476" s="158"/>
      <c r="Y1476" s="147"/>
      <c r="Z1476" s="147"/>
      <c r="AA1476" s="147"/>
      <c r="AB1476" s="147"/>
      <c r="AC1476" s="147"/>
      <c r="AD1476" s="147"/>
      <c r="AE1476" s="147"/>
      <c r="AF1476" s="147"/>
      <c r="AG1476" s="147" t="s">
        <v>301</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1" x14ac:dyDescent="0.2">
      <c r="A1477" s="154"/>
      <c r="B1477" s="155"/>
      <c r="C1477" s="189" t="s">
        <v>1256</v>
      </c>
      <c r="D1477" s="160"/>
      <c r="E1477" s="161"/>
      <c r="F1477" s="158"/>
      <c r="G1477" s="158"/>
      <c r="H1477" s="158"/>
      <c r="I1477" s="158"/>
      <c r="J1477" s="158"/>
      <c r="K1477" s="158"/>
      <c r="L1477" s="158"/>
      <c r="M1477" s="158"/>
      <c r="N1477" s="157"/>
      <c r="O1477" s="157"/>
      <c r="P1477" s="157"/>
      <c r="Q1477" s="157"/>
      <c r="R1477" s="158"/>
      <c r="S1477" s="158"/>
      <c r="T1477" s="158"/>
      <c r="U1477" s="158"/>
      <c r="V1477" s="158"/>
      <c r="W1477" s="158"/>
      <c r="X1477" s="158"/>
      <c r="Y1477" s="147"/>
      <c r="Z1477" s="147"/>
      <c r="AA1477" s="147"/>
      <c r="AB1477" s="147"/>
      <c r="AC1477" s="147"/>
      <c r="AD1477" s="147"/>
      <c r="AE1477" s="147"/>
      <c r="AF1477" s="147"/>
      <c r="AG1477" s="147" t="s">
        <v>301</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1" x14ac:dyDescent="0.2">
      <c r="A1478" s="154"/>
      <c r="B1478" s="155"/>
      <c r="C1478" s="189" t="s">
        <v>1272</v>
      </c>
      <c r="D1478" s="160"/>
      <c r="E1478" s="161"/>
      <c r="F1478" s="158"/>
      <c r="G1478" s="158"/>
      <c r="H1478" s="158"/>
      <c r="I1478" s="158"/>
      <c r="J1478" s="158"/>
      <c r="K1478" s="158"/>
      <c r="L1478" s="158"/>
      <c r="M1478" s="158"/>
      <c r="N1478" s="157"/>
      <c r="O1478" s="157"/>
      <c r="P1478" s="157"/>
      <c r="Q1478" s="157"/>
      <c r="R1478" s="158"/>
      <c r="S1478" s="158"/>
      <c r="T1478" s="158"/>
      <c r="U1478" s="158"/>
      <c r="V1478" s="158"/>
      <c r="W1478" s="158"/>
      <c r="X1478" s="158"/>
      <c r="Y1478" s="147"/>
      <c r="Z1478" s="147"/>
      <c r="AA1478" s="147"/>
      <c r="AB1478" s="147"/>
      <c r="AC1478" s="147"/>
      <c r="AD1478" s="147"/>
      <c r="AE1478" s="147"/>
      <c r="AF1478" s="147"/>
      <c r="AG1478" s="147" t="s">
        <v>301</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1" x14ac:dyDescent="0.2">
      <c r="A1479" s="154"/>
      <c r="B1479" s="155"/>
      <c r="C1479" s="189" t="s">
        <v>1258</v>
      </c>
      <c r="D1479" s="160"/>
      <c r="E1479" s="161"/>
      <c r="F1479" s="158"/>
      <c r="G1479" s="158"/>
      <c r="H1479" s="158"/>
      <c r="I1479" s="158"/>
      <c r="J1479" s="158"/>
      <c r="K1479" s="158"/>
      <c r="L1479" s="158"/>
      <c r="M1479" s="158"/>
      <c r="N1479" s="157"/>
      <c r="O1479" s="157"/>
      <c r="P1479" s="157"/>
      <c r="Q1479" s="157"/>
      <c r="R1479" s="158"/>
      <c r="S1479" s="158"/>
      <c r="T1479" s="158"/>
      <c r="U1479" s="158"/>
      <c r="V1479" s="158"/>
      <c r="W1479" s="158"/>
      <c r="X1479" s="158"/>
      <c r="Y1479" s="147"/>
      <c r="Z1479" s="147"/>
      <c r="AA1479" s="147"/>
      <c r="AB1479" s="147"/>
      <c r="AC1479" s="147"/>
      <c r="AD1479" s="147"/>
      <c r="AE1479" s="147"/>
      <c r="AF1479" s="147"/>
      <c r="AG1479" s="147" t="s">
        <v>301</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1" x14ac:dyDescent="0.2">
      <c r="A1480" s="154"/>
      <c r="B1480" s="155"/>
      <c r="C1480" s="189" t="s">
        <v>1260</v>
      </c>
      <c r="D1480" s="160"/>
      <c r="E1480" s="161"/>
      <c r="F1480" s="158"/>
      <c r="G1480" s="158"/>
      <c r="H1480" s="158"/>
      <c r="I1480" s="158"/>
      <c r="J1480" s="158"/>
      <c r="K1480" s="158"/>
      <c r="L1480" s="158"/>
      <c r="M1480" s="158"/>
      <c r="N1480" s="157"/>
      <c r="O1480" s="157"/>
      <c r="P1480" s="157"/>
      <c r="Q1480" s="157"/>
      <c r="R1480" s="158"/>
      <c r="S1480" s="158"/>
      <c r="T1480" s="158"/>
      <c r="U1480" s="158"/>
      <c r="V1480" s="158"/>
      <c r="W1480" s="158"/>
      <c r="X1480" s="158"/>
      <c r="Y1480" s="147"/>
      <c r="Z1480" s="147"/>
      <c r="AA1480" s="147"/>
      <c r="AB1480" s="147"/>
      <c r="AC1480" s="147"/>
      <c r="AD1480" s="147"/>
      <c r="AE1480" s="147"/>
      <c r="AF1480" s="147"/>
      <c r="AG1480" s="147" t="s">
        <v>301</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1" x14ac:dyDescent="0.2">
      <c r="A1481" s="154"/>
      <c r="B1481" s="155"/>
      <c r="C1481" s="189" t="s">
        <v>1262</v>
      </c>
      <c r="D1481" s="160"/>
      <c r="E1481" s="161"/>
      <c r="F1481" s="158"/>
      <c r="G1481" s="158"/>
      <c r="H1481" s="158"/>
      <c r="I1481" s="158"/>
      <c r="J1481" s="158"/>
      <c r="K1481" s="158"/>
      <c r="L1481" s="158"/>
      <c r="M1481" s="158"/>
      <c r="N1481" s="157"/>
      <c r="O1481" s="157"/>
      <c r="P1481" s="157"/>
      <c r="Q1481" s="157"/>
      <c r="R1481" s="158"/>
      <c r="S1481" s="158"/>
      <c r="T1481" s="158"/>
      <c r="U1481" s="158"/>
      <c r="V1481" s="158"/>
      <c r="W1481" s="158"/>
      <c r="X1481" s="158"/>
      <c r="Y1481" s="147"/>
      <c r="Z1481" s="147"/>
      <c r="AA1481" s="147"/>
      <c r="AB1481" s="147"/>
      <c r="AC1481" s="147"/>
      <c r="AD1481" s="147"/>
      <c r="AE1481" s="147"/>
      <c r="AF1481" s="147"/>
      <c r="AG1481" s="147" t="s">
        <v>301</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1" x14ac:dyDescent="0.2">
      <c r="A1482" s="172">
        <v>182</v>
      </c>
      <c r="B1482" s="173" t="s">
        <v>1290</v>
      </c>
      <c r="C1482" s="188" t="s">
        <v>1291</v>
      </c>
      <c r="D1482" s="174" t="s">
        <v>383</v>
      </c>
      <c r="E1482" s="175">
        <v>12</v>
      </c>
      <c r="F1482" s="176"/>
      <c r="G1482" s="177">
        <f>ROUND(E1482*F1482,2)</f>
        <v>0</v>
      </c>
      <c r="H1482" s="176"/>
      <c r="I1482" s="177">
        <f>ROUND(E1482*H1482,2)</f>
        <v>0</v>
      </c>
      <c r="J1482" s="176"/>
      <c r="K1482" s="177">
        <f>ROUND(E1482*J1482,2)</f>
        <v>0</v>
      </c>
      <c r="L1482" s="177">
        <v>21</v>
      </c>
      <c r="M1482" s="177">
        <f>G1482*(1+L1482/100)</f>
        <v>0</v>
      </c>
      <c r="N1482" s="175">
        <v>0</v>
      </c>
      <c r="O1482" s="175">
        <f>ROUND(E1482*N1482,2)</f>
        <v>0</v>
      </c>
      <c r="P1482" s="175">
        <v>0</v>
      </c>
      <c r="Q1482" s="175">
        <f>ROUND(E1482*P1482,2)</f>
        <v>0</v>
      </c>
      <c r="R1482" s="177"/>
      <c r="S1482" s="177" t="s">
        <v>281</v>
      </c>
      <c r="T1482" s="178" t="s">
        <v>268</v>
      </c>
      <c r="U1482" s="158">
        <v>0</v>
      </c>
      <c r="V1482" s="158">
        <f>ROUND(E1482*U1482,2)</f>
        <v>0</v>
      </c>
      <c r="W1482" s="158"/>
      <c r="X1482" s="158" t="s">
        <v>427</v>
      </c>
      <c r="Y1482" s="147"/>
      <c r="Z1482" s="147"/>
      <c r="AA1482" s="147"/>
      <c r="AB1482" s="147"/>
      <c r="AC1482" s="147"/>
      <c r="AD1482" s="147"/>
      <c r="AE1482" s="147"/>
      <c r="AF1482" s="147"/>
      <c r="AG1482" s="147" t="s">
        <v>761</v>
      </c>
      <c r="AH1482" s="147"/>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1" x14ac:dyDescent="0.2">
      <c r="A1483" s="154"/>
      <c r="B1483" s="155"/>
      <c r="C1483" s="189" t="s">
        <v>1292</v>
      </c>
      <c r="D1483" s="160"/>
      <c r="E1483" s="161">
        <v>12</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47"/>
      <c r="Z1483" s="147"/>
      <c r="AA1483" s="147"/>
      <c r="AB1483" s="147"/>
      <c r="AC1483" s="147"/>
      <c r="AD1483" s="147"/>
      <c r="AE1483" s="147"/>
      <c r="AF1483" s="147"/>
      <c r="AG1483" s="147" t="s">
        <v>301</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1" x14ac:dyDescent="0.2">
      <c r="A1484" s="154"/>
      <c r="B1484" s="155"/>
      <c r="C1484" s="189" t="s">
        <v>1255</v>
      </c>
      <c r="D1484" s="160"/>
      <c r="E1484" s="161"/>
      <c r="F1484" s="158"/>
      <c r="G1484" s="158"/>
      <c r="H1484" s="158"/>
      <c r="I1484" s="158"/>
      <c r="J1484" s="158"/>
      <c r="K1484" s="158"/>
      <c r="L1484" s="158"/>
      <c r="M1484" s="158"/>
      <c r="N1484" s="157"/>
      <c r="O1484" s="157"/>
      <c r="P1484" s="157"/>
      <c r="Q1484" s="157"/>
      <c r="R1484" s="158"/>
      <c r="S1484" s="158"/>
      <c r="T1484" s="158"/>
      <c r="U1484" s="158"/>
      <c r="V1484" s="158"/>
      <c r="W1484" s="158"/>
      <c r="X1484" s="158"/>
      <c r="Y1484" s="147"/>
      <c r="Z1484" s="147"/>
      <c r="AA1484" s="147"/>
      <c r="AB1484" s="147"/>
      <c r="AC1484" s="147"/>
      <c r="AD1484" s="147"/>
      <c r="AE1484" s="147"/>
      <c r="AF1484" s="147"/>
      <c r="AG1484" s="147" t="s">
        <v>301</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1" x14ac:dyDescent="0.2">
      <c r="A1485" s="154"/>
      <c r="B1485" s="155"/>
      <c r="C1485" s="189" t="s">
        <v>1256</v>
      </c>
      <c r="D1485" s="160"/>
      <c r="E1485" s="161"/>
      <c r="F1485" s="158"/>
      <c r="G1485" s="158"/>
      <c r="H1485" s="158"/>
      <c r="I1485" s="158"/>
      <c r="J1485" s="158"/>
      <c r="K1485" s="158"/>
      <c r="L1485" s="158"/>
      <c r="M1485" s="158"/>
      <c r="N1485" s="157"/>
      <c r="O1485" s="157"/>
      <c r="P1485" s="157"/>
      <c r="Q1485" s="157"/>
      <c r="R1485" s="158"/>
      <c r="S1485" s="158"/>
      <c r="T1485" s="158"/>
      <c r="U1485" s="158"/>
      <c r="V1485" s="158"/>
      <c r="W1485" s="158"/>
      <c r="X1485" s="158"/>
      <c r="Y1485" s="147"/>
      <c r="Z1485" s="147"/>
      <c r="AA1485" s="147"/>
      <c r="AB1485" s="147"/>
      <c r="AC1485" s="147"/>
      <c r="AD1485" s="147"/>
      <c r="AE1485" s="147"/>
      <c r="AF1485" s="147"/>
      <c r="AG1485" s="147" t="s">
        <v>301</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1" x14ac:dyDescent="0.2">
      <c r="A1486" s="154"/>
      <c r="B1486" s="155"/>
      <c r="C1486" s="189" t="s">
        <v>1272</v>
      </c>
      <c r="D1486" s="160"/>
      <c r="E1486" s="161"/>
      <c r="F1486" s="158"/>
      <c r="G1486" s="158"/>
      <c r="H1486" s="158"/>
      <c r="I1486" s="158"/>
      <c r="J1486" s="158"/>
      <c r="K1486" s="158"/>
      <c r="L1486" s="158"/>
      <c r="M1486" s="158"/>
      <c r="N1486" s="157"/>
      <c r="O1486" s="157"/>
      <c r="P1486" s="157"/>
      <c r="Q1486" s="157"/>
      <c r="R1486" s="158"/>
      <c r="S1486" s="158"/>
      <c r="T1486" s="158"/>
      <c r="U1486" s="158"/>
      <c r="V1486" s="158"/>
      <c r="W1486" s="158"/>
      <c r="X1486" s="158"/>
      <c r="Y1486" s="147"/>
      <c r="Z1486" s="147"/>
      <c r="AA1486" s="147"/>
      <c r="AB1486" s="147"/>
      <c r="AC1486" s="147"/>
      <c r="AD1486" s="147"/>
      <c r="AE1486" s="147"/>
      <c r="AF1486" s="147"/>
      <c r="AG1486" s="147" t="s">
        <v>301</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1" x14ac:dyDescent="0.2">
      <c r="A1487" s="154"/>
      <c r="B1487" s="155"/>
      <c r="C1487" s="189" t="s">
        <v>1258</v>
      </c>
      <c r="D1487" s="160"/>
      <c r="E1487" s="161"/>
      <c r="F1487" s="158"/>
      <c r="G1487" s="158"/>
      <c r="H1487" s="158"/>
      <c r="I1487" s="158"/>
      <c r="J1487" s="158"/>
      <c r="K1487" s="158"/>
      <c r="L1487" s="158"/>
      <c r="M1487" s="158"/>
      <c r="N1487" s="157"/>
      <c r="O1487" s="157"/>
      <c r="P1487" s="157"/>
      <c r="Q1487" s="157"/>
      <c r="R1487" s="158"/>
      <c r="S1487" s="158"/>
      <c r="T1487" s="158"/>
      <c r="U1487" s="158"/>
      <c r="V1487" s="158"/>
      <c r="W1487" s="158"/>
      <c r="X1487" s="158"/>
      <c r="Y1487" s="147"/>
      <c r="Z1487" s="147"/>
      <c r="AA1487" s="147"/>
      <c r="AB1487" s="147"/>
      <c r="AC1487" s="147"/>
      <c r="AD1487" s="147"/>
      <c r="AE1487" s="147"/>
      <c r="AF1487" s="147"/>
      <c r="AG1487" s="147" t="s">
        <v>301</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1" x14ac:dyDescent="0.2">
      <c r="A1488" s="154"/>
      <c r="B1488" s="155"/>
      <c r="C1488" s="189" t="s">
        <v>1260</v>
      </c>
      <c r="D1488" s="160"/>
      <c r="E1488" s="161"/>
      <c r="F1488" s="158"/>
      <c r="G1488" s="158"/>
      <c r="H1488" s="158"/>
      <c r="I1488" s="158"/>
      <c r="J1488" s="158"/>
      <c r="K1488" s="158"/>
      <c r="L1488" s="158"/>
      <c r="M1488" s="158"/>
      <c r="N1488" s="157"/>
      <c r="O1488" s="157"/>
      <c r="P1488" s="157"/>
      <c r="Q1488" s="157"/>
      <c r="R1488" s="158"/>
      <c r="S1488" s="158"/>
      <c r="T1488" s="158"/>
      <c r="U1488" s="158"/>
      <c r="V1488" s="158"/>
      <c r="W1488" s="158"/>
      <c r="X1488" s="158"/>
      <c r="Y1488" s="147"/>
      <c r="Z1488" s="147"/>
      <c r="AA1488" s="147"/>
      <c r="AB1488" s="147"/>
      <c r="AC1488" s="147"/>
      <c r="AD1488" s="147"/>
      <c r="AE1488" s="147"/>
      <c r="AF1488" s="147"/>
      <c r="AG1488" s="147" t="s">
        <v>301</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1" x14ac:dyDescent="0.2">
      <c r="A1489" s="154"/>
      <c r="B1489" s="155"/>
      <c r="C1489" s="189" t="s">
        <v>1262</v>
      </c>
      <c r="D1489" s="160"/>
      <c r="E1489" s="161"/>
      <c r="F1489" s="158"/>
      <c r="G1489" s="158"/>
      <c r="H1489" s="158"/>
      <c r="I1489" s="158"/>
      <c r="J1489" s="158"/>
      <c r="K1489" s="158"/>
      <c r="L1489" s="158"/>
      <c r="M1489" s="158"/>
      <c r="N1489" s="157"/>
      <c r="O1489" s="157"/>
      <c r="P1489" s="157"/>
      <c r="Q1489" s="157"/>
      <c r="R1489" s="158"/>
      <c r="S1489" s="158"/>
      <c r="T1489" s="158"/>
      <c r="U1489" s="158"/>
      <c r="V1489" s="158"/>
      <c r="W1489" s="158"/>
      <c r="X1489" s="158"/>
      <c r="Y1489" s="147"/>
      <c r="Z1489" s="147"/>
      <c r="AA1489" s="147"/>
      <c r="AB1489" s="147"/>
      <c r="AC1489" s="147"/>
      <c r="AD1489" s="147"/>
      <c r="AE1489" s="147"/>
      <c r="AF1489" s="147"/>
      <c r="AG1489" s="147" t="s">
        <v>301</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1" x14ac:dyDescent="0.2">
      <c r="A1490" s="154">
        <v>183</v>
      </c>
      <c r="B1490" s="155" t="s">
        <v>1293</v>
      </c>
      <c r="C1490" s="200" t="s">
        <v>1294</v>
      </c>
      <c r="D1490" s="156" t="s">
        <v>0</v>
      </c>
      <c r="E1490" s="198"/>
      <c r="F1490" s="159"/>
      <c r="G1490" s="158">
        <f>ROUND(E1490*F1490,2)</f>
        <v>0</v>
      </c>
      <c r="H1490" s="159"/>
      <c r="I1490" s="158">
        <f>ROUND(E1490*H1490,2)</f>
        <v>0</v>
      </c>
      <c r="J1490" s="159"/>
      <c r="K1490" s="158">
        <f>ROUND(E1490*J1490,2)</f>
        <v>0</v>
      </c>
      <c r="L1490" s="158">
        <v>21</v>
      </c>
      <c r="M1490" s="158">
        <f>G1490*(1+L1490/100)</f>
        <v>0</v>
      </c>
      <c r="N1490" s="157">
        <v>0</v>
      </c>
      <c r="O1490" s="157">
        <f>ROUND(E1490*N1490,2)</f>
        <v>0</v>
      </c>
      <c r="P1490" s="157">
        <v>0</v>
      </c>
      <c r="Q1490" s="157">
        <f>ROUND(E1490*P1490,2)</f>
        <v>0</v>
      </c>
      <c r="R1490" s="158" t="s">
        <v>1208</v>
      </c>
      <c r="S1490" s="158" t="s">
        <v>267</v>
      </c>
      <c r="T1490" s="158" t="s">
        <v>267</v>
      </c>
      <c r="U1490" s="158">
        <v>0</v>
      </c>
      <c r="V1490" s="158">
        <f>ROUND(E1490*U1490,2)</f>
        <v>0</v>
      </c>
      <c r="W1490" s="158"/>
      <c r="X1490" s="158" t="s">
        <v>909</v>
      </c>
      <c r="Y1490" s="147"/>
      <c r="Z1490" s="147"/>
      <c r="AA1490" s="147"/>
      <c r="AB1490" s="147"/>
      <c r="AC1490" s="147"/>
      <c r="AD1490" s="147"/>
      <c r="AE1490" s="147"/>
      <c r="AF1490" s="147"/>
      <c r="AG1490" s="147" t="s">
        <v>910</v>
      </c>
      <c r="AH1490" s="147"/>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1" x14ac:dyDescent="0.2">
      <c r="A1491" s="154"/>
      <c r="B1491" s="155"/>
      <c r="C1491" s="264" t="s">
        <v>958</v>
      </c>
      <c r="D1491" s="265"/>
      <c r="E1491" s="265"/>
      <c r="F1491" s="265"/>
      <c r="G1491" s="265"/>
      <c r="H1491" s="158"/>
      <c r="I1491" s="158"/>
      <c r="J1491" s="158"/>
      <c r="K1491" s="158"/>
      <c r="L1491" s="158"/>
      <c r="M1491" s="158"/>
      <c r="N1491" s="157"/>
      <c r="O1491" s="157"/>
      <c r="P1491" s="157"/>
      <c r="Q1491" s="157"/>
      <c r="R1491" s="158"/>
      <c r="S1491" s="158"/>
      <c r="T1491" s="158"/>
      <c r="U1491" s="158"/>
      <c r="V1491" s="158"/>
      <c r="W1491" s="158"/>
      <c r="X1491" s="158"/>
      <c r="Y1491" s="147"/>
      <c r="Z1491" s="147"/>
      <c r="AA1491" s="147"/>
      <c r="AB1491" s="147"/>
      <c r="AC1491" s="147"/>
      <c r="AD1491" s="147"/>
      <c r="AE1491" s="147"/>
      <c r="AF1491" s="147"/>
      <c r="AG1491" s="147" t="s">
        <v>317</v>
      </c>
      <c r="AH1491" s="147"/>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x14ac:dyDescent="0.2">
      <c r="A1492" s="165" t="s">
        <v>262</v>
      </c>
      <c r="B1492" s="166" t="s">
        <v>186</v>
      </c>
      <c r="C1492" s="186" t="s">
        <v>187</v>
      </c>
      <c r="D1492" s="167"/>
      <c r="E1492" s="168"/>
      <c r="F1492" s="169"/>
      <c r="G1492" s="169">
        <f>SUMIF(AG1493:AG1501,"&lt;&gt;NOR",G1493:G1501)</f>
        <v>0</v>
      </c>
      <c r="H1492" s="169"/>
      <c r="I1492" s="169">
        <f>SUM(I1493:I1501)</f>
        <v>0</v>
      </c>
      <c r="J1492" s="169"/>
      <c r="K1492" s="169">
        <f>SUM(K1493:K1501)</f>
        <v>0</v>
      </c>
      <c r="L1492" s="169"/>
      <c r="M1492" s="169">
        <f>SUM(M1493:M1501)</f>
        <v>0</v>
      </c>
      <c r="N1492" s="168"/>
      <c r="O1492" s="168">
        <f>SUM(O1493:O1501)</f>
        <v>0.02</v>
      </c>
      <c r="P1492" s="168"/>
      <c r="Q1492" s="168">
        <f>SUM(Q1493:Q1501)</f>
        <v>0</v>
      </c>
      <c r="R1492" s="169"/>
      <c r="S1492" s="169"/>
      <c r="T1492" s="170"/>
      <c r="U1492" s="164"/>
      <c r="V1492" s="164">
        <f>SUM(V1493:V1501)</f>
        <v>2.54</v>
      </c>
      <c r="W1492" s="164"/>
      <c r="X1492" s="164"/>
      <c r="AG1492" t="s">
        <v>263</v>
      </c>
    </row>
    <row r="1493" spans="1:60" outlineLevel="1" x14ac:dyDescent="0.2">
      <c r="A1493" s="172">
        <v>184</v>
      </c>
      <c r="B1493" s="173" t="s">
        <v>1295</v>
      </c>
      <c r="C1493" s="188" t="s">
        <v>1296</v>
      </c>
      <c r="D1493" s="174" t="s">
        <v>432</v>
      </c>
      <c r="E1493" s="175">
        <v>4.8</v>
      </c>
      <c r="F1493" s="176"/>
      <c r="G1493" s="177">
        <f>ROUND(E1493*F1493,2)</f>
        <v>0</v>
      </c>
      <c r="H1493" s="176"/>
      <c r="I1493" s="177">
        <f>ROUND(E1493*H1493,2)</f>
        <v>0</v>
      </c>
      <c r="J1493" s="176"/>
      <c r="K1493" s="177">
        <f>ROUND(E1493*J1493,2)</f>
        <v>0</v>
      </c>
      <c r="L1493" s="177">
        <v>21</v>
      </c>
      <c r="M1493" s="177">
        <f>G1493*(1+L1493/100)</f>
        <v>0</v>
      </c>
      <c r="N1493" s="175">
        <v>0</v>
      </c>
      <c r="O1493" s="175">
        <f>ROUND(E1493*N1493,2)</f>
        <v>0</v>
      </c>
      <c r="P1493" s="175">
        <v>0</v>
      </c>
      <c r="Q1493" s="175">
        <f>ROUND(E1493*P1493,2)</f>
        <v>0</v>
      </c>
      <c r="R1493" s="177" t="s">
        <v>1297</v>
      </c>
      <c r="S1493" s="177" t="s">
        <v>267</v>
      </c>
      <c r="T1493" s="178" t="s">
        <v>267</v>
      </c>
      <c r="U1493" s="158">
        <v>0.53</v>
      </c>
      <c r="V1493" s="158">
        <f>ROUND(E1493*U1493,2)</f>
        <v>2.54</v>
      </c>
      <c r="W1493" s="158"/>
      <c r="X1493" s="158" t="s">
        <v>314</v>
      </c>
      <c r="Y1493" s="147"/>
      <c r="Z1493" s="147"/>
      <c r="AA1493" s="147"/>
      <c r="AB1493" s="147"/>
      <c r="AC1493" s="147"/>
      <c r="AD1493" s="147"/>
      <c r="AE1493" s="147"/>
      <c r="AF1493" s="147"/>
      <c r="AG1493" s="147" t="s">
        <v>919</v>
      </c>
      <c r="AH1493" s="147"/>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1" x14ac:dyDescent="0.2">
      <c r="A1494" s="154"/>
      <c r="B1494" s="155"/>
      <c r="C1494" s="266" t="s">
        <v>1298</v>
      </c>
      <c r="D1494" s="267"/>
      <c r="E1494" s="267"/>
      <c r="F1494" s="267"/>
      <c r="G1494" s="267"/>
      <c r="H1494" s="158"/>
      <c r="I1494" s="158"/>
      <c r="J1494" s="158"/>
      <c r="K1494" s="158"/>
      <c r="L1494" s="158"/>
      <c r="M1494" s="158"/>
      <c r="N1494" s="157"/>
      <c r="O1494" s="157"/>
      <c r="P1494" s="157"/>
      <c r="Q1494" s="157"/>
      <c r="R1494" s="158"/>
      <c r="S1494" s="158"/>
      <c r="T1494" s="158"/>
      <c r="U1494" s="158"/>
      <c r="V1494" s="158"/>
      <c r="W1494" s="158"/>
      <c r="X1494" s="158"/>
      <c r="Y1494" s="147"/>
      <c r="Z1494" s="147"/>
      <c r="AA1494" s="147"/>
      <c r="AB1494" s="147"/>
      <c r="AC1494" s="147"/>
      <c r="AD1494" s="147"/>
      <c r="AE1494" s="147"/>
      <c r="AF1494" s="147"/>
      <c r="AG1494" s="147" t="s">
        <v>317</v>
      </c>
      <c r="AH1494" s="147"/>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1" x14ac:dyDescent="0.2">
      <c r="A1495" s="154"/>
      <c r="B1495" s="155"/>
      <c r="C1495" s="189" t="s">
        <v>1299</v>
      </c>
      <c r="D1495" s="160"/>
      <c r="E1495" s="161"/>
      <c r="F1495" s="158"/>
      <c r="G1495" s="158"/>
      <c r="H1495" s="158"/>
      <c r="I1495" s="158"/>
      <c r="J1495" s="158"/>
      <c r="K1495" s="158"/>
      <c r="L1495" s="158"/>
      <c r="M1495" s="158"/>
      <c r="N1495" s="157"/>
      <c r="O1495" s="157"/>
      <c r="P1495" s="157"/>
      <c r="Q1495" s="157"/>
      <c r="R1495" s="158"/>
      <c r="S1495" s="158"/>
      <c r="T1495" s="158"/>
      <c r="U1495" s="158"/>
      <c r="V1495" s="158"/>
      <c r="W1495" s="158"/>
      <c r="X1495" s="158"/>
      <c r="Y1495" s="147"/>
      <c r="Z1495" s="147"/>
      <c r="AA1495" s="147"/>
      <c r="AB1495" s="147"/>
      <c r="AC1495" s="147"/>
      <c r="AD1495" s="147"/>
      <c r="AE1495" s="147"/>
      <c r="AF1495" s="147"/>
      <c r="AG1495" s="147" t="s">
        <v>301</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1" x14ac:dyDescent="0.2">
      <c r="A1496" s="154"/>
      <c r="B1496" s="155"/>
      <c r="C1496" s="189" t="s">
        <v>1300</v>
      </c>
      <c r="D1496" s="160"/>
      <c r="E1496" s="161">
        <v>1.2</v>
      </c>
      <c r="F1496" s="158"/>
      <c r="G1496" s="158"/>
      <c r="H1496" s="158"/>
      <c r="I1496" s="158"/>
      <c r="J1496" s="158"/>
      <c r="K1496" s="158"/>
      <c r="L1496" s="158"/>
      <c r="M1496" s="158"/>
      <c r="N1496" s="157"/>
      <c r="O1496" s="157"/>
      <c r="P1496" s="157"/>
      <c r="Q1496" s="157"/>
      <c r="R1496" s="158"/>
      <c r="S1496" s="158"/>
      <c r="T1496" s="158"/>
      <c r="U1496" s="158"/>
      <c r="V1496" s="158"/>
      <c r="W1496" s="158"/>
      <c r="X1496" s="158"/>
      <c r="Y1496" s="147"/>
      <c r="Z1496" s="147"/>
      <c r="AA1496" s="147"/>
      <c r="AB1496" s="147"/>
      <c r="AC1496" s="147"/>
      <c r="AD1496" s="147"/>
      <c r="AE1496" s="147"/>
      <c r="AF1496" s="147"/>
      <c r="AG1496" s="147" t="s">
        <v>301</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1" x14ac:dyDescent="0.2">
      <c r="A1497" s="154"/>
      <c r="B1497" s="155"/>
      <c r="C1497" s="189" t="s">
        <v>1301</v>
      </c>
      <c r="D1497" s="160"/>
      <c r="E1497" s="161">
        <v>3.6</v>
      </c>
      <c r="F1497" s="158"/>
      <c r="G1497" s="158"/>
      <c r="H1497" s="158"/>
      <c r="I1497" s="158"/>
      <c r="J1497" s="158"/>
      <c r="K1497" s="158"/>
      <c r="L1497" s="158"/>
      <c r="M1497" s="158"/>
      <c r="N1497" s="157"/>
      <c r="O1497" s="157"/>
      <c r="P1497" s="157"/>
      <c r="Q1497" s="157"/>
      <c r="R1497" s="158"/>
      <c r="S1497" s="158"/>
      <c r="T1497" s="158"/>
      <c r="U1497" s="158"/>
      <c r="V1497" s="158"/>
      <c r="W1497" s="158"/>
      <c r="X1497" s="158"/>
      <c r="Y1497" s="147"/>
      <c r="Z1497" s="147"/>
      <c r="AA1497" s="147"/>
      <c r="AB1497" s="147"/>
      <c r="AC1497" s="147"/>
      <c r="AD1497" s="147"/>
      <c r="AE1497" s="147"/>
      <c r="AF1497" s="147"/>
      <c r="AG1497" s="147" t="s">
        <v>301</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1" x14ac:dyDescent="0.2">
      <c r="A1498" s="172">
        <v>185</v>
      </c>
      <c r="B1498" s="173" t="s">
        <v>1302</v>
      </c>
      <c r="C1498" s="188" t="s">
        <v>1303</v>
      </c>
      <c r="D1498" s="174" t="s">
        <v>312</v>
      </c>
      <c r="E1498" s="175">
        <v>1.3</v>
      </c>
      <c r="F1498" s="176"/>
      <c r="G1498" s="177">
        <f>ROUND(E1498*F1498,2)</f>
        <v>0</v>
      </c>
      <c r="H1498" s="176"/>
      <c r="I1498" s="177">
        <f>ROUND(E1498*H1498,2)</f>
        <v>0</v>
      </c>
      <c r="J1498" s="176"/>
      <c r="K1498" s="177">
        <f>ROUND(E1498*J1498,2)</f>
        <v>0</v>
      </c>
      <c r="L1498" s="177">
        <v>21</v>
      </c>
      <c r="M1498" s="177">
        <f>G1498*(1+L1498/100)</f>
        <v>0</v>
      </c>
      <c r="N1498" s="175">
        <v>1.3599999999999999E-2</v>
      </c>
      <c r="O1498" s="175">
        <f>ROUND(E1498*N1498,2)</f>
        <v>0.02</v>
      </c>
      <c r="P1498" s="175">
        <v>0</v>
      </c>
      <c r="Q1498" s="175">
        <f>ROUND(E1498*P1498,2)</f>
        <v>0</v>
      </c>
      <c r="R1498" s="177" t="s">
        <v>426</v>
      </c>
      <c r="S1498" s="177" t="s">
        <v>267</v>
      </c>
      <c r="T1498" s="178" t="s">
        <v>267</v>
      </c>
      <c r="U1498" s="158">
        <v>0</v>
      </c>
      <c r="V1498" s="158">
        <f>ROUND(E1498*U1498,2)</f>
        <v>0</v>
      </c>
      <c r="W1498" s="158"/>
      <c r="X1498" s="158" t="s">
        <v>427</v>
      </c>
      <c r="Y1498" s="147"/>
      <c r="Z1498" s="147"/>
      <c r="AA1498" s="147"/>
      <c r="AB1498" s="147"/>
      <c r="AC1498" s="147"/>
      <c r="AD1498" s="147"/>
      <c r="AE1498" s="147"/>
      <c r="AF1498" s="147"/>
      <c r="AG1498" s="147" t="s">
        <v>428</v>
      </c>
      <c r="AH1498" s="147"/>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1" x14ac:dyDescent="0.2">
      <c r="A1499" s="154"/>
      <c r="B1499" s="155"/>
      <c r="C1499" s="189" t="s">
        <v>1304</v>
      </c>
      <c r="D1499" s="160"/>
      <c r="E1499" s="161"/>
      <c r="F1499" s="158"/>
      <c r="G1499" s="158"/>
      <c r="H1499" s="158"/>
      <c r="I1499" s="158"/>
      <c r="J1499" s="158"/>
      <c r="K1499" s="158"/>
      <c r="L1499" s="158"/>
      <c r="M1499" s="158"/>
      <c r="N1499" s="157"/>
      <c r="O1499" s="157"/>
      <c r="P1499" s="157"/>
      <c r="Q1499" s="157"/>
      <c r="R1499" s="158"/>
      <c r="S1499" s="158"/>
      <c r="T1499" s="158"/>
      <c r="U1499" s="158"/>
      <c r="V1499" s="158"/>
      <c r="W1499" s="158"/>
      <c r="X1499" s="158"/>
      <c r="Y1499" s="147"/>
      <c r="Z1499" s="147"/>
      <c r="AA1499" s="147"/>
      <c r="AB1499" s="147"/>
      <c r="AC1499" s="147"/>
      <c r="AD1499" s="147"/>
      <c r="AE1499" s="147"/>
      <c r="AF1499" s="147"/>
      <c r="AG1499" s="147" t="s">
        <v>301</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1" x14ac:dyDescent="0.2">
      <c r="A1500" s="154"/>
      <c r="B1500" s="155"/>
      <c r="C1500" s="189" t="s">
        <v>1305</v>
      </c>
      <c r="D1500" s="160"/>
      <c r="E1500" s="161">
        <v>1.3</v>
      </c>
      <c r="F1500" s="158"/>
      <c r="G1500" s="158"/>
      <c r="H1500" s="158"/>
      <c r="I1500" s="158"/>
      <c r="J1500" s="158"/>
      <c r="K1500" s="158"/>
      <c r="L1500" s="158"/>
      <c r="M1500" s="158"/>
      <c r="N1500" s="157"/>
      <c r="O1500" s="157"/>
      <c r="P1500" s="157"/>
      <c r="Q1500" s="157"/>
      <c r="R1500" s="158"/>
      <c r="S1500" s="158"/>
      <c r="T1500" s="158"/>
      <c r="U1500" s="158"/>
      <c r="V1500" s="158"/>
      <c r="W1500" s="158"/>
      <c r="X1500" s="158"/>
      <c r="Y1500" s="147"/>
      <c r="Z1500" s="147"/>
      <c r="AA1500" s="147"/>
      <c r="AB1500" s="147"/>
      <c r="AC1500" s="147"/>
      <c r="AD1500" s="147"/>
      <c r="AE1500" s="147"/>
      <c r="AF1500" s="147"/>
      <c r="AG1500" s="147" t="s">
        <v>301</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1" x14ac:dyDescent="0.2">
      <c r="A1501" s="154">
        <v>186</v>
      </c>
      <c r="B1501" s="155" t="s">
        <v>1306</v>
      </c>
      <c r="C1501" s="200" t="s">
        <v>1307</v>
      </c>
      <c r="D1501" s="156" t="s">
        <v>0</v>
      </c>
      <c r="E1501" s="198"/>
      <c r="F1501" s="159"/>
      <c r="G1501" s="158">
        <f>ROUND(E1501*F1501,2)</f>
        <v>0</v>
      </c>
      <c r="H1501" s="159"/>
      <c r="I1501" s="158">
        <f>ROUND(E1501*H1501,2)</f>
        <v>0</v>
      </c>
      <c r="J1501" s="159"/>
      <c r="K1501" s="158">
        <f>ROUND(E1501*J1501,2)</f>
        <v>0</v>
      </c>
      <c r="L1501" s="158">
        <v>21</v>
      </c>
      <c r="M1501" s="158">
        <f>G1501*(1+L1501/100)</f>
        <v>0</v>
      </c>
      <c r="N1501" s="157">
        <v>0</v>
      </c>
      <c r="O1501" s="157">
        <f>ROUND(E1501*N1501,2)</f>
        <v>0</v>
      </c>
      <c r="P1501" s="157">
        <v>0</v>
      </c>
      <c r="Q1501" s="157">
        <f>ROUND(E1501*P1501,2)</f>
        <v>0</v>
      </c>
      <c r="R1501" s="158" t="s">
        <v>1297</v>
      </c>
      <c r="S1501" s="158" t="s">
        <v>267</v>
      </c>
      <c r="T1501" s="158" t="s">
        <v>267</v>
      </c>
      <c r="U1501" s="158">
        <v>0</v>
      </c>
      <c r="V1501" s="158">
        <f>ROUND(E1501*U1501,2)</f>
        <v>0</v>
      </c>
      <c r="W1501" s="158"/>
      <c r="X1501" s="158" t="s">
        <v>909</v>
      </c>
      <c r="Y1501" s="147"/>
      <c r="Z1501" s="147"/>
      <c r="AA1501" s="147"/>
      <c r="AB1501" s="147"/>
      <c r="AC1501" s="147"/>
      <c r="AD1501" s="147"/>
      <c r="AE1501" s="147"/>
      <c r="AF1501" s="147"/>
      <c r="AG1501" s="147" t="s">
        <v>910</v>
      </c>
      <c r="AH1501" s="147"/>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x14ac:dyDescent="0.2">
      <c r="A1502" s="165" t="s">
        <v>262</v>
      </c>
      <c r="B1502" s="166" t="s">
        <v>193</v>
      </c>
      <c r="C1502" s="186" t="s">
        <v>194</v>
      </c>
      <c r="D1502" s="167"/>
      <c r="E1502" s="168"/>
      <c r="F1502" s="169"/>
      <c r="G1502" s="169">
        <f>SUMIF(AG1503:AG1518,"&lt;&gt;NOR",G1503:G1518)</f>
        <v>0</v>
      </c>
      <c r="H1502" s="169"/>
      <c r="I1502" s="169">
        <f>SUM(I1503:I1518)</f>
        <v>0</v>
      </c>
      <c r="J1502" s="169"/>
      <c r="K1502" s="169">
        <f>SUM(K1503:K1518)</f>
        <v>0</v>
      </c>
      <c r="L1502" s="169"/>
      <c r="M1502" s="169">
        <f>SUM(M1503:M1518)</f>
        <v>0</v>
      </c>
      <c r="N1502" s="168"/>
      <c r="O1502" s="168">
        <f>SUM(O1503:O1518)</f>
        <v>0.82</v>
      </c>
      <c r="P1502" s="168"/>
      <c r="Q1502" s="168">
        <f>SUM(Q1503:Q1518)</f>
        <v>0</v>
      </c>
      <c r="R1502" s="169"/>
      <c r="S1502" s="169"/>
      <c r="T1502" s="170"/>
      <c r="U1502" s="164"/>
      <c r="V1502" s="164">
        <f>SUM(V1503:V1518)</f>
        <v>64.38</v>
      </c>
      <c r="W1502" s="164"/>
      <c r="X1502" s="164"/>
      <c r="AG1502" t="s">
        <v>263</v>
      </c>
    </row>
    <row r="1503" spans="1:60" outlineLevel="1" x14ac:dyDescent="0.2">
      <c r="A1503" s="172">
        <v>187</v>
      </c>
      <c r="B1503" s="173" t="s">
        <v>1308</v>
      </c>
      <c r="C1503" s="188" t="s">
        <v>1309</v>
      </c>
      <c r="D1503" s="174" t="s">
        <v>312</v>
      </c>
      <c r="E1503" s="175">
        <v>214.6</v>
      </c>
      <c r="F1503" s="176"/>
      <c r="G1503" s="177">
        <f>ROUND(E1503*F1503,2)</f>
        <v>0</v>
      </c>
      <c r="H1503" s="176"/>
      <c r="I1503" s="177">
        <f>ROUND(E1503*H1503,2)</f>
        <v>0</v>
      </c>
      <c r="J1503" s="176"/>
      <c r="K1503" s="177">
        <f>ROUND(E1503*J1503,2)</f>
        <v>0</v>
      </c>
      <c r="L1503" s="177">
        <v>21</v>
      </c>
      <c r="M1503" s="177">
        <f>G1503*(1+L1503/100)</f>
        <v>0</v>
      </c>
      <c r="N1503" s="175">
        <v>3.82E-3</v>
      </c>
      <c r="O1503" s="175">
        <f>ROUND(E1503*N1503,2)</f>
        <v>0.82</v>
      </c>
      <c r="P1503" s="175">
        <v>0</v>
      </c>
      <c r="Q1503" s="175">
        <f>ROUND(E1503*P1503,2)</f>
        <v>0</v>
      </c>
      <c r="R1503" s="177" t="s">
        <v>1310</v>
      </c>
      <c r="S1503" s="177" t="s">
        <v>267</v>
      </c>
      <c r="T1503" s="178" t="s">
        <v>267</v>
      </c>
      <c r="U1503" s="158">
        <v>0.3</v>
      </c>
      <c r="V1503" s="158">
        <f>ROUND(E1503*U1503,2)</f>
        <v>64.38</v>
      </c>
      <c r="W1503" s="158"/>
      <c r="X1503" s="158" t="s">
        <v>314</v>
      </c>
      <c r="Y1503" s="147"/>
      <c r="Z1503" s="147"/>
      <c r="AA1503" s="147"/>
      <c r="AB1503" s="147"/>
      <c r="AC1503" s="147"/>
      <c r="AD1503" s="147"/>
      <c r="AE1503" s="147"/>
      <c r="AF1503" s="147"/>
      <c r="AG1503" s="147" t="s">
        <v>315</v>
      </c>
      <c r="AH1503" s="147"/>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1" x14ac:dyDescent="0.2">
      <c r="A1504" s="154"/>
      <c r="B1504" s="155"/>
      <c r="C1504" s="189" t="s">
        <v>1311</v>
      </c>
      <c r="D1504" s="160"/>
      <c r="E1504" s="161"/>
      <c r="F1504" s="158"/>
      <c r="G1504" s="158"/>
      <c r="H1504" s="158"/>
      <c r="I1504" s="158"/>
      <c r="J1504" s="158"/>
      <c r="K1504" s="158"/>
      <c r="L1504" s="158"/>
      <c r="M1504" s="158"/>
      <c r="N1504" s="157"/>
      <c r="O1504" s="157"/>
      <c r="P1504" s="157"/>
      <c r="Q1504" s="157"/>
      <c r="R1504" s="158"/>
      <c r="S1504" s="158"/>
      <c r="T1504" s="158"/>
      <c r="U1504" s="158"/>
      <c r="V1504" s="158"/>
      <c r="W1504" s="158"/>
      <c r="X1504" s="158"/>
      <c r="Y1504" s="147"/>
      <c r="Z1504" s="147"/>
      <c r="AA1504" s="147"/>
      <c r="AB1504" s="147"/>
      <c r="AC1504" s="147"/>
      <c r="AD1504" s="147"/>
      <c r="AE1504" s="147"/>
      <c r="AF1504" s="147"/>
      <c r="AG1504" s="147" t="s">
        <v>301</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1" x14ac:dyDescent="0.2">
      <c r="A1505" s="154"/>
      <c r="B1505" s="155"/>
      <c r="C1505" s="189" t="s">
        <v>1312</v>
      </c>
      <c r="D1505" s="160"/>
      <c r="E1505" s="161"/>
      <c r="F1505" s="158"/>
      <c r="G1505" s="158"/>
      <c r="H1505" s="158"/>
      <c r="I1505" s="158"/>
      <c r="J1505" s="158"/>
      <c r="K1505" s="158"/>
      <c r="L1505" s="158"/>
      <c r="M1505" s="158"/>
      <c r="N1505" s="157"/>
      <c r="O1505" s="157"/>
      <c r="P1505" s="157"/>
      <c r="Q1505" s="157"/>
      <c r="R1505" s="158"/>
      <c r="S1505" s="158"/>
      <c r="T1505" s="158"/>
      <c r="U1505" s="158"/>
      <c r="V1505" s="158"/>
      <c r="W1505" s="158"/>
      <c r="X1505" s="158"/>
      <c r="Y1505" s="147"/>
      <c r="Z1505" s="147"/>
      <c r="AA1505" s="147"/>
      <c r="AB1505" s="147"/>
      <c r="AC1505" s="147"/>
      <c r="AD1505" s="147"/>
      <c r="AE1505" s="147"/>
      <c r="AF1505" s="147"/>
      <c r="AG1505" s="147" t="s">
        <v>301</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1" x14ac:dyDescent="0.2">
      <c r="A1506" s="154"/>
      <c r="B1506" s="155"/>
      <c r="C1506" s="189" t="s">
        <v>577</v>
      </c>
      <c r="D1506" s="160"/>
      <c r="E1506" s="161"/>
      <c r="F1506" s="158"/>
      <c r="G1506" s="158"/>
      <c r="H1506" s="158"/>
      <c r="I1506" s="158"/>
      <c r="J1506" s="158"/>
      <c r="K1506" s="158"/>
      <c r="L1506" s="158"/>
      <c r="M1506" s="158"/>
      <c r="N1506" s="157"/>
      <c r="O1506" s="157"/>
      <c r="P1506" s="157"/>
      <c r="Q1506" s="157"/>
      <c r="R1506" s="158"/>
      <c r="S1506" s="158"/>
      <c r="T1506" s="158"/>
      <c r="U1506" s="158"/>
      <c r="V1506" s="158"/>
      <c r="W1506" s="158"/>
      <c r="X1506" s="158"/>
      <c r="Y1506" s="147"/>
      <c r="Z1506" s="147"/>
      <c r="AA1506" s="147"/>
      <c r="AB1506" s="147"/>
      <c r="AC1506" s="147"/>
      <c r="AD1506" s="147"/>
      <c r="AE1506" s="147"/>
      <c r="AF1506" s="147"/>
      <c r="AG1506" s="147" t="s">
        <v>301</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1" x14ac:dyDescent="0.2">
      <c r="A1507" s="154"/>
      <c r="B1507" s="155"/>
      <c r="C1507" s="189" t="s">
        <v>583</v>
      </c>
      <c r="D1507" s="160"/>
      <c r="E1507" s="161">
        <v>6.88</v>
      </c>
      <c r="F1507" s="158"/>
      <c r="G1507" s="158"/>
      <c r="H1507" s="158"/>
      <c r="I1507" s="158"/>
      <c r="J1507" s="158"/>
      <c r="K1507" s="158"/>
      <c r="L1507" s="158"/>
      <c r="M1507" s="158"/>
      <c r="N1507" s="157"/>
      <c r="O1507" s="157"/>
      <c r="P1507" s="157"/>
      <c r="Q1507" s="157"/>
      <c r="R1507" s="158"/>
      <c r="S1507" s="158"/>
      <c r="T1507" s="158"/>
      <c r="U1507" s="158"/>
      <c r="V1507" s="158"/>
      <c r="W1507" s="158"/>
      <c r="X1507" s="158"/>
      <c r="Y1507" s="147"/>
      <c r="Z1507" s="147"/>
      <c r="AA1507" s="147"/>
      <c r="AB1507" s="147"/>
      <c r="AC1507" s="147"/>
      <c r="AD1507" s="147"/>
      <c r="AE1507" s="147"/>
      <c r="AF1507" s="147"/>
      <c r="AG1507" s="147" t="s">
        <v>301</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1" x14ac:dyDescent="0.2">
      <c r="A1508" s="154"/>
      <c r="B1508" s="155"/>
      <c r="C1508" s="189" t="s">
        <v>588</v>
      </c>
      <c r="D1508" s="160"/>
      <c r="E1508" s="161">
        <v>44.16</v>
      </c>
      <c r="F1508" s="158"/>
      <c r="G1508" s="158"/>
      <c r="H1508" s="158"/>
      <c r="I1508" s="158"/>
      <c r="J1508" s="158"/>
      <c r="K1508" s="158"/>
      <c r="L1508" s="158"/>
      <c r="M1508" s="158"/>
      <c r="N1508" s="157"/>
      <c r="O1508" s="157"/>
      <c r="P1508" s="157"/>
      <c r="Q1508" s="157"/>
      <c r="R1508" s="158"/>
      <c r="S1508" s="158"/>
      <c r="T1508" s="158"/>
      <c r="U1508" s="158"/>
      <c r="V1508" s="158"/>
      <c r="W1508" s="158"/>
      <c r="X1508" s="158"/>
      <c r="Y1508" s="147"/>
      <c r="Z1508" s="147"/>
      <c r="AA1508" s="147"/>
      <c r="AB1508" s="147"/>
      <c r="AC1508" s="147"/>
      <c r="AD1508" s="147"/>
      <c r="AE1508" s="147"/>
      <c r="AF1508" s="147"/>
      <c r="AG1508" s="147" t="s">
        <v>301</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outlineLevel="1" x14ac:dyDescent="0.2">
      <c r="A1509" s="154"/>
      <c r="B1509" s="155"/>
      <c r="C1509" s="189" t="s">
        <v>590</v>
      </c>
      <c r="D1509" s="160"/>
      <c r="E1509" s="161">
        <v>37.5</v>
      </c>
      <c r="F1509" s="158"/>
      <c r="G1509" s="158"/>
      <c r="H1509" s="158"/>
      <c r="I1509" s="158"/>
      <c r="J1509" s="158"/>
      <c r="K1509" s="158"/>
      <c r="L1509" s="158"/>
      <c r="M1509" s="158"/>
      <c r="N1509" s="157"/>
      <c r="O1509" s="157"/>
      <c r="P1509" s="157"/>
      <c r="Q1509" s="157"/>
      <c r="R1509" s="158"/>
      <c r="S1509" s="158"/>
      <c r="T1509" s="158"/>
      <c r="U1509" s="158"/>
      <c r="V1509" s="158"/>
      <c r="W1509" s="158"/>
      <c r="X1509" s="158"/>
      <c r="Y1509" s="147"/>
      <c r="Z1509" s="147"/>
      <c r="AA1509" s="147"/>
      <c r="AB1509" s="147"/>
      <c r="AC1509" s="147"/>
      <c r="AD1509" s="147"/>
      <c r="AE1509" s="147"/>
      <c r="AF1509" s="147"/>
      <c r="AG1509" s="147" t="s">
        <v>301</v>
      </c>
      <c r="AH1509" s="147">
        <v>0</v>
      </c>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1" x14ac:dyDescent="0.2">
      <c r="A1510" s="154"/>
      <c r="B1510" s="155"/>
      <c r="C1510" s="189" t="s">
        <v>591</v>
      </c>
      <c r="D1510" s="160"/>
      <c r="E1510" s="161">
        <v>19.25</v>
      </c>
      <c r="F1510" s="158"/>
      <c r="G1510" s="158"/>
      <c r="H1510" s="158"/>
      <c r="I1510" s="158"/>
      <c r="J1510" s="158"/>
      <c r="K1510" s="158"/>
      <c r="L1510" s="158"/>
      <c r="M1510" s="158"/>
      <c r="N1510" s="157"/>
      <c r="O1510" s="157"/>
      <c r="P1510" s="157"/>
      <c r="Q1510" s="157"/>
      <c r="R1510" s="158"/>
      <c r="S1510" s="158"/>
      <c r="T1510" s="158"/>
      <c r="U1510" s="158"/>
      <c r="V1510" s="158"/>
      <c r="W1510" s="158"/>
      <c r="X1510" s="158"/>
      <c r="Y1510" s="147"/>
      <c r="Z1510" s="147"/>
      <c r="AA1510" s="147"/>
      <c r="AB1510" s="147"/>
      <c r="AC1510" s="147"/>
      <c r="AD1510" s="147"/>
      <c r="AE1510" s="147"/>
      <c r="AF1510" s="147"/>
      <c r="AG1510" s="147" t="s">
        <v>301</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1" x14ac:dyDescent="0.2">
      <c r="A1511" s="154"/>
      <c r="B1511" s="155"/>
      <c r="C1511" s="189" t="s">
        <v>592</v>
      </c>
      <c r="D1511" s="160"/>
      <c r="E1511" s="161">
        <v>1.08</v>
      </c>
      <c r="F1511" s="158"/>
      <c r="G1511" s="158"/>
      <c r="H1511" s="158"/>
      <c r="I1511" s="158"/>
      <c r="J1511" s="158"/>
      <c r="K1511" s="158"/>
      <c r="L1511" s="158"/>
      <c r="M1511" s="158"/>
      <c r="N1511" s="157"/>
      <c r="O1511" s="157"/>
      <c r="P1511" s="157"/>
      <c r="Q1511" s="157"/>
      <c r="R1511" s="158"/>
      <c r="S1511" s="158"/>
      <c r="T1511" s="158"/>
      <c r="U1511" s="158"/>
      <c r="V1511" s="158"/>
      <c r="W1511" s="158"/>
      <c r="X1511" s="158"/>
      <c r="Y1511" s="147"/>
      <c r="Z1511" s="147"/>
      <c r="AA1511" s="147"/>
      <c r="AB1511" s="147"/>
      <c r="AC1511" s="147"/>
      <c r="AD1511" s="147"/>
      <c r="AE1511" s="147"/>
      <c r="AF1511" s="147"/>
      <c r="AG1511" s="147" t="s">
        <v>301</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1" x14ac:dyDescent="0.2">
      <c r="A1512" s="154"/>
      <c r="B1512" s="155"/>
      <c r="C1512" s="189" t="s">
        <v>593</v>
      </c>
      <c r="D1512" s="160"/>
      <c r="E1512" s="161">
        <v>4.32</v>
      </c>
      <c r="F1512" s="158"/>
      <c r="G1512" s="158"/>
      <c r="H1512" s="158"/>
      <c r="I1512" s="158"/>
      <c r="J1512" s="158"/>
      <c r="K1512" s="158"/>
      <c r="L1512" s="158"/>
      <c r="M1512" s="158"/>
      <c r="N1512" s="157"/>
      <c r="O1512" s="157"/>
      <c r="P1512" s="157"/>
      <c r="Q1512" s="157"/>
      <c r="R1512" s="158"/>
      <c r="S1512" s="158"/>
      <c r="T1512" s="158"/>
      <c r="U1512" s="158"/>
      <c r="V1512" s="158"/>
      <c r="W1512" s="158"/>
      <c r="X1512" s="158"/>
      <c r="Y1512" s="147"/>
      <c r="Z1512" s="147"/>
      <c r="AA1512" s="147"/>
      <c r="AB1512" s="147"/>
      <c r="AC1512" s="147"/>
      <c r="AD1512" s="147"/>
      <c r="AE1512" s="147"/>
      <c r="AF1512" s="147"/>
      <c r="AG1512" s="147" t="s">
        <v>301</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x14ac:dyDescent="0.2">
      <c r="A1513" s="154"/>
      <c r="B1513" s="155"/>
      <c r="C1513" s="189" t="s">
        <v>594</v>
      </c>
      <c r="D1513" s="160"/>
      <c r="E1513" s="161">
        <v>8.625</v>
      </c>
      <c r="F1513" s="158"/>
      <c r="G1513" s="158"/>
      <c r="H1513" s="158"/>
      <c r="I1513" s="158"/>
      <c r="J1513" s="158"/>
      <c r="K1513" s="158"/>
      <c r="L1513" s="158"/>
      <c r="M1513" s="158"/>
      <c r="N1513" s="157"/>
      <c r="O1513" s="157"/>
      <c r="P1513" s="157"/>
      <c r="Q1513" s="157"/>
      <c r="R1513" s="158"/>
      <c r="S1513" s="158"/>
      <c r="T1513" s="158"/>
      <c r="U1513" s="158"/>
      <c r="V1513" s="158"/>
      <c r="W1513" s="158"/>
      <c r="X1513" s="158"/>
      <c r="Y1513" s="147"/>
      <c r="Z1513" s="147"/>
      <c r="AA1513" s="147"/>
      <c r="AB1513" s="147"/>
      <c r="AC1513" s="147"/>
      <c r="AD1513" s="147"/>
      <c r="AE1513" s="147"/>
      <c r="AF1513" s="147"/>
      <c r="AG1513" s="147" t="s">
        <v>301</v>
      </c>
      <c r="AH1513" s="147">
        <v>0</v>
      </c>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1" x14ac:dyDescent="0.2">
      <c r="A1514" s="154"/>
      <c r="B1514" s="155"/>
      <c r="C1514" s="189" t="s">
        <v>595</v>
      </c>
      <c r="D1514" s="160"/>
      <c r="E1514" s="161">
        <v>1.7250000000000001</v>
      </c>
      <c r="F1514" s="158"/>
      <c r="G1514" s="158"/>
      <c r="H1514" s="158"/>
      <c r="I1514" s="158"/>
      <c r="J1514" s="158"/>
      <c r="K1514" s="158"/>
      <c r="L1514" s="158"/>
      <c r="M1514" s="158"/>
      <c r="N1514" s="157"/>
      <c r="O1514" s="157"/>
      <c r="P1514" s="157"/>
      <c r="Q1514" s="157"/>
      <c r="R1514" s="158"/>
      <c r="S1514" s="158"/>
      <c r="T1514" s="158"/>
      <c r="U1514" s="158"/>
      <c r="V1514" s="158"/>
      <c r="W1514" s="158"/>
      <c r="X1514" s="158"/>
      <c r="Y1514" s="147"/>
      <c r="Z1514" s="147"/>
      <c r="AA1514" s="147"/>
      <c r="AB1514" s="147"/>
      <c r="AC1514" s="147"/>
      <c r="AD1514" s="147"/>
      <c r="AE1514" s="147"/>
      <c r="AF1514" s="147"/>
      <c r="AG1514" s="147" t="s">
        <v>301</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1" x14ac:dyDescent="0.2">
      <c r="A1515" s="154"/>
      <c r="B1515" s="155"/>
      <c r="C1515" s="189" t="s">
        <v>596</v>
      </c>
      <c r="D1515" s="160"/>
      <c r="E1515" s="161">
        <v>91.08</v>
      </c>
      <c r="F1515" s="158"/>
      <c r="G1515" s="158"/>
      <c r="H1515" s="158"/>
      <c r="I1515" s="158"/>
      <c r="J1515" s="158"/>
      <c r="K1515" s="158"/>
      <c r="L1515" s="158"/>
      <c r="M1515" s="158"/>
      <c r="N1515" s="157"/>
      <c r="O1515" s="157"/>
      <c r="P1515" s="157"/>
      <c r="Q1515" s="157"/>
      <c r="R1515" s="158"/>
      <c r="S1515" s="158"/>
      <c r="T1515" s="158"/>
      <c r="U1515" s="158"/>
      <c r="V1515" s="158"/>
      <c r="W1515" s="158"/>
      <c r="X1515" s="158"/>
      <c r="Y1515" s="147"/>
      <c r="Z1515" s="147"/>
      <c r="AA1515" s="147"/>
      <c r="AB1515" s="147"/>
      <c r="AC1515" s="147"/>
      <c r="AD1515" s="147"/>
      <c r="AE1515" s="147"/>
      <c r="AF1515" s="147"/>
      <c r="AG1515" s="147" t="s">
        <v>301</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1" x14ac:dyDescent="0.2">
      <c r="A1516" s="154"/>
      <c r="B1516" s="155"/>
      <c r="C1516" s="189" t="s">
        <v>1209</v>
      </c>
      <c r="D1516" s="160"/>
      <c r="E1516" s="161">
        <v>-0.02</v>
      </c>
      <c r="F1516" s="158"/>
      <c r="G1516" s="158"/>
      <c r="H1516" s="158"/>
      <c r="I1516" s="158"/>
      <c r="J1516" s="158"/>
      <c r="K1516" s="158"/>
      <c r="L1516" s="158"/>
      <c r="M1516" s="158"/>
      <c r="N1516" s="157"/>
      <c r="O1516" s="157"/>
      <c r="P1516" s="157"/>
      <c r="Q1516" s="157"/>
      <c r="R1516" s="158"/>
      <c r="S1516" s="158"/>
      <c r="T1516" s="158"/>
      <c r="U1516" s="158"/>
      <c r="V1516" s="158"/>
      <c r="W1516" s="158"/>
      <c r="X1516" s="158"/>
      <c r="Y1516" s="147"/>
      <c r="Z1516" s="147"/>
      <c r="AA1516" s="147"/>
      <c r="AB1516" s="147"/>
      <c r="AC1516" s="147"/>
      <c r="AD1516" s="147"/>
      <c r="AE1516" s="147"/>
      <c r="AF1516" s="147"/>
      <c r="AG1516" s="147" t="s">
        <v>301</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1" x14ac:dyDescent="0.2">
      <c r="A1517" s="154">
        <v>188</v>
      </c>
      <c r="B1517" s="155" t="s">
        <v>1313</v>
      </c>
      <c r="C1517" s="200" t="s">
        <v>1314</v>
      </c>
      <c r="D1517" s="156" t="s">
        <v>0</v>
      </c>
      <c r="E1517" s="198"/>
      <c r="F1517" s="159"/>
      <c r="G1517" s="158">
        <f>ROUND(E1517*F1517,2)</f>
        <v>0</v>
      </c>
      <c r="H1517" s="159"/>
      <c r="I1517" s="158">
        <f>ROUND(E1517*H1517,2)</f>
        <v>0</v>
      </c>
      <c r="J1517" s="159"/>
      <c r="K1517" s="158">
        <f>ROUND(E1517*J1517,2)</f>
        <v>0</v>
      </c>
      <c r="L1517" s="158">
        <v>21</v>
      </c>
      <c r="M1517" s="158">
        <f>G1517*(1+L1517/100)</f>
        <v>0</v>
      </c>
      <c r="N1517" s="157">
        <v>0</v>
      </c>
      <c r="O1517" s="157">
        <f>ROUND(E1517*N1517,2)</f>
        <v>0</v>
      </c>
      <c r="P1517" s="157">
        <v>0</v>
      </c>
      <c r="Q1517" s="157">
        <f>ROUND(E1517*P1517,2)</f>
        <v>0</v>
      </c>
      <c r="R1517" s="158" t="s">
        <v>1310</v>
      </c>
      <c r="S1517" s="158" t="s">
        <v>267</v>
      </c>
      <c r="T1517" s="158" t="s">
        <v>267</v>
      </c>
      <c r="U1517" s="158">
        <v>0</v>
      </c>
      <c r="V1517" s="158">
        <f>ROUND(E1517*U1517,2)</f>
        <v>0</v>
      </c>
      <c r="W1517" s="158"/>
      <c r="X1517" s="158" t="s">
        <v>909</v>
      </c>
      <c r="Y1517" s="147"/>
      <c r="Z1517" s="147"/>
      <c r="AA1517" s="147"/>
      <c r="AB1517" s="147"/>
      <c r="AC1517" s="147"/>
      <c r="AD1517" s="147"/>
      <c r="AE1517" s="147"/>
      <c r="AF1517" s="147"/>
      <c r="AG1517" s="147" t="s">
        <v>910</v>
      </c>
      <c r="AH1517" s="147"/>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1" x14ac:dyDescent="0.2">
      <c r="A1518" s="154"/>
      <c r="B1518" s="155"/>
      <c r="C1518" s="264" t="s">
        <v>958</v>
      </c>
      <c r="D1518" s="265"/>
      <c r="E1518" s="265"/>
      <c r="F1518" s="265"/>
      <c r="G1518" s="265"/>
      <c r="H1518" s="158"/>
      <c r="I1518" s="158"/>
      <c r="J1518" s="158"/>
      <c r="K1518" s="158"/>
      <c r="L1518" s="158"/>
      <c r="M1518" s="158"/>
      <c r="N1518" s="157"/>
      <c r="O1518" s="157"/>
      <c r="P1518" s="157"/>
      <c r="Q1518" s="157"/>
      <c r="R1518" s="158"/>
      <c r="S1518" s="158"/>
      <c r="T1518" s="158"/>
      <c r="U1518" s="158"/>
      <c r="V1518" s="158"/>
      <c r="W1518" s="158"/>
      <c r="X1518" s="158"/>
      <c r="Y1518" s="147"/>
      <c r="Z1518" s="147"/>
      <c r="AA1518" s="147"/>
      <c r="AB1518" s="147"/>
      <c r="AC1518" s="147"/>
      <c r="AD1518" s="147"/>
      <c r="AE1518" s="147"/>
      <c r="AF1518" s="147"/>
      <c r="AG1518" s="147" t="s">
        <v>317</v>
      </c>
      <c r="AH1518" s="147"/>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x14ac:dyDescent="0.2">
      <c r="A1519" s="165" t="s">
        <v>262</v>
      </c>
      <c r="B1519" s="166" t="s">
        <v>229</v>
      </c>
      <c r="C1519" s="186" t="s">
        <v>230</v>
      </c>
      <c r="D1519" s="167"/>
      <c r="E1519" s="168"/>
      <c r="F1519" s="169"/>
      <c r="G1519" s="169">
        <f>SUMIF(AG1520:AG1535,"&lt;&gt;NOR",G1520:G1535)</f>
        <v>0</v>
      </c>
      <c r="H1519" s="169"/>
      <c r="I1519" s="169">
        <f>SUM(I1520:I1535)</f>
        <v>0</v>
      </c>
      <c r="J1519" s="169"/>
      <c r="K1519" s="169">
        <f>SUM(K1520:K1535)</f>
        <v>0</v>
      </c>
      <c r="L1519" s="169"/>
      <c r="M1519" s="169">
        <f>SUM(M1520:M1535)</f>
        <v>0</v>
      </c>
      <c r="N1519" s="168"/>
      <c r="O1519" s="168">
        <f>SUM(O1520:O1535)</f>
        <v>0</v>
      </c>
      <c r="P1519" s="168"/>
      <c r="Q1519" s="168">
        <f>SUM(Q1520:Q1535)</f>
        <v>0</v>
      </c>
      <c r="R1519" s="169"/>
      <c r="S1519" s="169"/>
      <c r="T1519" s="170"/>
      <c r="U1519" s="164"/>
      <c r="V1519" s="164">
        <f>SUM(V1520:V1535)</f>
        <v>133.01999999999998</v>
      </c>
      <c r="W1519" s="164"/>
      <c r="X1519" s="164"/>
      <c r="AG1519" t="s">
        <v>263</v>
      </c>
    </row>
    <row r="1520" spans="1:60" outlineLevel="1" x14ac:dyDescent="0.2">
      <c r="A1520" s="172">
        <v>189</v>
      </c>
      <c r="B1520" s="173" t="s">
        <v>1315</v>
      </c>
      <c r="C1520" s="188" t="s">
        <v>1316</v>
      </c>
      <c r="D1520" s="174" t="s">
        <v>369</v>
      </c>
      <c r="E1520" s="175">
        <v>7.37181</v>
      </c>
      <c r="F1520" s="176"/>
      <c r="G1520" s="177">
        <f>ROUND(E1520*F1520,2)</f>
        <v>0</v>
      </c>
      <c r="H1520" s="176"/>
      <c r="I1520" s="177">
        <f>ROUND(E1520*H1520,2)</f>
        <v>0</v>
      </c>
      <c r="J1520" s="176"/>
      <c r="K1520" s="177">
        <f>ROUND(E1520*J1520,2)</f>
        <v>0</v>
      </c>
      <c r="L1520" s="177">
        <v>21</v>
      </c>
      <c r="M1520" s="177">
        <f>G1520*(1+L1520/100)</f>
        <v>0</v>
      </c>
      <c r="N1520" s="175">
        <v>0</v>
      </c>
      <c r="O1520" s="175">
        <f>ROUND(E1520*N1520,2)</f>
        <v>0</v>
      </c>
      <c r="P1520" s="175">
        <v>0</v>
      </c>
      <c r="Q1520" s="175">
        <f>ROUND(E1520*P1520,2)</f>
        <v>0</v>
      </c>
      <c r="R1520" s="177" t="s">
        <v>374</v>
      </c>
      <c r="S1520" s="177" t="s">
        <v>267</v>
      </c>
      <c r="T1520" s="178" t="s">
        <v>267</v>
      </c>
      <c r="U1520" s="158">
        <v>0</v>
      </c>
      <c r="V1520" s="158">
        <f>ROUND(E1520*U1520,2)</f>
        <v>0</v>
      </c>
      <c r="W1520" s="158"/>
      <c r="X1520" s="158" t="s">
        <v>314</v>
      </c>
      <c r="Y1520" s="147"/>
      <c r="Z1520" s="147"/>
      <c r="AA1520" s="147"/>
      <c r="AB1520" s="147"/>
      <c r="AC1520" s="147"/>
      <c r="AD1520" s="147"/>
      <c r="AE1520" s="147"/>
      <c r="AF1520" s="147"/>
      <c r="AG1520" s="147" t="s">
        <v>315</v>
      </c>
      <c r="AH1520" s="147"/>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1" x14ac:dyDescent="0.2">
      <c r="A1521" s="154"/>
      <c r="B1521" s="155"/>
      <c r="C1521" s="189" t="s">
        <v>1317</v>
      </c>
      <c r="D1521" s="160"/>
      <c r="E1521" s="161">
        <v>7.37181</v>
      </c>
      <c r="F1521" s="158"/>
      <c r="G1521" s="158"/>
      <c r="H1521" s="158"/>
      <c r="I1521" s="158"/>
      <c r="J1521" s="158"/>
      <c r="K1521" s="158"/>
      <c r="L1521" s="158"/>
      <c r="M1521" s="158"/>
      <c r="N1521" s="157"/>
      <c r="O1521" s="157"/>
      <c r="P1521" s="157"/>
      <c r="Q1521" s="157"/>
      <c r="R1521" s="158"/>
      <c r="S1521" s="158"/>
      <c r="T1521" s="158"/>
      <c r="U1521" s="158"/>
      <c r="V1521" s="158"/>
      <c r="W1521" s="158"/>
      <c r="X1521" s="158"/>
      <c r="Y1521" s="147"/>
      <c r="Z1521" s="147"/>
      <c r="AA1521" s="147"/>
      <c r="AB1521" s="147"/>
      <c r="AC1521" s="147"/>
      <c r="AD1521" s="147"/>
      <c r="AE1521" s="147"/>
      <c r="AF1521" s="147"/>
      <c r="AG1521" s="147" t="s">
        <v>301</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ht="22.5" outlineLevel="1" x14ac:dyDescent="0.2">
      <c r="A1522" s="172">
        <v>190</v>
      </c>
      <c r="B1522" s="173" t="s">
        <v>1318</v>
      </c>
      <c r="C1522" s="188" t="s">
        <v>1319</v>
      </c>
      <c r="D1522" s="174" t="s">
        <v>369</v>
      </c>
      <c r="E1522" s="175">
        <v>71.120570000000001</v>
      </c>
      <c r="F1522" s="176"/>
      <c r="G1522" s="177">
        <f>ROUND(E1522*F1522,2)</f>
        <v>0</v>
      </c>
      <c r="H1522" s="176"/>
      <c r="I1522" s="177">
        <f>ROUND(E1522*H1522,2)</f>
        <v>0</v>
      </c>
      <c r="J1522" s="176"/>
      <c r="K1522" s="177">
        <f>ROUND(E1522*J1522,2)</f>
        <v>0</v>
      </c>
      <c r="L1522" s="177">
        <v>21</v>
      </c>
      <c r="M1522" s="177">
        <f>G1522*(1+L1522/100)</f>
        <v>0</v>
      </c>
      <c r="N1522" s="175">
        <v>0</v>
      </c>
      <c r="O1522" s="175">
        <f>ROUND(E1522*N1522,2)</f>
        <v>0</v>
      </c>
      <c r="P1522" s="175">
        <v>0</v>
      </c>
      <c r="Q1522" s="175">
        <f>ROUND(E1522*P1522,2)</f>
        <v>0</v>
      </c>
      <c r="R1522" s="177" t="s">
        <v>374</v>
      </c>
      <c r="S1522" s="177" t="s">
        <v>267</v>
      </c>
      <c r="T1522" s="178" t="s">
        <v>267</v>
      </c>
      <c r="U1522" s="158">
        <v>0</v>
      </c>
      <c r="V1522" s="158">
        <f>ROUND(E1522*U1522,2)</f>
        <v>0</v>
      </c>
      <c r="W1522" s="158"/>
      <c r="X1522" s="158" t="s">
        <v>314</v>
      </c>
      <c r="Y1522" s="147"/>
      <c r="Z1522" s="147"/>
      <c r="AA1522" s="147"/>
      <c r="AB1522" s="147"/>
      <c r="AC1522" s="147"/>
      <c r="AD1522" s="147"/>
      <c r="AE1522" s="147"/>
      <c r="AF1522" s="147"/>
      <c r="AG1522" s="147" t="s">
        <v>315</v>
      </c>
      <c r="AH1522" s="147"/>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1" x14ac:dyDescent="0.2">
      <c r="A1523" s="154"/>
      <c r="B1523" s="155"/>
      <c r="C1523" s="189" t="s">
        <v>1320</v>
      </c>
      <c r="D1523" s="160"/>
      <c r="E1523" s="161">
        <v>83.505080000000007</v>
      </c>
      <c r="F1523" s="158"/>
      <c r="G1523" s="158"/>
      <c r="H1523" s="158"/>
      <c r="I1523" s="158"/>
      <c r="J1523" s="158"/>
      <c r="K1523" s="158"/>
      <c r="L1523" s="158"/>
      <c r="M1523" s="158"/>
      <c r="N1523" s="157"/>
      <c r="O1523" s="157"/>
      <c r="P1523" s="157"/>
      <c r="Q1523" s="157"/>
      <c r="R1523" s="158"/>
      <c r="S1523" s="158"/>
      <c r="T1523" s="158"/>
      <c r="U1523" s="158"/>
      <c r="V1523" s="158"/>
      <c r="W1523" s="158"/>
      <c r="X1523" s="158"/>
      <c r="Y1523" s="147"/>
      <c r="Z1523" s="147"/>
      <c r="AA1523" s="147"/>
      <c r="AB1523" s="147"/>
      <c r="AC1523" s="147"/>
      <c r="AD1523" s="147"/>
      <c r="AE1523" s="147"/>
      <c r="AF1523" s="147"/>
      <c r="AG1523" s="147" t="s">
        <v>301</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1" x14ac:dyDescent="0.2">
      <c r="A1524" s="154"/>
      <c r="B1524" s="155"/>
      <c r="C1524" s="189" t="s">
        <v>1321</v>
      </c>
      <c r="D1524" s="160"/>
      <c r="E1524" s="161">
        <v>-12.384510000000001</v>
      </c>
      <c r="F1524" s="158"/>
      <c r="G1524" s="158"/>
      <c r="H1524" s="158"/>
      <c r="I1524" s="158"/>
      <c r="J1524" s="158"/>
      <c r="K1524" s="158"/>
      <c r="L1524" s="158"/>
      <c r="M1524" s="158"/>
      <c r="N1524" s="157"/>
      <c r="O1524" s="157"/>
      <c r="P1524" s="157"/>
      <c r="Q1524" s="157"/>
      <c r="R1524" s="158"/>
      <c r="S1524" s="158"/>
      <c r="T1524" s="158"/>
      <c r="U1524" s="158"/>
      <c r="V1524" s="158"/>
      <c r="W1524" s="158"/>
      <c r="X1524" s="158"/>
      <c r="Y1524" s="147"/>
      <c r="Z1524" s="147"/>
      <c r="AA1524" s="147"/>
      <c r="AB1524" s="147"/>
      <c r="AC1524" s="147"/>
      <c r="AD1524" s="147"/>
      <c r="AE1524" s="147"/>
      <c r="AF1524" s="147"/>
      <c r="AG1524" s="147" t="s">
        <v>301</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1" x14ac:dyDescent="0.2">
      <c r="A1525" s="154"/>
      <c r="B1525" s="155"/>
      <c r="C1525" s="190" t="s">
        <v>302</v>
      </c>
      <c r="D1525" s="162"/>
      <c r="E1525" s="163"/>
      <c r="F1525" s="158"/>
      <c r="G1525" s="158"/>
      <c r="H1525" s="158"/>
      <c r="I1525" s="158"/>
      <c r="J1525" s="158"/>
      <c r="K1525" s="158"/>
      <c r="L1525" s="158"/>
      <c r="M1525" s="158"/>
      <c r="N1525" s="157"/>
      <c r="O1525" s="157"/>
      <c r="P1525" s="157"/>
      <c r="Q1525" s="157"/>
      <c r="R1525" s="158"/>
      <c r="S1525" s="158"/>
      <c r="T1525" s="158"/>
      <c r="U1525" s="158"/>
      <c r="V1525" s="158"/>
      <c r="W1525" s="158"/>
      <c r="X1525" s="158"/>
      <c r="Y1525" s="147"/>
      <c r="Z1525" s="147"/>
      <c r="AA1525" s="147"/>
      <c r="AB1525" s="147"/>
      <c r="AC1525" s="147"/>
      <c r="AD1525" s="147"/>
      <c r="AE1525" s="147"/>
      <c r="AF1525" s="147"/>
      <c r="AG1525" s="147" t="s">
        <v>301</v>
      </c>
      <c r="AH1525" s="147"/>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1" x14ac:dyDescent="0.2">
      <c r="A1526" s="154"/>
      <c r="B1526" s="155"/>
      <c r="C1526" s="191" t="s">
        <v>1322</v>
      </c>
      <c r="D1526" s="162"/>
      <c r="E1526" s="163">
        <v>7.37181</v>
      </c>
      <c r="F1526" s="158"/>
      <c r="G1526" s="158"/>
      <c r="H1526" s="158"/>
      <c r="I1526" s="158"/>
      <c r="J1526" s="158"/>
      <c r="K1526" s="158"/>
      <c r="L1526" s="158"/>
      <c r="M1526" s="158"/>
      <c r="N1526" s="157"/>
      <c r="O1526" s="157"/>
      <c r="P1526" s="157"/>
      <c r="Q1526" s="157"/>
      <c r="R1526" s="158"/>
      <c r="S1526" s="158"/>
      <c r="T1526" s="158"/>
      <c r="U1526" s="158"/>
      <c r="V1526" s="158"/>
      <c r="W1526" s="158"/>
      <c r="X1526" s="158"/>
      <c r="Y1526" s="147"/>
      <c r="Z1526" s="147"/>
      <c r="AA1526" s="147"/>
      <c r="AB1526" s="147"/>
      <c r="AC1526" s="147"/>
      <c r="AD1526" s="147"/>
      <c r="AE1526" s="147"/>
      <c r="AF1526" s="147"/>
      <c r="AG1526" s="147" t="s">
        <v>301</v>
      </c>
      <c r="AH1526" s="147">
        <v>2</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1" x14ac:dyDescent="0.2">
      <c r="A1527" s="154"/>
      <c r="B1527" s="155"/>
      <c r="C1527" s="191" t="s">
        <v>1323</v>
      </c>
      <c r="D1527" s="162"/>
      <c r="E1527" s="163">
        <v>5.0126999999999997</v>
      </c>
      <c r="F1527" s="158"/>
      <c r="G1527" s="158"/>
      <c r="H1527" s="158"/>
      <c r="I1527" s="158"/>
      <c r="J1527" s="158"/>
      <c r="K1527" s="158"/>
      <c r="L1527" s="158"/>
      <c r="M1527" s="158"/>
      <c r="N1527" s="157"/>
      <c r="O1527" s="157"/>
      <c r="P1527" s="157"/>
      <c r="Q1527" s="157"/>
      <c r="R1527" s="158"/>
      <c r="S1527" s="158"/>
      <c r="T1527" s="158"/>
      <c r="U1527" s="158"/>
      <c r="V1527" s="158"/>
      <c r="W1527" s="158"/>
      <c r="X1527" s="158"/>
      <c r="Y1527" s="147"/>
      <c r="Z1527" s="147"/>
      <c r="AA1527" s="147"/>
      <c r="AB1527" s="147"/>
      <c r="AC1527" s="147"/>
      <c r="AD1527" s="147"/>
      <c r="AE1527" s="147"/>
      <c r="AF1527" s="147"/>
      <c r="AG1527" s="147" t="s">
        <v>301</v>
      </c>
      <c r="AH1527" s="147">
        <v>2</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1" x14ac:dyDescent="0.2">
      <c r="A1528" s="154"/>
      <c r="B1528" s="155"/>
      <c r="C1528" s="190" t="s">
        <v>306</v>
      </c>
      <c r="D1528" s="162"/>
      <c r="E1528" s="163"/>
      <c r="F1528" s="158"/>
      <c r="G1528" s="158"/>
      <c r="H1528" s="158"/>
      <c r="I1528" s="158"/>
      <c r="J1528" s="158"/>
      <c r="K1528" s="158"/>
      <c r="L1528" s="158"/>
      <c r="M1528" s="158"/>
      <c r="N1528" s="157"/>
      <c r="O1528" s="157"/>
      <c r="P1528" s="157"/>
      <c r="Q1528" s="157"/>
      <c r="R1528" s="158"/>
      <c r="S1528" s="158"/>
      <c r="T1528" s="158"/>
      <c r="U1528" s="158"/>
      <c r="V1528" s="158"/>
      <c r="W1528" s="158"/>
      <c r="X1528" s="158"/>
      <c r="Y1528" s="147"/>
      <c r="Z1528" s="147"/>
      <c r="AA1528" s="147"/>
      <c r="AB1528" s="147"/>
      <c r="AC1528" s="147"/>
      <c r="AD1528" s="147"/>
      <c r="AE1528" s="147"/>
      <c r="AF1528" s="147"/>
      <c r="AG1528" s="147" t="s">
        <v>301</v>
      </c>
      <c r="AH1528" s="147"/>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1" x14ac:dyDescent="0.2">
      <c r="A1529" s="172">
        <v>191</v>
      </c>
      <c r="B1529" s="173" t="s">
        <v>1324</v>
      </c>
      <c r="C1529" s="188" t="s">
        <v>1325</v>
      </c>
      <c r="D1529" s="174" t="s">
        <v>369</v>
      </c>
      <c r="E1529" s="175">
        <v>5.0126999999999997</v>
      </c>
      <c r="F1529" s="176"/>
      <c r="G1529" s="177">
        <f>ROUND(E1529*F1529,2)</f>
        <v>0</v>
      </c>
      <c r="H1529" s="176"/>
      <c r="I1529" s="177">
        <f>ROUND(E1529*H1529,2)</f>
        <v>0</v>
      </c>
      <c r="J1529" s="176"/>
      <c r="K1529" s="177">
        <f>ROUND(E1529*J1529,2)</f>
        <v>0</v>
      </c>
      <c r="L1529" s="177">
        <v>21</v>
      </c>
      <c r="M1529" s="177">
        <f>G1529*(1+L1529/100)</f>
        <v>0</v>
      </c>
      <c r="N1529" s="175">
        <v>0</v>
      </c>
      <c r="O1529" s="175">
        <f>ROUND(E1529*N1529,2)</f>
        <v>0</v>
      </c>
      <c r="P1529" s="175">
        <v>0</v>
      </c>
      <c r="Q1529" s="175">
        <f>ROUND(E1529*P1529,2)</f>
        <v>0</v>
      </c>
      <c r="R1529" s="177" t="s">
        <v>374</v>
      </c>
      <c r="S1529" s="177" t="s">
        <v>267</v>
      </c>
      <c r="T1529" s="178" t="s">
        <v>267</v>
      </c>
      <c r="U1529" s="158">
        <v>0</v>
      </c>
      <c r="V1529" s="158">
        <f>ROUND(E1529*U1529,2)</f>
        <v>0</v>
      </c>
      <c r="W1529" s="158"/>
      <c r="X1529" s="158" t="s">
        <v>314</v>
      </c>
      <c r="Y1529" s="147"/>
      <c r="Z1529" s="147"/>
      <c r="AA1529" s="147"/>
      <c r="AB1529" s="147"/>
      <c r="AC1529" s="147"/>
      <c r="AD1529" s="147"/>
      <c r="AE1529" s="147"/>
      <c r="AF1529" s="147"/>
      <c r="AG1529" s="147" t="s">
        <v>315</v>
      </c>
      <c r="AH1529" s="147"/>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1" x14ac:dyDescent="0.2">
      <c r="A1530" s="154"/>
      <c r="B1530" s="155"/>
      <c r="C1530" s="189" t="s">
        <v>1326</v>
      </c>
      <c r="D1530" s="160"/>
      <c r="E1530" s="161">
        <v>5.0126999999999997</v>
      </c>
      <c r="F1530" s="158"/>
      <c r="G1530" s="158"/>
      <c r="H1530" s="158"/>
      <c r="I1530" s="158"/>
      <c r="J1530" s="158"/>
      <c r="K1530" s="158"/>
      <c r="L1530" s="158"/>
      <c r="M1530" s="158"/>
      <c r="N1530" s="157"/>
      <c r="O1530" s="157"/>
      <c r="P1530" s="157"/>
      <c r="Q1530" s="157"/>
      <c r="R1530" s="158"/>
      <c r="S1530" s="158"/>
      <c r="T1530" s="158"/>
      <c r="U1530" s="158"/>
      <c r="V1530" s="158"/>
      <c r="W1530" s="158"/>
      <c r="X1530" s="158"/>
      <c r="Y1530" s="147"/>
      <c r="Z1530" s="147"/>
      <c r="AA1530" s="147"/>
      <c r="AB1530" s="147"/>
      <c r="AC1530" s="147"/>
      <c r="AD1530" s="147"/>
      <c r="AE1530" s="147"/>
      <c r="AF1530" s="147"/>
      <c r="AG1530" s="147" t="s">
        <v>301</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1" x14ac:dyDescent="0.2">
      <c r="A1531" s="179">
        <v>192</v>
      </c>
      <c r="B1531" s="180" t="s">
        <v>1327</v>
      </c>
      <c r="C1531" s="187" t="s">
        <v>1328</v>
      </c>
      <c r="D1531" s="181" t="s">
        <v>369</v>
      </c>
      <c r="E1531" s="182">
        <v>83.505080000000007</v>
      </c>
      <c r="F1531" s="183"/>
      <c r="G1531" s="184">
        <f>ROUND(E1531*F1531,2)</f>
        <v>0</v>
      </c>
      <c r="H1531" s="183"/>
      <c r="I1531" s="184">
        <f>ROUND(E1531*H1531,2)</f>
        <v>0</v>
      </c>
      <c r="J1531" s="183"/>
      <c r="K1531" s="184">
        <f>ROUND(E1531*J1531,2)</f>
        <v>0</v>
      </c>
      <c r="L1531" s="184">
        <v>21</v>
      </c>
      <c r="M1531" s="184">
        <f>G1531*(1+L1531/100)</f>
        <v>0</v>
      </c>
      <c r="N1531" s="182">
        <v>0</v>
      </c>
      <c r="O1531" s="182">
        <f>ROUND(E1531*N1531,2)</f>
        <v>0</v>
      </c>
      <c r="P1531" s="182">
        <v>0</v>
      </c>
      <c r="Q1531" s="182">
        <f>ROUND(E1531*P1531,2)</f>
        <v>0</v>
      </c>
      <c r="R1531" s="184"/>
      <c r="S1531" s="184" t="s">
        <v>267</v>
      </c>
      <c r="T1531" s="185" t="s">
        <v>267</v>
      </c>
      <c r="U1531" s="158">
        <v>0.16400000000000001</v>
      </c>
      <c r="V1531" s="158">
        <f>ROUND(E1531*U1531,2)</f>
        <v>13.69</v>
      </c>
      <c r="W1531" s="158"/>
      <c r="X1531" s="158" t="s">
        <v>1329</v>
      </c>
      <c r="Y1531" s="147"/>
      <c r="Z1531" s="147"/>
      <c r="AA1531" s="147"/>
      <c r="AB1531" s="147"/>
      <c r="AC1531" s="147"/>
      <c r="AD1531" s="147"/>
      <c r="AE1531" s="147"/>
      <c r="AF1531" s="147"/>
      <c r="AG1531" s="147" t="s">
        <v>1330</v>
      </c>
      <c r="AH1531" s="147"/>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ht="22.5" outlineLevel="1" x14ac:dyDescent="0.2">
      <c r="A1532" s="179">
        <v>193</v>
      </c>
      <c r="B1532" s="180" t="s">
        <v>1331</v>
      </c>
      <c r="C1532" s="187" t="s">
        <v>1332</v>
      </c>
      <c r="D1532" s="181" t="s">
        <v>369</v>
      </c>
      <c r="E1532" s="182">
        <v>83.505080000000007</v>
      </c>
      <c r="F1532" s="183"/>
      <c r="G1532" s="184">
        <f>ROUND(E1532*F1532,2)</f>
        <v>0</v>
      </c>
      <c r="H1532" s="183"/>
      <c r="I1532" s="184">
        <f>ROUND(E1532*H1532,2)</f>
        <v>0</v>
      </c>
      <c r="J1532" s="183"/>
      <c r="K1532" s="184">
        <f>ROUND(E1532*J1532,2)</f>
        <v>0</v>
      </c>
      <c r="L1532" s="184">
        <v>21</v>
      </c>
      <c r="M1532" s="184">
        <f>G1532*(1+L1532/100)</f>
        <v>0</v>
      </c>
      <c r="N1532" s="182">
        <v>0</v>
      </c>
      <c r="O1532" s="182">
        <f>ROUND(E1532*N1532,2)</f>
        <v>0</v>
      </c>
      <c r="P1532" s="182">
        <v>0</v>
      </c>
      <c r="Q1532" s="182">
        <f>ROUND(E1532*P1532,2)</f>
        <v>0</v>
      </c>
      <c r="R1532" s="184" t="s">
        <v>374</v>
      </c>
      <c r="S1532" s="184" t="s">
        <v>267</v>
      </c>
      <c r="T1532" s="185" t="s">
        <v>267</v>
      </c>
      <c r="U1532" s="158">
        <v>0.93300000000000005</v>
      </c>
      <c r="V1532" s="158">
        <f>ROUND(E1532*U1532,2)</f>
        <v>77.91</v>
      </c>
      <c r="W1532" s="158"/>
      <c r="X1532" s="158" t="s">
        <v>1329</v>
      </c>
      <c r="Y1532" s="147"/>
      <c r="Z1532" s="147"/>
      <c r="AA1532" s="147"/>
      <c r="AB1532" s="147"/>
      <c r="AC1532" s="147"/>
      <c r="AD1532" s="147"/>
      <c r="AE1532" s="147"/>
      <c r="AF1532" s="147"/>
      <c r="AG1532" s="147" t="s">
        <v>1330</v>
      </c>
      <c r="AH1532" s="147"/>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1" x14ac:dyDescent="0.2">
      <c r="A1533" s="179">
        <v>194</v>
      </c>
      <c r="B1533" s="180" t="s">
        <v>1333</v>
      </c>
      <c r="C1533" s="187" t="s">
        <v>1334</v>
      </c>
      <c r="D1533" s="181" t="s">
        <v>369</v>
      </c>
      <c r="E1533" s="182">
        <v>83.505080000000007</v>
      </c>
      <c r="F1533" s="183"/>
      <c r="G1533" s="184">
        <f>ROUND(E1533*F1533,2)</f>
        <v>0</v>
      </c>
      <c r="H1533" s="183"/>
      <c r="I1533" s="184">
        <f>ROUND(E1533*H1533,2)</f>
        <v>0</v>
      </c>
      <c r="J1533" s="183"/>
      <c r="K1533" s="184">
        <f>ROUND(E1533*J1533,2)</f>
        <v>0</v>
      </c>
      <c r="L1533" s="184">
        <v>21</v>
      </c>
      <c r="M1533" s="184">
        <f>G1533*(1+L1533/100)</f>
        <v>0</v>
      </c>
      <c r="N1533" s="182">
        <v>0</v>
      </c>
      <c r="O1533" s="182">
        <f>ROUND(E1533*N1533,2)</f>
        <v>0</v>
      </c>
      <c r="P1533" s="182">
        <v>0</v>
      </c>
      <c r="Q1533" s="182">
        <f>ROUND(E1533*P1533,2)</f>
        <v>0</v>
      </c>
      <c r="R1533" s="184" t="s">
        <v>374</v>
      </c>
      <c r="S1533" s="184" t="s">
        <v>267</v>
      </c>
      <c r="T1533" s="185" t="s">
        <v>267</v>
      </c>
      <c r="U1533" s="158">
        <v>0.49</v>
      </c>
      <c r="V1533" s="158">
        <f>ROUND(E1533*U1533,2)</f>
        <v>40.92</v>
      </c>
      <c r="W1533" s="158"/>
      <c r="X1533" s="158" t="s">
        <v>1329</v>
      </c>
      <c r="Y1533" s="147"/>
      <c r="Z1533" s="147"/>
      <c r="AA1533" s="147"/>
      <c r="AB1533" s="147"/>
      <c r="AC1533" s="147"/>
      <c r="AD1533" s="147"/>
      <c r="AE1533" s="147"/>
      <c r="AF1533" s="147"/>
      <c r="AG1533" s="147" t="s">
        <v>1330</v>
      </c>
      <c r="AH1533" s="147"/>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1" x14ac:dyDescent="0.2">
      <c r="A1534" s="179">
        <v>195</v>
      </c>
      <c r="B1534" s="180" t="s">
        <v>1335</v>
      </c>
      <c r="C1534" s="187" t="s">
        <v>1336</v>
      </c>
      <c r="D1534" s="181" t="s">
        <v>369</v>
      </c>
      <c r="E1534" s="182">
        <v>1169.07106</v>
      </c>
      <c r="F1534" s="183"/>
      <c r="G1534" s="184">
        <f>ROUND(E1534*F1534,2)</f>
        <v>0</v>
      </c>
      <c r="H1534" s="183"/>
      <c r="I1534" s="184">
        <f>ROUND(E1534*H1534,2)</f>
        <v>0</v>
      </c>
      <c r="J1534" s="183"/>
      <c r="K1534" s="184">
        <f>ROUND(E1534*J1534,2)</f>
        <v>0</v>
      </c>
      <c r="L1534" s="184">
        <v>21</v>
      </c>
      <c r="M1534" s="184">
        <f>G1534*(1+L1534/100)</f>
        <v>0</v>
      </c>
      <c r="N1534" s="182">
        <v>0</v>
      </c>
      <c r="O1534" s="182">
        <f>ROUND(E1534*N1534,2)</f>
        <v>0</v>
      </c>
      <c r="P1534" s="182">
        <v>0</v>
      </c>
      <c r="Q1534" s="182">
        <f>ROUND(E1534*P1534,2)</f>
        <v>0</v>
      </c>
      <c r="R1534" s="184" t="s">
        <v>374</v>
      </c>
      <c r="S1534" s="184" t="s">
        <v>267</v>
      </c>
      <c r="T1534" s="185" t="s">
        <v>267</v>
      </c>
      <c r="U1534" s="158">
        <v>0</v>
      </c>
      <c r="V1534" s="158">
        <f>ROUND(E1534*U1534,2)</f>
        <v>0</v>
      </c>
      <c r="W1534" s="158"/>
      <c r="X1534" s="158" t="s">
        <v>1329</v>
      </c>
      <c r="Y1534" s="147"/>
      <c r="Z1534" s="147"/>
      <c r="AA1534" s="147"/>
      <c r="AB1534" s="147"/>
      <c r="AC1534" s="147"/>
      <c r="AD1534" s="147"/>
      <c r="AE1534" s="147"/>
      <c r="AF1534" s="147"/>
      <c r="AG1534" s="147" t="s">
        <v>1330</v>
      </c>
      <c r="AH1534" s="147"/>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1" x14ac:dyDescent="0.2">
      <c r="A1535" s="172">
        <v>196</v>
      </c>
      <c r="B1535" s="173" t="s">
        <v>378</v>
      </c>
      <c r="C1535" s="188" t="s">
        <v>1337</v>
      </c>
      <c r="D1535" s="174" t="s">
        <v>369</v>
      </c>
      <c r="E1535" s="175">
        <v>83.505080000000007</v>
      </c>
      <c r="F1535" s="176"/>
      <c r="G1535" s="177">
        <f>ROUND(E1535*F1535,2)</f>
        <v>0</v>
      </c>
      <c r="H1535" s="176"/>
      <c r="I1535" s="177">
        <f>ROUND(E1535*H1535,2)</f>
        <v>0</v>
      </c>
      <c r="J1535" s="176"/>
      <c r="K1535" s="177">
        <f>ROUND(E1535*J1535,2)</f>
        <v>0</v>
      </c>
      <c r="L1535" s="177">
        <v>21</v>
      </c>
      <c r="M1535" s="177">
        <f>G1535*(1+L1535/100)</f>
        <v>0</v>
      </c>
      <c r="N1535" s="175">
        <v>0</v>
      </c>
      <c r="O1535" s="175">
        <f>ROUND(E1535*N1535,2)</f>
        <v>0</v>
      </c>
      <c r="P1535" s="175">
        <v>0</v>
      </c>
      <c r="Q1535" s="175">
        <f>ROUND(E1535*P1535,2)</f>
        <v>0</v>
      </c>
      <c r="R1535" s="177"/>
      <c r="S1535" s="177" t="s">
        <v>267</v>
      </c>
      <c r="T1535" s="178" t="s">
        <v>267</v>
      </c>
      <c r="U1535" s="158">
        <v>6.0000000000000001E-3</v>
      </c>
      <c r="V1535" s="158">
        <f>ROUND(E1535*U1535,2)</f>
        <v>0.5</v>
      </c>
      <c r="W1535" s="158"/>
      <c r="X1535" s="158" t="s">
        <v>1329</v>
      </c>
      <c r="Y1535" s="147"/>
      <c r="Z1535" s="147"/>
      <c r="AA1535" s="147"/>
      <c r="AB1535" s="147"/>
      <c r="AC1535" s="147"/>
      <c r="AD1535" s="147"/>
      <c r="AE1535" s="147"/>
      <c r="AF1535" s="147"/>
      <c r="AG1535" s="147" t="s">
        <v>1330</v>
      </c>
      <c r="AH1535" s="147"/>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x14ac:dyDescent="0.2">
      <c r="A1536" s="3"/>
      <c r="B1536" s="4"/>
      <c r="C1536" s="192"/>
      <c r="D1536" s="6"/>
      <c r="E1536" s="3"/>
      <c r="F1536" s="3"/>
      <c r="G1536" s="3"/>
      <c r="H1536" s="3"/>
      <c r="I1536" s="3"/>
      <c r="J1536" s="3"/>
      <c r="K1536" s="3"/>
      <c r="L1536" s="3"/>
      <c r="M1536" s="3"/>
      <c r="N1536" s="3"/>
      <c r="O1536" s="3"/>
      <c r="P1536" s="3"/>
      <c r="Q1536" s="3"/>
      <c r="R1536" s="3"/>
      <c r="S1536" s="3"/>
      <c r="T1536" s="3"/>
      <c r="U1536" s="3"/>
      <c r="V1536" s="3"/>
      <c r="W1536" s="3"/>
      <c r="X1536" s="3"/>
      <c r="AE1536">
        <v>15</v>
      </c>
      <c r="AF1536">
        <v>21</v>
      </c>
      <c r="AG1536" t="s">
        <v>249</v>
      </c>
    </row>
    <row r="1537" spans="1:33" x14ac:dyDescent="0.2">
      <c r="A1537" s="150"/>
      <c r="B1537" s="151" t="s">
        <v>29</v>
      </c>
      <c r="C1537" s="193"/>
      <c r="D1537" s="152"/>
      <c r="E1537" s="153"/>
      <c r="F1537" s="153"/>
      <c r="G1537" s="171">
        <f>G8+G73+G86+G100+G119+G134+G789+G809+G854+G862+G974+G977+G979+G994+G1024+G1042+G1090+G1203+G1330+G1339+G1492+G1502+G1519</f>
        <v>0</v>
      </c>
      <c r="H1537" s="3"/>
      <c r="I1537" s="3"/>
      <c r="J1537" s="3"/>
      <c r="K1537" s="3"/>
      <c r="L1537" s="3"/>
      <c r="M1537" s="3"/>
      <c r="N1537" s="3"/>
      <c r="O1537" s="3"/>
      <c r="P1537" s="3"/>
      <c r="Q1537" s="3"/>
      <c r="R1537" s="3"/>
      <c r="S1537" s="3"/>
      <c r="T1537" s="3"/>
      <c r="U1537" s="3"/>
      <c r="V1537" s="3"/>
      <c r="W1537" s="3"/>
      <c r="X1537" s="3"/>
      <c r="AE1537">
        <f>SUMIF(L7:L1535,AE1536,G7:G1535)</f>
        <v>0</v>
      </c>
      <c r="AF1537">
        <f>SUMIF(L7:L1535,AF1536,G7:G1535)</f>
        <v>0</v>
      </c>
      <c r="AG1537" t="s">
        <v>307</v>
      </c>
    </row>
    <row r="1538" spans="1:33" x14ac:dyDescent="0.2">
      <c r="C1538" s="194"/>
      <c r="D1538" s="10"/>
      <c r="AG1538" t="s">
        <v>308</v>
      </c>
    </row>
    <row r="1539" spans="1:33" x14ac:dyDescent="0.2">
      <c r="D1539" s="10"/>
    </row>
    <row r="1540" spans="1:33" x14ac:dyDescent="0.2">
      <c r="D1540" s="10"/>
    </row>
    <row r="1541" spans="1:33" x14ac:dyDescent="0.2">
      <c r="D1541" s="10"/>
    </row>
    <row r="1542" spans="1:33" x14ac:dyDescent="0.2">
      <c r="D1542" s="10"/>
    </row>
    <row r="1543" spans="1:33" x14ac:dyDescent="0.2">
      <c r="D1543" s="10"/>
    </row>
    <row r="1544" spans="1:33" x14ac:dyDescent="0.2">
      <c r="D1544" s="10"/>
    </row>
    <row r="1545" spans="1:33" x14ac:dyDescent="0.2">
      <c r="D1545" s="10"/>
    </row>
    <row r="1546" spans="1:33" x14ac:dyDescent="0.2">
      <c r="D1546" s="10"/>
    </row>
    <row r="1547" spans="1:33" x14ac:dyDescent="0.2">
      <c r="D1547" s="10"/>
    </row>
    <row r="1548" spans="1:33" x14ac:dyDescent="0.2">
      <c r="D1548" s="10"/>
    </row>
    <row r="1549" spans="1:33" x14ac:dyDescent="0.2">
      <c r="D1549" s="10"/>
    </row>
    <row r="1550" spans="1:33" x14ac:dyDescent="0.2">
      <c r="D1550" s="10"/>
    </row>
    <row r="1551" spans="1:33" x14ac:dyDescent="0.2">
      <c r="D1551" s="10"/>
    </row>
    <row r="1552" spans="1:33"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lfbyjOW5CvVFoHUqAH0RZUvCnl2rFwZcfWJU3Jl5pGGKkaaOp/jm8tFnMJAGQCA2zf4JODBFZPGD6YFJe5oVA==" saltValue="o/qjay+ChO/9fZpGYYpAGA==" spinCount="100000" sheet="1"/>
  <mergeCells count="67">
    <mergeCell ref="C56:G56"/>
    <mergeCell ref="A1:G1"/>
    <mergeCell ref="C2:G2"/>
    <mergeCell ref="C3:G3"/>
    <mergeCell ref="C4:G4"/>
    <mergeCell ref="C10:G10"/>
    <mergeCell ref="C14:G14"/>
    <mergeCell ref="C22:G22"/>
    <mergeCell ref="C24:G24"/>
    <mergeCell ref="C28:G28"/>
    <mergeCell ref="C31:G31"/>
    <mergeCell ref="C41:G41"/>
    <mergeCell ref="C240:G240"/>
    <mergeCell ref="C75:G75"/>
    <mergeCell ref="C79:G79"/>
    <mergeCell ref="C82:G82"/>
    <mergeCell ref="C102:G102"/>
    <mergeCell ref="C109:G109"/>
    <mergeCell ref="C113:G113"/>
    <mergeCell ref="C121:G121"/>
    <mergeCell ref="C136:G136"/>
    <mergeCell ref="C166:G166"/>
    <mergeCell ref="C173:G173"/>
    <mergeCell ref="C180:G180"/>
    <mergeCell ref="C622:G622"/>
    <mergeCell ref="C293:G293"/>
    <mergeCell ref="C305:G305"/>
    <mergeCell ref="C377:G377"/>
    <mergeCell ref="C406:G406"/>
    <mergeCell ref="C407:G407"/>
    <mergeCell ref="C414:G414"/>
    <mergeCell ref="C415:G415"/>
    <mergeCell ref="C471:G471"/>
    <mergeCell ref="C472:G472"/>
    <mergeCell ref="C503:G503"/>
    <mergeCell ref="C535:G535"/>
    <mergeCell ref="C889:G889"/>
    <mergeCell ref="C667:G667"/>
    <mergeCell ref="C706:G706"/>
    <mergeCell ref="C791:G791"/>
    <mergeCell ref="C811:G811"/>
    <mergeCell ref="C816:G816"/>
    <mergeCell ref="C822:G822"/>
    <mergeCell ref="C826:G826"/>
    <mergeCell ref="C864:G864"/>
    <mergeCell ref="C876:G876"/>
    <mergeCell ref="C880:G880"/>
    <mergeCell ref="C883:G883"/>
    <mergeCell ref="C1230:G1230"/>
    <mergeCell ref="C892:G892"/>
    <mergeCell ref="C899:G899"/>
    <mergeCell ref="C957:G957"/>
    <mergeCell ref="C976:G976"/>
    <mergeCell ref="C993:G993"/>
    <mergeCell ref="C1023:G1023"/>
    <mergeCell ref="C1089:G1089"/>
    <mergeCell ref="C1202:G1202"/>
    <mergeCell ref="C1205:G1205"/>
    <mergeCell ref="C1210:G1210"/>
    <mergeCell ref="C1223:G1223"/>
    <mergeCell ref="C1518:G1518"/>
    <mergeCell ref="C1256:G1256"/>
    <mergeCell ref="C1270:G1270"/>
    <mergeCell ref="C1329:G1329"/>
    <mergeCell ref="C1338:G1338"/>
    <mergeCell ref="C1491:G1491"/>
    <mergeCell ref="C1494:G149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D19-280A-478F-8F61-0501E1136452}">
  <sheetPr>
    <outlinePr summaryBelow="0"/>
  </sheetPr>
  <dimension ref="A1:BH5000"/>
  <sheetViews>
    <sheetView zoomScaleNormal="100"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62</v>
      </c>
      <c r="C3" s="258" t="s">
        <v>2645</v>
      </c>
      <c r="D3" s="259"/>
      <c r="E3" s="259"/>
      <c r="F3" s="259"/>
      <c r="G3" s="260"/>
      <c r="AC3" s="122" t="s">
        <v>236</v>
      </c>
      <c r="AG3" t="s">
        <v>239</v>
      </c>
    </row>
    <row r="4" spans="1:60" ht="24.95" customHeight="1" x14ac:dyDescent="0.2">
      <c r="A4" s="140" t="s">
        <v>9</v>
      </c>
      <c r="B4" s="141" t="s">
        <v>65</v>
      </c>
      <c r="C4" s="261" t="s">
        <v>66</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223</v>
      </c>
      <c r="C8" s="186" t="s">
        <v>224</v>
      </c>
      <c r="D8" s="167"/>
      <c r="E8" s="168"/>
      <c r="F8" s="169"/>
      <c r="G8" s="169">
        <f>SUMIF(AG9:AG53,"&lt;&gt;NOR",G9:G53)</f>
        <v>0</v>
      </c>
      <c r="H8" s="169"/>
      <c r="I8" s="169">
        <f>SUM(I9:I53)</f>
        <v>0</v>
      </c>
      <c r="J8" s="169"/>
      <c r="K8" s="169">
        <f>SUM(K9:K53)</f>
        <v>0</v>
      </c>
      <c r="L8" s="169"/>
      <c r="M8" s="169">
        <f>SUM(M9:M53)</f>
        <v>0</v>
      </c>
      <c r="N8" s="168"/>
      <c r="O8" s="168">
        <f>SUM(O9:O53)</f>
        <v>0</v>
      </c>
      <c r="P8" s="168"/>
      <c r="Q8" s="168">
        <f>SUM(Q9:Q53)</f>
        <v>0</v>
      </c>
      <c r="R8" s="169"/>
      <c r="S8" s="169"/>
      <c r="T8" s="170"/>
      <c r="U8" s="164"/>
      <c r="V8" s="164">
        <f>SUM(V9:V53)</f>
        <v>0</v>
      </c>
      <c r="W8" s="164"/>
      <c r="X8" s="164"/>
      <c r="AG8" t="s">
        <v>263</v>
      </c>
    </row>
    <row r="9" spans="1:60" outlineLevel="1" x14ac:dyDescent="0.2">
      <c r="A9" s="179">
        <v>1</v>
      </c>
      <c r="B9" s="180" t="s">
        <v>1338</v>
      </c>
      <c r="C9" s="187" t="s">
        <v>1339</v>
      </c>
      <c r="D9" s="181" t="s">
        <v>1340</v>
      </c>
      <c r="E9" s="182">
        <v>50</v>
      </c>
      <c r="F9" s="183"/>
      <c r="G9" s="184">
        <f t="shared" ref="G9:G53" si="0">ROUND(E9*F9,2)</f>
        <v>0</v>
      </c>
      <c r="H9" s="183"/>
      <c r="I9" s="184">
        <f t="shared" ref="I9:I53" si="1">ROUND(E9*H9,2)</f>
        <v>0</v>
      </c>
      <c r="J9" s="183"/>
      <c r="K9" s="184">
        <f t="shared" ref="K9:K53" si="2">ROUND(E9*J9,2)</f>
        <v>0</v>
      </c>
      <c r="L9" s="184">
        <v>21</v>
      </c>
      <c r="M9" s="184">
        <f t="shared" ref="M9:M53" si="3">G9*(1+L9/100)</f>
        <v>0</v>
      </c>
      <c r="N9" s="182">
        <v>0</v>
      </c>
      <c r="O9" s="182">
        <f t="shared" ref="O9:O53" si="4">ROUND(E9*N9,2)</f>
        <v>0</v>
      </c>
      <c r="P9" s="182">
        <v>0</v>
      </c>
      <c r="Q9" s="182">
        <f t="shared" ref="Q9:Q53" si="5">ROUND(E9*P9,2)</f>
        <v>0</v>
      </c>
      <c r="R9" s="184"/>
      <c r="S9" s="184" t="s">
        <v>281</v>
      </c>
      <c r="T9" s="185" t="s">
        <v>268</v>
      </c>
      <c r="U9" s="158">
        <v>0</v>
      </c>
      <c r="V9" s="158">
        <f t="shared" ref="V9:V53" si="6">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1341</v>
      </c>
      <c r="C10" s="187" t="s">
        <v>1342</v>
      </c>
      <c r="D10" s="181" t="s">
        <v>1340</v>
      </c>
      <c r="E10" s="182">
        <v>230</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281</v>
      </c>
      <c r="T10" s="185" t="s">
        <v>268</v>
      </c>
      <c r="U10" s="158">
        <v>0</v>
      </c>
      <c r="V10" s="158">
        <f t="shared" si="6"/>
        <v>0</v>
      </c>
      <c r="W10" s="158"/>
      <c r="X10" s="158" t="s">
        <v>314</v>
      </c>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1343</v>
      </c>
      <c r="C11" s="187" t="s">
        <v>1344</v>
      </c>
      <c r="D11" s="181" t="s">
        <v>1340</v>
      </c>
      <c r="E11" s="182">
        <v>25</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281</v>
      </c>
      <c r="T11" s="185" t="s">
        <v>268</v>
      </c>
      <c r="U11" s="158">
        <v>0</v>
      </c>
      <c r="V11" s="158">
        <f t="shared" si="6"/>
        <v>0</v>
      </c>
      <c r="W11" s="158"/>
      <c r="X11" s="158" t="s">
        <v>314</v>
      </c>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1345</v>
      </c>
      <c r="C12" s="187" t="s">
        <v>1346</v>
      </c>
      <c r="D12" s="181" t="s">
        <v>1340</v>
      </c>
      <c r="E12" s="182">
        <v>257</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281</v>
      </c>
      <c r="T12" s="185" t="s">
        <v>268</v>
      </c>
      <c r="U12" s="158">
        <v>0</v>
      </c>
      <c r="V12" s="158">
        <f t="shared" si="6"/>
        <v>0</v>
      </c>
      <c r="W12" s="158"/>
      <c r="X12" s="158" t="s">
        <v>314</v>
      </c>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1347</v>
      </c>
      <c r="C13" s="187" t="s">
        <v>1348</v>
      </c>
      <c r="D13" s="181" t="s">
        <v>1340</v>
      </c>
      <c r="E13" s="182">
        <v>20</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281</v>
      </c>
      <c r="T13" s="185" t="s">
        <v>268</v>
      </c>
      <c r="U13" s="158">
        <v>0</v>
      </c>
      <c r="V13" s="158">
        <f t="shared" si="6"/>
        <v>0</v>
      </c>
      <c r="W13" s="158"/>
      <c r="X13" s="158" t="s">
        <v>314</v>
      </c>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1349</v>
      </c>
      <c r="C14" s="187" t="s">
        <v>1350</v>
      </c>
      <c r="D14" s="181" t="s">
        <v>1340</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281</v>
      </c>
      <c r="T14" s="185" t="s">
        <v>268</v>
      </c>
      <c r="U14" s="158">
        <v>0</v>
      </c>
      <c r="V14" s="158">
        <f t="shared" si="6"/>
        <v>0</v>
      </c>
      <c r="W14" s="158"/>
      <c r="X14" s="158" t="s">
        <v>314</v>
      </c>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7</v>
      </c>
      <c r="B15" s="180" t="s">
        <v>1351</v>
      </c>
      <c r="C15" s="187" t="s">
        <v>1352</v>
      </c>
      <c r="D15" s="181" t="s">
        <v>1340</v>
      </c>
      <c r="E15" s="182">
        <v>2</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281</v>
      </c>
      <c r="T15" s="185" t="s">
        <v>268</v>
      </c>
      <c r="U15" s="158">
        <v>0</v>
      </c>
      <c r="V15" s="158">
        <f t="shared" si="6"/>
        <v>0</v>
      </c>
      <c r="W15" s="158"/>
      <c r="X15" s="158" t="s">
        <v>314</v>
      </c>
      <c r="Y15" s="147"/>
      <c r="Z15" s="147"/>
      <c r="AA15" s="147"/>
      <c r="AB15" s="147"/>
      <c r="AC15" s="147"/>
      <c r="AD15" s="147"/>
      <c r="AE15" s="147"/>
      <c r="AF15" s="147"/>
      <c r="AG15" s="147" t="s">
        <v>324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8</v>
      </c>
      <c r="B16" s="180" t="s">
        <v>1353</v>
      </c>
      <c r="C16" s="187" t="s">
        <v>1354</v>
      </c>
      <c r="D16" s="181" t="s">
        <v>1340</v>
      </c>
      <c r="E16" s="182">
        <v>5</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281</v>
      </c>
      <c r="T16" s="185" t="s">
        <v>268</v>
      </c>
      <c r="U16" s="158">
        <v>0</v>
      </c>
      <c r="V16" s="158">
        <f t="shared" si="6"/>
        <v>0</v>
      </c>
      <c r="W16" s="158"/>
      <c r="X16" s="158" t="s">
        <v>314</v>
      </c>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9</v>
      </c>
      <c r="B17" s="180" t="s">
        <v>1355</v>
      </c>
      <c r="C17" s="187" t="s">
        <v>1356</v>
      </c>
      <c r="D17" s="181" t="s">
        <v>1340</v>
      </c>
      <c r="E17" s="182">
        <v>18</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281</v>
      </c>
      <c r="T17" s="185" t="s">
        <v>268</v>
      </c>
      <c r="U17" s="158">
        <v>0</v>
      </c>
      <c r="V17" s="158">
        <f t="shared" si="6"/>
        <v>0</v>
      </c>
      <c r="W17" s="158"/>
      <c r="X17" s="158" t="s">
        <v>314</v>
      </c>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10</v>
      </c>
      <c r="B18" s="180" t="s">
        <v>1357</v>
      </c>
      <c r="C18" s="187" t="s">
        <v>1358</v>
      </c>
      <c r="D18" s="181" t="s">
        <v>1340</v>
      </c>
      <c r="E18" s="182">
        <v>2</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281</v>
      </c>
      <c r="T18" s="185" t="s">
        <v>268</v>
      </c>
      <c r="U18" s="158">
        <v>0</v>
      </c>
      <c r="V18" s="158">
        <f t="shared" si="6"/>
        <v>0</v>
      </c>
      <c r="W18" s="158"/>
      <c r="X18" s="158" t="s">
        <v>314</v>
      </c>
      <c r="Y18" s="147"/>
      <c r="Z18" s="147"/>
      <c r="AA18" s="147"/>
      <c r="AB18" s="147"/>
      <c r="AC18" s="147"/>
      <c r="AD18" s="147"/>
      <c r="AE18" s="147"/>
      <c r="AF18" s="147"/>
      <c r="AG18" s="147" t="s">
        <v>324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11</v>
      </c>
      <c r="B19" s="180" t="s">
        <v>1359</v>
      </c>
      <c r="C19" s="187" t="s">
        <v>1360</v>
      </c>
      <c r="D19" s="181" t="s">
        <v>1340</v>
      </c>
      <c r="E19" s="182">
        <v>48</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281</v>
      </c>
      <c r="T19" s="185" t="s">
        <v>268</v>
      </c>
      <c r="U19" s="158">
        <v>0</v>
      </c>
      <c r="V19" s="158">
        <f t="shared" si="6"/>
        <v>0</v>
      </c>
      <c r="W19" s="158"/>
      <c r="X19" s="158" t="s">
        <v>314</v>
      </c>
      <c r="Y19" s="147"/>
      <c r="Z19" s="147"/>
      <c r="AA19" s="147"/>
      <c r="AB19" s="147"/>
      <c r="AC19" s="147"/>
      <c r="AD19" s="147"/>
      <c r="AE19" s="147"/>
      <c r="AF19" s="147"/>
      <c r="AG19" s="147" t="s">
        <v>324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12</v>
      </c>
      <c r="B20" s="180" t="s">
        <v>1361</v>
      </c>
      <c r="C20" s="187" t="s">
        <v>1362</v>
      </c>
      <c r="D20" s="181" t="s">
        <v>1340</v>
      </c>
      <c r="E20" s="182">
        <v>198</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281</v>
      </c>
      <c r="T20" s="185" t="s">
        <v>268</v>
      </c>
      <c r="U20" s="158">
        <v>0</v>
      </c>
      <c r="V20" s="158">
        <f t="shared" si="6"/>
        <v>0</v>
      </c>
      <c r="W20" s="158"/>
      <c r="X20" s="158" t="s">
        <v>314</v>
      </c>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13</v>
      </c>
      <c r="B21" s="180" t="s">
        <v>1363</v>
      </c>
      <c r="C21" s="187" t="s">
        <v>1364</v>
      </c>
      <c r="D21" s="181" t="s">
        <v>432</v>
      </c>
      <c r="E21" s="182">
        <v>15</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281</v>
      </c>
      <c r="T21" s="185" t="s">
        <v>268</v>
      </c>
      <c r="U21" s="158">
        <v>0</v>
      </c>
      <c r="V21" s="158">
        <f t="shared" si="6"/>
        <v>0</v>
      </c>
      <c r="W21" s="158"/>
      <c r="X21" s="158" t="s">
        <v>314</v>
      </c>
      <c r="Y21" s="147"/>
      <c r="Z21" s="147"/>
      <c r="AA21" s="147"/>
      <c r="AB21" s="147"/>
      <c r="AC21" s="147"/>
      <c r="AD21" s="147"/>
      <c r="AE21" s="147"/>
      <c r="AF21" s="147"/>
      <c r="AG21" s="147" t="s">
        <v>324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14</v>
      </c>
      <c r="B22" s="180" t="s">
        <v>1365</v>
      </c>
      <c r="C22" s="187" t="s">
        <v>1366</v>
      </c>
      <c r="D22" s="181" t="s">
        <v>432</v>
      </c>
      <c r="E22" s="182">
        <v>500</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281</v>
      </c>
      <c r="T22" s="185" t="s">
        <v>268</v>
      </c>
      <c r="U22" s="158">
        <v>0</v>
      </c>
      <c r="V22" s="158">
        <f t="shared" si="6"/>
        <v>0</v>
      </c>
      <c r="W22" s="158"/>
      <c r="X22" s="158" t="s">
        <v>314</v>
      </c>
      <c r="Y22" s="147"/>
      <c r="Z22" s="147"/>
      <c r="AA22" s="147"/>
      <c r="AB22" s="147"/>
      <c r="AC22" s="147"/>
      <c r="AD22" s="147"/>
      <c r="AE22" s="147"/>
      <c r="AF22" s="147"/>
      <c r="AG22" s="147" t="s">
        <v>324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15</v>
      </c>
      <c r="B23" s="180" t="s">
        <v>1367</v>
      </c>
      <c r="C23" s="187" t="s">
        <v>1368</v>
      </c>
      <c r="D23" s="181" t="s">
        <v>432</v>
      </c>
      <c r="E23" s="182">
        <v>950</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281</v>
      </c>
      <c r="T23" s="185" t="s">
        <v>268</v>
      </c>
      <c r="U23" s="158">
        <v>0</v>
      </c>
      <c r="V23" s="158">
        <f t="shared" si="6"/>
        <v>0</v>
      </c>
      <c r="W23" s="158"/>
      <c r="X23" s="158" t="s">
        <v>314</v>
      </c>
      <c r="Y23" s="147"/>
      <c r="Z23" s="147"/>
      <c r="AA23" s="147"/>
      <c r="AB23" s="147"/>
      <c r="AC23" s="147"/>
      <c r="AD23" s="147"/>
      <c r="AE23" s="147"/>
      <c r="AF23" s="147"/>
      <c r="AG23" s="147" t="s">
        <v>324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16</v>
      </c>
      <c r="B24" s="180" t="s">
        <v>1369</v>
      </c>
      <c r="C24" s="187" t="s">
        <v>1370</v>
      </c>
      <c r="D24" s="181" t="s">
        <v>432</v>
      </c>
      <c r="E24" s="182">
        <v>3750</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281</v>
      </c>
      <c r="T24" s="185" t="s">
        <v>268</v>
      </c>
      <c r="U24" s="158">
        <v>0</v>
      </c>
      <c r="V24" s="158">
        <f t="shared" si="6"/>
        <v>0</v>
      </c>
      <c r="W24" s="158"/>
      <c r="X24" s="158" t="s">
        <v>314</v>
      </c>
      <c r="Y24" s="147"/>
      <c r="Z24" s="147"/>
      <c r="AA24" s="147"/>
      <c r="AB24" s="147"/>
      <c r="AC24" s="147"/>
      <c r="AD24" s="147"/>
      <c r="AE24" s="147"/>
      <c r="AF24" s="147"/>
      <c r="AG24" s="147" t="s">
        <v>324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17</v>
      </c>
      <c r="B25" s="180" t="s">
        <v>1371</v>
      </c>
      <c r="C25" s="187" t="s">
        <v>1372</v>
      </c>
      <c r="D25" s="181" t="s">
        <v>432</v>
      </c>
      <c r="E25" s="182">
        <v>450</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281</v>
      </c>
      <c r="T25" s="185" t="s">
        <v>268</v>
      </c>
      <c r="U25" s="158">
        <v>0</v>
      </c>
      <c r="V25" s="158">
        <f t="shared" si="6"/>
        <v>0</v>
      </c>
      <c r="W25" s="158"/>
      <c r="X25" s="158" t="s">
        <v>314</v>
      </c>
      <c r="Y25" s="147"/>
      <c r="Z25" s="147"/>
      <c r="AA25" s="147"/>
      <c r="AB25" s="147"/>
      <c r="AC25" s="147"/>
      <c r="AD25" s="147"/>
      <c r="AE25" s="147"/>
      <c r="AF25" s="147"/>
      <c r="AG25" s="147" t="s">
        <v>324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18</v>
      </c>
      <c r="B26" s="180" t="s">
        <v>1373</v>
      </c>
      <c r="C26" s="187" t="s">
        <v>1374</v>
      </c>
      <c r="D26" s="181" t="s">
        <v>432</v>
      </c>
      <c r="E26" s="182">
        <v>480</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281</v>
      </c>
      <c r="T26" s="185" t="s">
        <v>268</v>
      </c>
      <c r="U26" s="158">
        <v>0</v>
      </c>
      <c r="V26" s="158">
        <f t="shared" si="6"/>
        <v>0</v>
      </c>
      <c r="W26" s="158"/>
      <c r="X26" s="158" t="s">
        <v>314</v>
      </c>
      <c r="Y26" s="147"/>
      <c r="Z26" s="147"/>
      <c r="AA26" s="147"/>
      <c r="AB26" s="147"/>
      <c r="AC26" s="147"/>
      <c r="AD26" s="147"/>
      <c r="AE26" s="147"/>
      <c r="AF26" s="147"/>
      <c r="AG26" s="147" t="s">
        <v>324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19</v>
      </c>
      <c r="B27" s="180" t="s">
        <v>1375</v>
      </c>
      <c r="C27" s="187" t="s">
        <v>1376</v>
      </c>
      <c r="D27" s="181" t="s">
        <v>432</v>
      </c>
      <c r="E27" s="182">
        <v>400</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281</v>
      </c>
      <c r="T27" s="185" t="s">
        <v>268</v>
      </c>
      <c r="U27" s="158">
        <v>0</v>
      </c>
      <c r="V27" s="158">
        <f t="shared" si="6"/>
        <v>0</v>
      </c>
      <c r="W27" s="158"/>
      <c r="X27" s="158" t="s">
        <v>314</v>
      </c>
      <c r="Y27" s="147"/>
      <c r="Z27" s="147"/>
      <c r="AA27" s="147"/>
      <c r="AB27" s="147"/>
      <c r="AC27" s="147"/>
      <c r="AD27" s="147"/>
      <c r="AE27" s="147"/>
      <c r="AF27" s="147"/>
      <c r="AG27" s="147" t="s">
        <v>324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20</v>
      </c>
      <c r="B28" s="180" t="s">
        <v>1377</v>
      </c>
      <c r="C28" s="187" t="s">
        <v>1378</v>
      </c>
      <c r="D28" s="181" t="s">
        <v>1340</v>
      </c>
      <c r="E28" s="182">
        <v>4</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281</v>
      </c>
      <c r="T28" s="185" t="s">
        <v>268</v>
      </c>
      <c r="U28" s="158">
        <v>0</v>
      </c>
      <c r="V28" s="158">
        <f t="shared" si="6"/>
        <v>0</v>
      </c>
      <c r="W28" s="158"/>
      <c r="X28" s="158" t="s">
        <v>314</v>
      </c>
      <c r="Y28" s="147"/>
      <c r="Z28" s="147"/>
      <c r="AA28" s="147"/>
      <c r="AB28" s="147"/>
      <c r="AC28" s="147"/>
      <c r="AD28" s="147"/>
      <c r="AE28" s="147"/>
      <c r="AF28" s="147"/>
      <c r="AG28" s="147" t="s">
        <v>324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21</v>
      </c>
      <c r="B29" s="180" t="s">
        <v>1379</v>
      </c>
      <c r="C29" s="187" t="s">
        <v>1380</v>
      </c>
      <c r="D29" s="181" t="s">
        <v>432</v>
      </c>
      <c r="E29" s="182">
        <v>30</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281</v>
      </c>
      <c r="T29" s="185" t="s">
        <v>268</v>
      </c>
      <c r="U29" s="158">
        <v>0</v>
      </c>
      <c r="V29" s="158">
        <f t="shared" si="6"/>
        <v>0</v>
      </c>
      <c r="W29" s="158"/>
      <c r="X29" s="158" t="s">
        <v>314</v>
      </c>
      <c r="Y29" s="147"/>
      <c r="Z29" s="147"/>
      <c r="AA29" s="147"/>
      <c r="AB29" s="147"/>
      <c r="AC29" s="147"/>
      <c r="AD29" s="147"/>
      <c r="AE29" s="147"/>
      <c r="AF29" s="147"/>
      <c r="AG29" s="147" t="s">
        <v>324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22</v>
      </c>
      <c r="B30" s="180" t="s">
        <v>1381</v>
      </c>
      <c r="C30" s="187" t="s">
        <v>1382</v>
      </c>
      <c r="D30" s="181" t="s">
        <v>432</v>
      </c>
      <c r="E30" s="182">
        <v>1</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281</v>
      </c>
      <c r="T30" s="185" t="s">
        <v>268</v>
      </c>
      <c r="U30" s="158">
        <v>0</v>
      </c>
      <c r="V30" s="158">
        <f t="shared" si="6"/>
        <v>0</v>
      </c>
      <c r="W30" s="158"/>
      <c r="X30" s="158" t="s">
        <v>314</v>
      </c>
      <c r="Y30" s="147"/>
      <c r="Z30" s="147"/>
      <c r="AA30" s="147"/>
      <c r="AB30" s="147"/>
      <c r="AC30" s="147"/>
      <c r="AD30" s="147"/>
      <c r="AE30" s="147"/>
      <c r="AF30" s="147"/>
      <c r="AG30" s="147" t="s">
        <v>324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23</v>
      </c>
      <c r="B31" s="180" t="s">
        <v>1383</v>
      </c>
      <c r="C31" s="187" t="s">
        <v>1384</v>
      </c>
      <c r="D31" s="181" t="s">
        <v>432</v>
      </c>
      <c r="E31" s="182">
        <v>80</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281</v>
      </c>
      <c r="T31" s="185" t="s">
        <v>268</v>
      </c>
      <c r="U31" s="158">
        <v>0</v>
      </c>
      <c r="V31" s="158">
        <f t="shared" si="6"/>
        <v>0</v>
      </c>
      <c r="W31" s="158"/>
      <c r="X31" s="158" t="s">
        <v>314</v>
      </c>
      <c r="Y31" s="147"/>
      <c r="Z31" s="147"/>
      <c r="AA31" s="147"/>
      <c r="AB31" s="147"/>
      <c r="AC31" s="147"/>
      <c r="AD31" s="147"/>
      <c r="AE31" s="147"/>
      <c r="AF31" s="147"/>
      <c r="AG31" s="147" t="s">
        <v>324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24</v>
      </c>
      <c r="B32" s="180" t="s">
        <v>1385</v>
      </c>
      <c r="C32" s="187" t="s">
        <v>1386</v>
      </c>
      <c r="D32" s="181" t="s">
        <v>432</v>
      </c>
      <c r="E32" s="182">
        <v>570</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281</v>
      </c>
      <c r="T32" s="185" t="s">
        <v>268</v>
      </c>
      <c r="U32" s="158">
        <v>0</v>
      </c>
      <c r="V32" s="158">
        <f t="shared" si="6"/>
        <v>0</v>
      </c>
      <c r="W32" s="158"/>
      <c r="X32" s="158" t="s">
        <v>314</v>
      </c>
      <c r="Y32" s="147"/>
      <c r="Z32" s="147"/>
      <c r="AA32" s="147"/>
      <c r="AB32" s="147"/>
      <c r="AC32" s="147"/>
      <c r="AD32" s="147"/>
      <c r="AE32" s="147"/>
      <c r="AF32" s="147"/>
      <c r="AG32" s="147" t="s">
        <v>324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25</v>
      </c>
      <c r="B33" s="180" t="s">
        <v>1387</v>
      </c>
      <c r="C33" s="187" t="s">
        <v>1388</v>
      </c>
      <c r="D33" s="181" t="s">
        <v>1340</v>
      </c>
      <c r="E33" s="182">
        <v>385</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281</v>
      </c>
      <c r="T33" s="185" t="s">
        <v>268</v>
      </c>
      <c r="U33" s="158">
        <v>0</v>
      </c>
      <c r="V33" s="158">
        <f t="shared" si="6"/>
        <v>0</v>
      </c>
      <c r="W33" s="158"/>
      <c r="X33" s="158" t="s">
        <v>314</v>
      </c>
      <c r="Y33" s="147"/>
      <c r="Z33" s="147"/>
      <c r="AA33" s="147"/>
      <c r="AB33" s="147"/>
      <c r="AC33" s="147"/>
      <c r="AD33" s="147"/>
      <c r="AE33" s="147"/>
      <c r="AF33" s="147"/>
      <c r="AG33" s="147" t="s">
        <v>324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26</v>
      </c>
      <c r="B34" s="180" t="s">
        <v>1389</v>
      </c>
      <c r="C34" s="187" t="s">
        <v>1390</v>
      </c>
      <c r="D34" s="181" t="s">
        <v>1340</v>
      </c>
      <c r="E34" s="182">
        <v>15</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281</v>
      </c>
      <c r="T34" s="185" t="s">
        <v>268</v>
      </c>
      <c r="U34" s="158">
        <v>0</v>
      </c>
      <c r="V34" s="158">
        <f t="shared" si="6"/>
        <v>0</v>
      </c>
      <c r="W34" s="158"/>
      <c r="X34" s="158" t="s">
        <v>314</v>
      </c>
      <c r="Y34" s="147"/>
      <c r="Z34" s="147"/>
      <c r="AA34" s="147"/>
      <c r="AB34" s="147"/>
      <c r="AC34" s="147"/>
      <c r="AD34" s="147"/>
      <c r="AE34" s="147"/>
      <c r="AF34" s="147"/>
      <c r="AG34" s="147" t="s">
        <v>324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9">
        <v>27</v>
      </c>
      <c r="B35" s="180" t="s">
        <v>1391</v>
      </c>
      <c r="C35" s="187" t="s">
        <v>1392</v>
      </c>
      <c r="D35" s="181" t="s">
        <v>1340</v>
      </c>
      <c r="E35" s="182">
        <v>15</v>
      </c>
      <c r="F35" s="183"/>
      <c r="G35" s="184">
        <f t="shared" si="0"/>
        <v>0</v>
      </c>
      <c r="H35" s="183"/>
      <c r="I35" s="184">
        <f t="shared" si="1"/>
        <v>0</v>
      </c>
      <c r="J35" s="183"/>
      <c r="K35" s="184">
        <f t="shared" si="2"/>
        <v>0</v>
      </c>
      <c r="L35" s="184">
        <v>21</v>
      </c>
      <c r="M35" s="184">
        <f t="shared" si="3"/>
        <v>0</v>
      </c>
      <c r="N35" s="182">
        <v>0</v>
      </c>
      <c r="O35" s="182">
        <f t="shared" si="4"/>
        <v>0</v>
      </c>
      <c r="P35" s="182">
        <v>0</v>
      </c>
      <c r="Q35" s="182">
        <f t="shared" si="5"/>
        <v>0</v>
      </c>
      <c r="R35" s="184"/>
      <c r="S35" s="184" t="s">
        <v>281</v>
      </c>
      <c r="T35" s="185" t="s">
        <v>268</v>
      </c>
      <c r="U35" s="158">
        <v>0</v>
      </c>
      <c r="V35" s="158">
        <f t="shared" si="6"/>
        <v>0</v>
      </c>
      <c r="W35" s="158"/>
      <c r="X35" s="158" t="s">
        <v>314</v>
      </c>
      <c r="Y35" s="147"/>
      <c r="Z35" s="147"/>
      <c r="AA35" s="147"/>
      <c r="AB35" s="147"/>
      <c r="AC35" s="147"/>
      <c r="AD35" s="147"/>
      <c r="AE35" s="147"/>
      <c r="AF35" s="147"/>
      <c r="AG35" s="147" t="s">
        <v>324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28</v>
      </c>
      <c r="B36" s="180" t="s">
        <v>1393</v>
      </c>
      <c r="C36" s="187" t="s">
        <v>1394</v>
      </c>
      <c r="D36" s="181" t="s">
        <v>1340</v>
      </c>
      <c r="E36" s="182">
        <v>15</v>
      </c>
      <c r="F36" s="183"/>
      <c r="G36" s="184">
        <f t="shared" si="0"/>
        <v>0</v>
      </c>
      <c r="H36" s="183"/>
      <c r="I36" s="184">
        <f t="shared" si="1"/>
        <v>0</v>
      </c>
      <c r="J36" s="183"/>
      <c r="K36" s="184">
        <f t="shared" si="2"/>
        <v>0</v>
      </c>
      <c r="L36" s="184">
        <v>21</v>
      </c>
      <c r="M36" s="184">
        <f t="shared" si="3"/>
        <v>0</v>
      </c>
      <c r="N36" s="182">
        <v>0</v>
      </c>
      <c r="O36" s="182">
        <f t="shared" si="4"/>
        <v>0</v>
      </c>
      <c r="P36" s="182">
        <v>0</v>
      </c>
      <c r="Q36" s="182">
        <f t="shared" si="5"/>
        <v>0</v>
      </c>
      <c r="R36" s="184"/>
      <c r="S36" s="184" t="s">
        <v>281</v>
      </c>
      <c r="T36" s="185" t="s">
        <v>268</v>
      </c>
      <c r="U36" s="158">
        <v>0</v>
      </c>
      <c r="V36" s="158">
        <f t="shared" si="6"/>
        <v>0</v>
      </c>
      <c r="W36" s="158"/>
      <c r="X36" s="158" t="s">
        <v>314</v>
      </c>
      <c r="Y36" s="147"/>
      <c r="Z36" s="147"/>
      <c r="AA36" s="147"/>
      <c r="AB36" s="147"/>
      <c r="AC36" s="147"/>
      <c r="AD36" s="147"/>
      <c r="AE36" s="147"/>
      <c r="AF36" s="147"/>
      <c r="AG36" s="147" t="s">
        <v>324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79">
        <v>29</v>
      </c>
      <c r="B37" s="180" t="s">
        <v>1395</v>
      </c>
      <c r="C37" s="187" t="s">
        <v>2630</v>
      </c>
      <c r="D37" s="181" t="s">
        <v>1340</v>
      </c>
      <c r="E37" s="182">
        <v>7</v>
      </c>
      <c r="F37" s="183"/>
      <c r="G37" s="184">
        <f t="shared" si="0"/>
        <v>0</v>
      </c>
      <c r="H37" s="183"/>
      <c r="I37" s="184">
        <f t="shared" si="1"/>
        <v>0</v>
      </c>
      <c r="J37" s="183"/>
      <c r="K37" s="184">
        <f t="shared" si="2"/>
        <v>0</v>
      </c>
      <c r="L37" s="184">
        <v>21</v>
      </c>
      <c r="M37" s="184">
        <f t="shared" si="3"/>
        <v>0</v>
      </c>
      <c r="N37" s="182">
        <v>0</v>
      </c>
      <c r="O37" s="182">
        <f t="shared" si="4"/>
        <v>0</v>
      </c>
      <c r="P37" s="182">
        <v>0</v>
      </c>
      <c r="Q37" s="182">
        <f t="shared" si="5"/>
        <v>0</v>
      </c>
      <c r="R37" s="184"/>
      <c r="S37" s="184" t="s">
        <v>281</v>
      </c>
      <c r="T37" s="185" t="s">
        <v>268</v>
      </c>
      <c r="U37" s="158">
        <v>0</v>
      </c>
      <c r="V37" s="158">
        <f t="shared" si="6"/>
        <v>0</v>
      </c>
      <c r="W37" s="158"/>
      <c r="X37" s="158" t="s">
        <v>314</v>
      </c>
      <c r="Y37" s="147"/>
      <c r="Z37" s="147"/>
      <c r="AA37" s="147"/>
      <c r="AB37" s="147"/>
      <c r="AC37" s="147"/>
      <c r="AD37" s="147"/>
      <c r="AE37" s="147"/>
      <c r="AF37" s="147"/>
      <c r="AG37" s="147" t="s">
        <v>324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79">
        <v>30</v>
      </c>
      <c r="B38" s="180" t="s">
        <v>1396</v>
      </c>
      <c r="C38" s="187" t="s">
        <v>2631</v>
      </c>
      <c r="D38" s="181" t="s">
        <v>1340</v>
      </c>
      <c r="E38" s="182">
        <v>39</v>
      </c>
      <c r="F38" s="183"/>
      <c r="G38" s="184">
        <f t="shared" si="0"/>
        <v>0</v>
      </c>
      <c r="H38" s="183"/>
      <c r="I38" s="184">
        <f t="shared" si="1"/>
        <v>0</v>
      </c>
      <c r="J38" s="183"/>
      <c r="K38" s="184">
        <f t="shared" si="2"/>
        <v>0</v>
      </c>
      <c r="L38" s="184">
        <v>21</v>
      </c>
      <c r="M38" s="184">
        <f t="shared" si="3"/>
        <v>0</v>
      </c>
      <c r="N38" s="182">
        <v>0</v>
      </c>
      <c r="O38" s="182">
        <f t="shared" si="4"/>
        <v>0</v>
      </c>
      <c r="P38" s="182">
        <v>0</v>
      </c>
      <c r="Q38" s="182">
        <f t="shared" si="5"/>
        <v>0</v>
      </c>
      <c r="R38" s="184"/>
      <c r="S38" s="184" t="s">
        <v>281</v>
      </c>
      <c r="T38" s="185" t="s">
        <v>268</v>
      </c>
      <c r="U38" s="158">
        <v>0</v>
      </c>
      <c r="V38" s="158">
        <f t="shared" si="6"/>
        <v>0</v>
      </c>
      <c r="W38" s="158"/>
      <c r="X38" s="158" t="s">
        <v>314</v>
      </c>
      <c r="Y38" s="147"/>
      <c r="Z38" s="147"/>
      <c r="AA38" s="147"/>
      <c r="AB38" s="147"/>
      <c r="AC38" s="147"/>
      <c r="AD38" s="147"/>
      <c r="AE38" s="147"/>
      <c r="AF38" s="147"/>
      <c r="AG38" s="147" t="s">
        <v>324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79">
        <v>31</v>
      </c>
      <c r="B39" s="180" t="s">
        <v>1397</v>
      </c>
      <c r="C39" s="187" t="s">
        <v>2632</v>
      </c>
      <c r="D39" s="181" t="s">
        <v>1340</v>
      </c>
      <c r="E39" s="182">
        <v>44</v>
      </c>
      <c r="F39" s="183"/>
      <c r="G39" s="184">
        <f t="shared" si="0"/>
        <v>0</v>
      </c>
      <c r="H39" s="183"/>
      <c r="I39" s="184">
        <f t="shared" si="1"/>
        <v>0</v>
      </c>
      <c r="J39" s="183"/>
      <c r="K39" s="184">
        <f t="shared" si="2"/>
        <v>0</v>
      </c>
      <c r="L39" s="184">
        <v>21</v>
      </c>
      <c r="M39" s="184">
        <f t="shared" si="3"/>
        <v>0</v>
      </c>
      <c r="N39" s="182">
        <v>0</v>
      </c>
      <c r="O39" s="182">
        <f t="shared" si="4"/>
        <v>0</v>
      </c>
      <c r="P39" s="182">
        <v>0</v>
      </c>
      <c r="Q39" s="182">
        <f t="shared" si="5"/>
        <v>0</v>
      </c>
      <c r="R39" s="184"/>
      <c r="S39" s="184" t="s">
        <v>281</v>
      </c>
      <c r="T39" s="185" t="s">
        <v>268</v>
      </c>
      <c r="U39" s="158">
        <v>0</v>
      </c>
      <c r="V39" s="158">
        <f t="shared" si="6"/>
        <v>0</v>
      </c>
      <c r="W39" s="158"/>
      <c r="X39" s="158" t="s">
        <v>314</v>
      </c>
      <c r="Y39" s="147"/>
      <c r="Z39" s="147"/>
      <c r="AA39" s="147"/>
      <c r="AB39" s="147"/>
      <c r="AC39" s="147"/>
      <c r="AD39" s="147"/>
      <c r="AE39" s="147"/>
      <c r="AF39" s="147"/>
      <c r="AG39" s="147" t="s">
        <v>324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9">
        <v>32</v>
      </c>
      <c r="B40" s="180" t="s">
        <v>1398</v>
      </c>
      <c r="C40" s="187" t="s">
        <v>2633</v>
      </c>
      <c r="D40" s="181" t="s">
        <v>1340</v>
      </c>
      <c r="E40" s="182">
        <v>33</v>
      </c>
      <c r="F40" s="183"/>
      <c r="G40" s="184">
        <f t="shared" si="0"/>
        <v>0</v>
      </c>
      <c r="H40" s="183"/>
      <c r="I40" s="184">
        <f t="shared" si="1"/>
        <v>0</v>
      </c>
      <c r="J40" s="183"/>
      <c r="K40" s="184">
        <f t="shared" si="2"/>
        <v>0</v>
      </c>
      <c r="L40" s="184">
        <v>21</v>
      </c>
      <c r="M40" s="184">
        <f t="shared" si="3"/>
        <v>0</v>
      </c>
      <c r="N40" s="182">
        <v>0</v>
      </c>
      <c r="O40" s="182">
        <f t="shared" si="4"/>
        <v>0</v>
      </c>
      <c r="P40" s="182">
        <v>0</v>
      </c>
      <c r="Q40" s="182">
        <f t="shared" si="5"/>
        <v>0</v>
      </c>
      <c r="R40" s="184"/>
      <c r="S40" s="184" t="s">
        <v>281</v>
      </c>
      <c r="T40" s="185" t="s">
        <v>268</v>
      </c>
      <c r="U40" s="158">
        <v>0</v>
      </c>
      <c r="V40" s="158">
        <f t="shared" si="6"/>
        <v>0</v>
      </c>
      <c r="W40" s="158"/>
      <c r="X40" s="158" t="s">
        <v>314</v>
      </c>
      <c r="Y40" s="147"/>
      <c r="Z40" s="147"/>
      <c r="AA40" s="147"/>
      <c r="AB40" s="147"/>
      <c r="AC40" s="147"/>
      <c r="AD40" s="147"/>
      <c r="AE40" s="147"/>
      <c r="AF40" s="147"/>
      <c r="AG40" s="147" t="s">
        <v>324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79">
        <v>33</v>
      </c>
      <c r="B41" s="180" t="s">
        <v>1399</v>
      </c>
      <c r="C41" s="187" t="s">
        <v>2634</v>
      </c>
      <c r="D41" s="181" t="s">
        <v>1340</v>
      </c>
      <c r="E41" s="182">
        <v>3</v>
      </c>
      <c r="F41" s="183"/>
      <c r="G41" s="184">
        <f t="shared" si="0"/>
        <v>0</v>
      </c>
      <c r="H41" s="183"/>
      <c r="I41" s="184">
        <f t="shared" si="1"/>
        <v>0</v>
      </c>
      <c r="J41" s="183"/>
      <c r="K41" s="184">
        <f t="shared" si="2"/>
        <v>0</v>
      </c>
      <c r="L41" s="184">
        <v>21</v>
      </c>
      <c r="M41" s="184">
        <f t="shared" si="3"/>
        <v>0</v>
      </c>
      <c r="N41" s="182">
        <v>0</v>
      </c>
      <c r="O41" s="182">
        <f t="shared" si="4"/>
        <v>0</v>
      </c>
      <c r="P41" s="182">
        <v>0</v>
      </c>
      <c r="Q41" s="182">
        <f t="shared" si="5"/>
        <v>0</v>
      </c>
      <c r="R41" s="184"/>
      <c r="S41" s="184" t="s">
        <v>281</v>
      </c>
      <c r="T41" s="185" t="s">
        <v>268</v>
      </c>
      <c r="U41" s="158">
        <v>0</v>
      </c>
      <c r="V41" s="158">
        <f t="shared" si="6"/>
        <v>0</v>
      </c>
      <c r="W41" s="158"/>
      <c r="X41" s="158" t="s">
        <v>314</v>
      </c>
      <c r="Y41" s="147"/>
      <c r="Z41" s="147"/>
      <c r="AA41" s="147"/>
      <c r="AB41" s="147"/>
      <c r="AC41" s="147"/>
      <c r="AD41" s="147"/>
      <c r="AE41" s="147"/>
      <c r="AF41" s="147"/>
      <c r="AG41" s="147" t="s">
        <v>324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34</v>
      </c>
      <c r="B42" s="180" t="s">
        <v>1400</v>
      </c>
      <c r="C42" s="187" t="s">
        <v>2635</v>
      </c>
      <c r="D42" s="181" t="s">
        <v>1340</v>
      </c>
      <c r="E42" s="182">
        <v>18</v>
      </c>
      <c r="F42" s="183"/>
      <c r="G42" s="184">
        <f t="shared" si="0"/>
        <v>0</v>
      </c>
      <c r="H42" s="183"/>
      <c r="I42" s="184">
        <f t="shared" si="1"/>
        <v>0</v>
      </c>
      <c r="J42" s="183"/>
      <c r="K42" s="184">
        <f t="shared" si="2"/>
        <v>0</v>
      </c>
      <c r="L42" s="184">
        <v>21</v>
      </c>
      <c r="M42" s="184">
        <f t="shared" si="3"/>
        <v>0</v>
      </c>
      <c r="N42" s="182">
        <v>0</v>
      </c>
      <c r="O42" s="182">
        <f t="shared" si="4"/>
        <v>0</v>
      </c>
      <c r="P42" s="182">
        <v>0</v>
      </c>
      <c r="Q42" s="182">
        <f t="shared" si="5"/>
        <v>0</v>
      </c>
      <c r="R42" s="184"/>
      <c r="S42" s="184" t="s">
        <v>281</v>
      </c>
      <c r="T42" s="185" t="s">
        <v>268</v>
      </c>
      <c r="U42" s="158">
        <v>0</v>
      </c>
      <c r="V42" s="158">
        <f t="shared" si="6"/>
        <v>0</v>
      </c>
      <c r="W42" s="158"/>
      <c r="X42" s="158" t="s">
        <v>314</v>
      </c>
      <c r="Y42" s="147"/>
      <c r="Z42" s="147"/>
      <c r="AA42" s="147"/>
      <c r="AB42" s="147"/>
      <c r="AC42" s="147"/>
      <c r="AD42" s="147"/>
      <c r="AE42" s="147"/>
      <c r="AF42" s="147"/>
      <c r="AG42" s="147" t="s">
        <v>324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79">
        <v>35</v>
      </c>
      <c r="B43" s="180" t="s">
        <v>1401</v>
      </c>
      <c r="C43" s="187" t="s">
        <v>2636</v>
      </c>
      <c r="D43" s="181" t="s">
        <v>1340</v>
      </c>
      <c r="E43" s="182">
        <v>14</v>
      </c>
      <c r="F43" s="183"/>
      <c r="G43" s="184">
        <f t="shared" si="0"/>
        <v>0</v>
      </c>
      <c r="H43" s="183"/>
      <c r="I43" s="184">
        <f t="shared" si="1"/>
        <v>0</v>
      </c>
      <c r="J43" s="183"/>
      <c r="K43" s="184">
        <f t="shared" si="2"/>
        <v>0</v>
      </c>
      <c r="L43" s="184">
        <v>21</v>
      </c>
      <c r="M43" s="184">
        <f t="shared" si="3"/>
        <v>0</v>
      </c>
      <c r="N43" s="182">
        <v>0</v>
      </c>
      <c r="O43" s="182">
        <f t="shared" si="4"/>
        <v>0</v>
      </c>
      <c r="P43" s="182">
        <v>0</v>
      </c>
      <c r="Q43" s="182">
        <f t="shared" si="5"/>
        <v>0</v>
      </c>
      <c r="R43" s="184"/>
      <c r="S43" s="184" t="s">
        <v>281</v>
      </c>
      <c r="T43" s="185" t="s">
        <v>268</v>
      </c>
      <c r="U43" s="158">
        <v>0</v>
      </c>
      <c r="V43" s="158">
        <f t="shared" si="6"/>
        <v>0</v>
      </c>
      <c r="W43" s="158"/>
      <c r="X43" s="158" t="s">
        <v>314</v>
      </c>
      <c r="Y43" s="147"/>
      <c r="Z43" s="147"/>
      <c r="AA43" s="147"/>
      <c r="AB43" s="147"/>
      <c r="AC43" s="147"/>
      <c r="AD43" s="147"/>
      <c r="AE43" s="147"/>
      <c r="AF43" s="147"/>
      <c r="AG43" s="147" t="s">
        <v>324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36</v>
      </c>
      <c r="B44" s="180" t="s">
        <v>1402</v>
      </c>
      <c r="C44" s="187" t="s">
        <v>2637</v>
      </c>
      <c r="D44" s="181" t="s">
        <v>1340</v>
      </c>
      <c r="E44" s="182">
        <v>6</v>
      </c>
      <c r="F44" s="183"/>
      <c r="G44" s="184">
        <f t="shared" si="0"/>
        <v>0</v>
      </c>
      <c r="H44" s="183"/>
      <c r="I44" s="184">
        <f t="shared" si="1"/>
        <v>0</v>
      </c>
      <c r="J44" s="183"/>
      <c r="K44" s="184">
        <f t="shared" si="2"/>
        <v>0</v>
      </c>
      <c r="L44" s="184">
        <v>21</v>
      </c>
      <c r="M44" s="184">
        <f t="shared" si="3"/>
        <v>0</v>
      </c>
      <c r="N44" s="182">
        <v>0</v>
      </c>
      <c r="O44" s="182">
        <f t="shared" si="4"/>
        <v>0</v>
      </c>
      <c r="P44" s="182">
        <v>0</v>
      </c>
      <c r="Q44" s="182">
        <f t="shared" si="5"/>
        <v>0</v>
      </c>
      <c r="R44" s="184"/>
      <c r="S44" s="184" t="s">
        <v>281</v>
      </c>
      <c r="T44" s="185" t="s">
        <v>268</v>
      </c>
      <c r="U44" s="158">
        <v>0</v>
      </c>
      <c r="V44" s="158">
        <f t="shared" si="6"/>
        <v>0</v>
      </c>
      <c r="W44" s="158"/>
      <c r="X44" s="158" t="s">
        <v>314</v>
      </c>
      <c r="Y44" s="147"/>
      <c r="Z44" s="147"/>
      <c r="AA44" s="147"/>
      <c r="AB44" s="147"/>
      <c r="AC44" s="147"/>
      <c r="AD44" s="147"/>
      <c r="AE44" s="147"/>
      <c r="AF44" s="147"/>
      <c r="AG44" s="147" t="s">
        <v>324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79">
        <v>37</v>
      </c>
      <c r="B45" s="180" t="s">
        <v>1403</v>
      </c>
      <c r="C45" s="187" t="s">
        <v>2638</v>
      </c>
      <c r="D45" s="181" t="s">
        <v>1340</v>
      </c>
      <c r="E45" s="182">
        <v>19</v>
      </c>
      <c r="F45" s="183"/>
      <c r="G45" s="184">
        <f t="shared" si="0"/>
        <v>0</v>
      </c>
      <c r="H45" s="183"/>
      <c r="I45" s="184">
        <f t="shared" si="1"/>
        <v>0</v>
      </c>
      <c r="J45" s="183"/>
      <c r="K45" s="184">
        <f t="shared" si="2"/>
        <v>0</v>
      </c>
      <c r="L45" s="184">
        <v>21</v>
      </c>
      <c r="M45" s="184">
        <f t="shared" si="3"/>
        <v>0</v>
      </c>
      <c r="N45" s="182">
        <v>0</v>
      </c>
      <c r="O45" s="182">
        <f t="shared" si="4"/>
        <v>0</v>
      </c>
      <c r="P45" s="182">
        <v>0</v>
      </c>
      <c r="Q45" s="182">
        <f t="shared" si="5"/>
        <v>0</v>
      </c>
      <c r="R45" s="184"/>
      <c r="S45" s="184" t="s">
        <v>281</v>
      </c>
      <c r="T45" s="185" t="s">
        <v>268</v>
      </c>
      <c r="U45" s="158">
        <v>0</v>
      </c>
      <c r="V45" s="158">
        <f t="shared" si="6"/>
        <v>0</v>
      </c>
      <c r="W45" s="158"/>
      <c r="X45" s="158" t="s">
        <v>314</v>
      </c>
      <c r="Y45" s="147"/>
      <c r="Z45" s="147"/>
      <c r="AA45" s="147"/>
      <c r="AB45" s="147"/>
      <c r="AC45" s="147"/>
      <c r="AD45" s="147"/>
      <c r="AE45" s="147"/>
      <c r="AF45" s="147"/>
      <c r="AG45" s="147" t="s">
        <v>324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9">
        <v>38</v>
      </c>
      <c r="B46" s="180" t="s">
        <v>1404</v>
      </c>
      <c r="C46" s="187" t="s">
        <v>2639</v>
      </c>
      <c r="D46" s="181" t="s">
        <v>1340</v>
      </c>
      <c r="E46" s="182">
        <v>9</v>
      </c>
      <c r="F46" s="183"/>
      <c r="G46" s="184">
        <f t="shared" si="0"/>
        <v>0</v>
      </c>
      <c r="H46" s="183"/>
      <c r="I46" s="184">
        <f t="shared" si="1"/>
        <v>0</v>
      </c>
      <c r="J46" s="183"/>
      <c r="K46" s="184">
        <f t="shared" si="2"/>
        <v>0</v>
      </c>
      <c r="L46" s="184">
        <v>21</v>
      </c>
      <c r="M46" s="184">
        <f t="shared" si="3"/>
        <v>0</v>
      </c>
      <c r="N46" s="182">
        <v>0</v>
      </c>
      <c r="O46" s="182">
        <f t="shared" si="4"/>
        <v>0</v>
      </c>
      <c r="P46" s="182">
        <v>0</v>
      </c>
      <c r="Q46" s="182">
        <f t="shared" si="5"/>
        <v>0</v>
      </c>
      <c r="R46" s="184"/>
      <c r="S46" s="184" t="s">
        <v>281</v>
      </c>
      <c r="T46" s="185" t="s">
        <v>268</v>
      </c>
      <c r="U46" s="158">
        <v>0</v>
      </c>
      <c r="V46" s="158">
        <f t="shared" si="6"/>
        <v>0</v>
      </c>
      <c r="W46" s="158"/>
      <c r="X46" s="158" t="s">
        <v>314</v>
      </c>
      <c r="Y46" s="147"/>
      <c r="Z46" s="147"/>
      <c r="AA46" s="147"/>
      <c r="AB46" s="147"/>
      <c r="AC46" s="147"/>
      <c r="AD46" s="147"/>
      <c r="AE46" s="147"/>
      <c r="AF46" s="147"/>
      <c r="AG46" s="147" t="s">
        <v>324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79">
        <v>39</v>
      </c>
      <c r="B47" s="180" t="s">
        <v>1405</v>
      </c>
      <c r="C47" s="187" t="s">
        <v>2640</v>
      </c>
      <c r="D47" s="181" t="s">
        <v>1340</v>
      </c>
      <c r="E47" s="182">
        <v>6</v>
      </c>
      <c r="F47" s="183"/>
      <c r="G47" s="184">
        <f t="shared" si="0"/>
        <v>0</v>
      </c>
      <c r="H47" s="183"/>
      <c r="I47" s="184">
        <f t="shared" si="1"/>
        <v>0</v>
      </c>
      <c r="J47" s="183"/>
      <c r="K47" s="184">
        <f t="shared" si="2"/>
        <v>0</v>
      </c>
      <c r="L47" s="184">
        <v>21</v>
      </c>
      <c r="M47" s="184">
        <f t="shared" si="3"/>
        <v>0</v>
      </c>
      <c r="N47" s="182">
        <v>0</v>
      </c>
      <c r="O47" s="182">
        <f t="shared" si="4"/>
        <v>0</v>
      </c>
      <c r="P47" s="182">
        <v>0</v>
      </c>
      <c r="Q47" s="182">
        <f t="shared" si="5"/>
        <v>0</v>
      </c>
      <c r="R47" s="184"/>
      <c r="S47" s="184" t="s">
        <v>281</v>
      </c>
      <c r="T47" s="185" t="s">
        <v>268</v>
      </c>
      <c r="U47" s="158">
        <v>0</v>
      </c>
      <c r="V47" s="158">
        <f t="shared" si="6"/>
        <v>0</v>
      </c>
      <c r="W47" s="158"/>
      <c r="X47" s="158" t="s">
        <v>314</v>
      </c>
      <c r="Y47" s="147"/>
      <c r="Z47" s="147"/>
      <c r="AA47" s="147"/>
      <c r="AB47" s="147"/>
      <c r="AC47" s="147"/>
      <c r="AD47" s="147"/>
      <c r="AE47" s="147"/>
      <c r="AF47" s="147"/>
      <c r="AG47" s="147" t="s">
        <v>324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40</v>
      </c>
      <c r="B48" s="180" t="s">
        <v>1406</v>
      </c>
      <c r="C48" s="187" t="s">
        <v>1407</v>
      </c>
      <c r="D48" s="181" t="s">
        <v>1340</v>
      </c>
      <c r="E48" s="182">
        <v>9</v>
      </c>
      <c r="F48" s="183"/>
      <c r="G48" s="184">
        <f t="shared" si="0"/>
        <v>0</v>
      </c>
      <c r="H48" s="183"/>
      <c r="I48" s="184">
        <f t="shared" si="1"/>
        <v>0</v>
      </c>
      <c r="J48" s="183"/>
      <c r="K48" s="184">
        <f t="shared" si="2"/>
        <v>0</v>
      </c>
      <c r="L48" s="184">
        <v>21</v>
      </c>
      <c r="M48" s="184">
        <f t="shared" si="3"/>
        <v>0</v>
      </c>
      <c r="N48" s="182">
        <v>0</v>
      </c>
      <c r="O48" s="182">
        <f t="shared" si="4"/>
        <v>0</v>
      </c>
      <c r="P48" s="182">
        <v>0</v>
      </c>
      <c r="Q48" s="182">
        <f t="shared" si="5"/>
        <v>0</v>
      </c>
      <c r="R48" s="184"/>
      <c r="S48" s="184" t="s">
        <v>281</v>
      </c>
      <c r="T48" s="185" t="s">
        <v>268</v>
      </c>
      <c r="U48" s="158">
        <v>0</v>
      </c>
      <c r="V48" s="158">
        <f t="shared" si="6"/>
        <v>0</v>
      </c>
      <c r="W48" s="158"/>
      <c r="X48" s="158" t="s">
        <v>314</v>
      </c>
      <c r="Y48" s="147"/>
      <c r="Z48" s="147"/>
      <c r="AA48" s="147"/>
      <c r="AB48" s="147"/>
      <c r="AC48" s="147"/>
      <c r="AD48" s="147"/>
      <c r="AE48" s="147"/>
      <c r="AF48" s="147"/>
      <c r="AG48" s="147" t="s">
        <v>324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41</v>
      </c>
      <c r="B49" s="180" t="s">
        <v>1408</v>
      </c>
      <c r="C49" s="187" t="s">
        <v>1409</v>
      </c>
      <c r="D49" s="181" t="s">
        <v>1410</v>
      </c>
      <c r="E49" s="182">
        <v>1</v>
      </c>
      <c r="F49" s="183"/>
      <c r="G49" s="184">
        <f t="shared" si="0"/>
        <v>0</v>
      </c>
      <c r="H49" s="183"/>
      <c r="I49" s="184">
        <f t="shared" si="1"/>
        <v>0</v>
      </c>
      <c r="J49" s="183"/>
      <c r="K49" s="184">
        <f t="shared" si="2"/>
        <v>0</v>
      </c>
      <c r="L49" s="184">
        <v>21</v>
      </c>
      <c r="M49" s="184">
        <f t="shared" si="3"/>
        <v>0</v>
      </c>
      <c r="N49" s="182">
        <v>0</v>
      </c>
      <c r="O49" s="182">
        <f t="shared" si="4"/>
        <v>0</v>
      </c>
      <c r="P49" s="182">
        <v>0</v>
      </c>
      <c r="Q49" s="182">
        <f t="shared" si="5"/>
        <v>0</v>
      </c>
      <c r="R49" s="184"/>
      <c r="S49" s="184" t="s">
        <v>281</v>
      </c>
      <c r="T49" s="185" t="s">
        <v>268</v>
      </c>
      <c r="U49" s="158">
        <v>0</v>
      </c>
      <c r="V49" s="158">
        <f t="shared" si="6"/>
        <v>0</v>
      </c>
      <c r="W49" s="158"/>
      <c r="X49" s="158" t="s">
        <v>314</v>
      </c>
      <c r="Y49" s="147"/>
      <c r="Z49" s="147"/>
      <c r="AA49" s="147"/>
      <c r="AB49" s="147"/>
      <c r="AC49" s="147"/>
      <c r="AD49" s="147"/>
      <c r="AE49" s="147"/>
      <c r="AF49" s="147"/>
      <c r="AG49" s="147" t="s">
        <v>324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9">
        <v>42</v>
      </c>
      <c r="B50" s="180" t="s">
        <v>1411</v>
      </c>
      <c r="C50" s="187" t="s">
        <v>1412</v>
      </c>
      <c r="D50" s="181" t="s">
        <v>0</v>
      </c>
      <c r="E50" s="182">
        <v>4.5</v>
      </c>
      <c r="F50" s="183"/>
      <c r="G50" s="184">
        <f t="shared" si="0"/>
        <v>0</v>
      </c>
      <c r="H50" s="183"/>
      <c r="I50" s="184">
        <f t="shared" si="1"/>
        <v>0</v>
      </c>
      <c r="J50" s="183"/>
      <c r="K50" s="184">
        <f t="shared" si="2"/>
        <v>0</v>
      </c>
      <c r="L50" s="184">
        <v>21</v>
      </c>
      <c r="M50" s="184">
        <f t="shared" si="3"/>
        <v>0</v>
      </c>
      <c r="N50" s="182">
        <v>0</v>
      </c>
      <c r="O50" s="182">
        <f t="shared" si="4"/>
        <v>0</v>
      </c>
      <c r="P50" s="182">
        <v>0</v>
      </c>
      <c r="Q50" s="182">
        <f t="shared" si="5"/>
        <v>0</v>
      </c>
      <c r="R50" s="184"/>
      <c r="S50" s="184" t="s">
        <v>281</v>
      </c>
      <c r="T50" s="185" t="s">
        <v>268</v>
      </c>
      <c r="U50" s="158">
        <v>0</v>
      </c>
      <c r="V50" s="158">
        <f t="shared" si="6"/>
        <v>0</v>
      </c>
      <c r="W50" s="158"/>
      <c r="X50" s="158" t="s">
        <v>1413</v>
      </c>
      <c r="Y50" s="147"/>
      <c r="Z50" s="147"/>
      <c r="AA50" s="147"/>
      <c r="AB50" s="147"/>
      <c r="AC50" s="147"/>
      <c r="AD50" s="147"/>
      <c r="AE50" s="147"/>
      <c r="AF50" s="147"/>
      <c r="AG50" s="147" t="s">
        <v>1414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9">
        <v>43</v>
      </c>
      <c r="B51" s="180" t="s">
        <v>1415</v>
      </c>
      <c r="C51" s="187" t="s">
        <v>1416</v>
      </c>
      <c r="D51" s="181" t="s">
        <v>0</v>
      </c>
      <c r="E51" s="182">
        <v>3</v>
      </c>
      <c r="F51" s="183"/>
      <c r="G51" s="184">
        <f t="shared" si="0"/>
        <v>0</v>
      </c>
      <c r="H51" s="183"/>
      <c r="I51" s="184">
        <f t="shared" si="1"/>
        <v>0</v>
      </c>
      <c r="J51" s="183"/>
      <c r="K51" s="184">
        <f t="shared" si="2"/>
        <v>0</v>
      </c>
      <c r="L51" s="184">
        <v>21</v>
      </c>
      <c r="M51" s="184">
        <f t="shared" si="3"/>
        <v>0</v>
      </c>
      <c r="N51" s="182">
        <v>0</v>
      </c>
      <c r="O51" s="182">
        <f t="shared" si="4"/>
        <v>0</v>
      </c>
      <c r="P51" s="182">
        <v>0</v>
      </c>
      <c r="Q51" s="182">
        <f t="shared" si="5"/>
        <v>0</v>
      </c>
      <c r="R51" s="184"/>
      <c r="S51" s="184" t="s">
        <v>281</v>
      </c>
      <c r="T51" s="185" t="s">
        <v>268</v>
      </c>
      <c r="U51" s="158">
        <v>0</v>
      </c>
      <c r="V51" s="158">
        <f t="shared" si="6"/>
        <v>0</v>
      </c>
      <c r="W51" s="158"/>
      <c r="X51" s="158" t="s">
        <v>1413</v>
      </c>
      <c r="Y51" s="147"/>
      <c r="Z51" s="147"/>
      <c r="AA51" s="147"/>
      <c r="AB51" s="147"/>
      <c r="AC51" s="147"/>
      <c r="AD51" s="147"/>
      <c r="AE51" s="147"/>
      <c r="AF51" s="147"/>
      <c r="AG51" s="147" t="s">
        <v>1414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9">
        <v>44</v>
      </c>
      <c r="B52" s="180" t="s">
        <v>1417</v>
      </c>
      <c r="C52" s="187" t="s">
        <v>1418</v>
      </c>
      <c r="D52" s="181" t="s">
        <v>0</v>
      </c>
      <c r="E52" s="182">
        <v>2</v>
      </c>
      <c r="F52" s="183"/>
      <c r="G52" s="184">
        <f t="shared" si="0"/>
        <v>0</v>
      </c>
      <c r="H52" s="183"/>
      <c r="I52" s="184">
        <f t="shared" si="1"/>
        <v>0</v>
      </c>
      <c r="J52" s="183"/>
      <c r="K52" s="184">
        <f t="shared" si="2"/>
        <v>0</v>
      </c>
      <c r="L52" s="184">
        <v>21</v>
      </c>
      <c r="M52" s="184">
        <f t="shared" si="3"/>
        <v>0</v>
      </c>
      <c r="N52" s="182">
        <v>0</v>
      </c>
      <c r="O52" s="182">
        <f t="shared" si="4"/>
        <v>0</v>
      </c>
      <c r="P52" s="182">
        <v>0</v>
      </c>
      <c r="Q52" s="182">
        <f t="shared" si="5"/>
        <v>0</v>
      </c>
      <c r="R52" s="184"/>
      <c r="S52" s="184" t="s">
        <v>281</v>
      </c>
      <c r="T52" s="185" t="s">
        <v>268</v>
      </c>
      <c r="U52" s="158">
        <v>0</v>
      </c>
      <c r="V52" s="158">
        <f t="shared" si="6"/>
        <v>0</v>
      </c>
      <c r="W52" s="158"/>
      <c r="X52" s="158" t="s">
        <v>1413</v>
      </c>
      <c r="Y52" s="147"/>
      <c r="Z52" s="147"/>
      <c r="AA52" s="147"/>
      <c r="AB52" s="147"/>
      <c r="AC52" s="147"/>
      <c r="AD52" s="147"/>
      <c r="AE52" s="147"/>
      <c r="AF52" s="147"/>
      <c r="AG52" s="147" t="s">
        <v>1414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9">
        <v>45</v>
      </c>
      <c r="B53" s="180" t="s">
        <v>1419</v>
      </c>
      <c r="C53" s="187" t="s">
        <v>1420</v>
      </c>
      <c r="D53" s="181" t="s">
        <v>0</v>
      </c>
      <c r="E53" s="182">
        <v>3</v>
      </c>
      <c r="F53" s="183"/>
      <c r="G53" s="184">
        <f t="shared" si="0"/>
        <v>0</v>
      </c>
      <c r="H53" s="183"/>
      <c r="I53" s="184">
        <f t="shared" si="1"/>
        <v>0</v>
      </c>
      <c r="J53" s="183"/>
      <c r="K53" s="184">
        <f t="shared" si="2"/>
        <v>0</v>
      </c>
      <c r="L53" s="184">
        <v>21</v>
      </c>
      <c r="M53" s="184">
        <f t="shared" si="3"/>
        <v>0</v>
      </c>
      <c r="N53" s="182">
        <v>0</v>
      </c>
      <c r="O53" s="182">
        <f t="shared" si="4"/>
        <v>0</v>
      </c>
      <c r="P53" s="182">
        <v>0</v>
      </c>
      <c r="Q53" s="182">
        <f t="shared" si="5"/>
        <v>0</v>
      </c>
      <c r="R53" s="184"/>
      <c r="S53" s="184" t="s">
        <v>281</v>
      </c>
      <c r="T53" s="185" t="s">
        <v>268</v>
      </c>
      <c r="U53" s="158">
        <v>0</v>
      </c>
      <c r="V53" s="158">
        <f t="shared" si="6"/>
        <v>0</v>
      </c>
      <c r="W53" s="158"/>
      <c r="X53" s="158" t="s">
        <v>1413</v>
      </c>
      <c r="Y53" s="147"/>
      <c r="Z53" s="147"/>
      <c r="AA53" s="147"/>
      <c r="AB53" s="147"/>
      <c r="AC53" s="147"/>
      <c r="AD53" s="147"/>
      <c r="AE53" s="147"/>
      <c r="AF53" s="147"/>
      <c r="AG53" s="147" t="s">
        <v>1414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65" t="s">
        <v>262</v>
      </c>
      <c r="B54" s="166" t="s">
        <v>225</v>
      </c>
      <c r="C54" s="186" t="s">
        <v>226</v>
      </c>
      <c r="D54" s="167"/>
      <c r="E54" s="168"/>
      <c r="F54" s="169"/>
      <c r="G54" s="169">
        <f>SUMIF(AG55:AG74,"&lt;&gt;NOR",G55:G74)</f>
        <v>0</v>
      </c>
      <c r="H54" s="169"/>
      <c r="I54" s="169">
        <f>SUM(I55:I74)</f>
        <v>0</v>
      </c>
      <c r="J54" s="169"/>
      <c r="K54" s="169">
        <f>SUM(K55:K74)</f>
        <v>0</v>
      </c>
      <c r="L54" s="169"/>
      <c r="M54" s="169">
        <f>SUM(M55:M74)</f>
        <v>0</v>
      </c>
      <c r="N54" s="168"/>
      <c r="O54" s="168">
        <f>SUM(O55:O74)</f>
        <v>0</v>
      </c>
      <c r="P54" s="168"/>
      <c r="Q54" s="168">
        <f>SUM(Q55:Q74)</f>
        <v>0</v>
      </c>
      <c r="R54" s="169"/>
      <c r="S54" s="169"/>
      <c r="T54" s="170"/>
      <c r="U54" s="164"/>
      <c r="V54" s="164">
        <f>SUM(V55:V74)</f>
        <v>0</v>
      </c>
      <c r="W54" s="164"/>
      <c r="X54" s="164"/>
      <c r="AG54" t="s">
        <v>263</v>
      </c>
    </row>
    <row r="55" spans="1:60" outlineLevel="1" x14ac:dyDescent="0.2">
      <c r="A55" s="179">
        <v>46</v>
      </c>
      <c r="B55" s="180" t="s">
        <v>1421</v>
      </c>
      <c r="C55" s="187" t="s">
        <v>1422</v>
      </c>
      <c r="D55" s="181" t="s">
        <v>1423</v>
      </c>
      <c r="E55" s="182">
        <v>16</v>
      </c>
      <c r="F55" s="183"/>
      <c r="G55" s="184">
        <f t="shared" ref="G55:G74" si="7">ROUND(E55*F55,2)</f>
        <v>0</v>
      </c>
      <c r="H55" s="183"/>
      <c r="I55" s="184">
        <f t="shared" ref="I55:I74" si="8">ROUND(E55*H55,2)</f>
        <v>0</v>
      </c>
      <c r="J55" s="183"/>
      <c r="K55" s="184">
        <f t="shared" ref="K55:K74" si="9">ROUND(E55*J55,2)</f>
        <v>0</v>
      </c>
      <c r="L55" s="184">
        <v>21</v>
      </c>
      <c r="M55" s="184">
        <f t="shared" ref="M55:M74" si="10">G55*(1+L55/100)</f>
        <v>0</v>
      </c>
      <c r="N55" s="182">
        <v>0</v>
      </c>
      <c r="O55" s="182">
        <f t="shared" ref="O55:O74" si="11">ROUND(E55*N55,2)</f>
        <v>0</v>
      </c>
      <c r="P55" s="182">
        <v>0</v>
      </c>
      <c r="Q55" s="182">
        <f t="shared" ref="Q55:Q74" si="12">ROUND(E55*P55,2)</f>
        <v>0</v>
      </c>
      <c r="R55" s="184"/>
      <c r="S55" s="184" t="s">
        <v>281</v>
      </c>
      <c r="T55" s="185" t="s">
        <v>268</v>
      </c>
      <c r="U55" s="158">
        <v>0</v>
      </c>
      <c r="V55" s="158">
        <f t="shared" ref="V55:V74" si="13">ROUND(E55*U55,2)</f>
        <v>0</v>
      </c>
      <c r="W55" s="158"/>
      <c r="X55" s="158" t="s">
        <v>314</v>
      </c>
      <c r="Y55" s="147"/>
      <c r="Z55" s="147"/>
      <c r="AA55" s="147"/>
      <c r="AB55" s="147"/>
      <c r="AC55" s="147"/>
      <c r="AD55" s="147"/>
      <c r="AE55" s="147"/>
      <c r="AF55" s="147"/>
      <c r="AG55" s="147" t="s">
        <v>324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9">
        <v>47</v>
      </c>
      <c r="B56" s="180" t="s">
        <v>1424</v>
      </c>
      <c r="C56" s="187" t="s">
        <v>1425</v>
      </c>
      <c r="D56" s="181" t="s">
        <v>1340</v>
      </c>
      <c r="E56" s="182">
        <v>32</v>
      </c>
      <c r="F56" s="183"/>
      <c r="G56" s="184">
        <f t="shared" si="7"/>
        <v>0</v>
      </c>
      <c r="H56" s="183"/>
      <c r="I56" s="184">
        <f t="shared" si="8"/>
        <v>0</v>
      </c>
      <c r="J56" s="183"/>
      <c r="K56" s="184">
        <f t="shared" si="9"/>
        <v>0</v>
      </c>
      <c r="L56" s="184">
        <v>21</v>
      </c>
      <c r="M56" s="184">
        <f t="shared" si="10"/>
        <v>0</v>
      </c>
      <c r="N56" s="182">
        <v>0</v>
      </c>
      <c r="O56" s="182">
        <f t="shared" si="11"/>
        <v>0</v>
      </c>
      <c r="P56" s="182">
        <v>0</v>
      </c>
      <c r="Q56" s="182">
        <f t="shared" si="12"/>
        <v>0</v>
      </c>
      <c r="R56" s="184"/>
      <c r="S56" s="184" t="s">
        <v>281</v>
      </c>
      <c r="T56" s="185" t="s">
        <v>268</v>
      </c>
      <c r="U56" s="158">
        <v>0</v>
      </c>
      <c r="V56" s="158">
        <f t="shared" si="13"/>
        <v>0</v>
      </c>
      <c r="W56" s="158"/>
      <c r="X56" s="158" t="s">
        <v>314</v>
      </c>
      <c r="Y56" s="147"/>
      <c r="Z56" s="147"/>
      <c r="AA56" s="147"/>
      <c r="AB56" s="147"/>
      <c r="AC56" s="147"/>
      <c r="AD56" s="147"/>
      <c r="AE56" s="147"/>
      <c r="AF56" s="147"/>
      <c r="AG56" s="147" t="s">
        <v>324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9">
        <v>48</v>
      </c>
      <c r="B57" s="180" t="s">
        <v>1426</v>
      </c>
      <c r="C57" s="187" t="s">
        <v>1427</v>
      </c>
      <c r="D57" s="181" t="s">
        <v>1340</v>
      </c>
      <c r="E57" s="182">
        <v>1</v>
      </c>
      <c r="F57" s="183"/>
      <c r="G57" s="184">
        <f t="shared" si="7"/>
        <v>0</v>
      </c>
      <c r="H57" s="183"/>
      <c r="I57" s="184">
        <f t="shared" si="8"/>
        <v>0</v>
      </c>
      <c r="J57" s="183"/>
      <c r="K57" s="184">
        <f t="shared" si="9"/>
        <v>0</v>
      </c>
      <c r="L57" s="184">
        <v>21</v>
      </c>
      <c r="M57" s="184">
        <f t="shared" si="10"/>
        <v>0</v>
      </c>
      <c r="N57" s="182">
        <v>0</v>
      </c>
      <c r="O57" s="182">
        <f t="shared" si="11"/>
        <v>0</v>
      </c>
      <c r="P57" s="182">
        <v>0</v>
      </c>
      <c r="Q57" s="182">
        <f t="shared" si="12"/>
        <v>0</v>
      </c>
      <c r="R57" s="184"/>
      <c r="S57" s="184" t="s">
        <v>281</v>
      </c>
      <c r="T57" s="185" t="s">
        <v>268</v>
      </c>
      <c r="U57" s="158">
        <v>0</v>
      </c>
      <c r="V57" s="158">
        <f t="shared" si="13"/>
        <v>0</v>
      </c>
      <c r="W57" s="158"/>
      <c r="X57" s="158" t="s">
        <v>314</v>
      </c>
      <c r="Y57" s="147"/>
      <c r="Z57" s="147"/>
      <c r="AA57" s="147"/>
      <c r="AB57" s="147"/>
      <c r="AC57" s="147"/>
      <c r="AD57" s="147"/>
      <c r="AE57" s="147"/>
      <c r="AF57" s="147"/>
      <c r="AG57" s="147" t="s">
        <v>324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9">
        <v>49</v>
      </c>
      <c r="B58" s="180" t="s">
        <v>1428</v>
      </c>
      <c r="C58" s="187" t="s">
        <v>1429</v>
      </c>
      <c r="D58" s="181" t="s">
        <v>1340</v>
      </c>
      <c r="E58" s="182">
        <v>1</v>
      </c>
      <c r="F58" s="183"/>
      <c r="G58" s="184">
        <f t="shared" si="7"/>
        <v>0</v>
      </c>
      <c r="H58" s="183"/>
      <c r="I58" s="184">
        <f t="shared" si="8"/>
        <v>0</v>
      </c>
      <c r="J58" s="183"/>
      <c r="K58" s="184">
        <f t="shared" si="9"/>
        <v>0</v>
      </c>
      <c r="L58" s="184">
        <v>21</v>
      </c>
      <c r="M58" s="184">
        <f t="shared" si="10"/>
        <v>0</v>
      </c>
      <c r="N58" s="182">
        <v>0</v>
      </c>
      <c r="O58" s="182">
        <f t="shared" si="11"/>
        <v>0</v>
      </c>
      <c r="P58" s="182">
        <v>0</v>
      </c>
      <c r="Q58" s="182">
        <f t="shared" si="12"/>
        <v>0</v>
      </c>
      <c r="R58" s="184"/>
      <c r="S58" s="184" t="s">
        <v>281</v>
      </c>
      <c r="T58" s="185" t="s">
        <v>268</v>
      </c>
      <c r="U58" s="158">
        <v>0</v>
      </c>
      <c r="V58" s="158">
        <f t="shared" si="13"/>
        <v>0</v>
      </c>
      <c r="W58" s="158"/>
      <c r="X58" s="158" t="s">
        <v>314</v>
      </c>
      <c r="Y58" s="147"/>
      <c r="Z58" s="147"/>
      <c r="AA58" s="147"/>
      <c r="AB58" s="147"/>
      <c r="AC58" s="147"/>
      <c r="AD58" s="147"/>
      <c r="AE58" s="147"/>
      <c r="AF58" s="147"/>
      <c r="AG58" s="147" t="s">
        <v>324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50</v>
      </c>
      <c r="B59" s="180" t="s">
        <v>1430</v>
      </c>
      <c r="C59" s="187" t="s">
        <v>1431</v>
      </c>
      <c r="D59" s="181" t="s">
        <v>1340</v>
      </c>
      <c r="E59" s="182">
        <v>29</v>
      </c>
      <c r="F59" s="183"/>
      <c r="G59" s="184">
        <f t="shared" si="7"/>
        <v>0</v>
      </c>
      <c r="H59" s="183"/>
      <c r="I59" s="184">
        <f t="shared" si="8"/>
        <v>0</v>
      </c>
      <c r="J59" s="183"/>
      <c r="K59" s="184">
        <f t="shared" si="9"/>
        <v>0</v>
      </c>
      <c r="L59" s="184">
        <v>21</v>
      </c>
      <c r="M59" s="184">
        <f t="shared" si="10"/>
        <v>0</v>
      </c>
      <c r="N59" s="182">
        <v>0</v>
      </c>
      <c r="O59" s="182">
        <f t="shared" si="11"/>
        <v>0</v>
      </c>
      <c r="P59" s="182">
        <v>0</v>
      </c>
      <c r="Q59" s="182">
        <f t="shared" si="12"/>
        <v>0</v>
      </c>
      <c r="R59" s="184"/>
      <c r="S59" s="184" t="s">
        <v>281</v>
      </c>
      <c r="T59" s="185" t="s">
        <v>268</v>
      </c>
      <c r="U59" s="158">
        <v>0</v>
      </c>
      <c r="V59" s="158">
        <f t="shared" si="13"/>
        <v>0</v>
      </c>
      <c r="W59" s="158"/>
      <c r="X59" s="158" t="s">
        <v>314</v>
      </c>
      <c r="Y59" s="147"/>
      <c r="Z59" s="147"/>
      <c r="AA59" s="147"/>
      <c r="AB59" s="147"/>
      <c r="AC59" s="147"/>
      <c r="AD59" s="147"/>
      <c r="AE59" s="147"/>
      <c r="AF59" s="147"/>
      <c r="AG59" s="147" t="s">
        <v>324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51</v>
      </c>
      <c r="B60" s="180" t="s">
        <v>1432</v>
      </c>
      <c r="C60" s="187" t="s">
        <v>1433</v>
      </c>
      <c r="D60" s="181" t="s">
        <v>1340</v>
      </c>
      <c r="E60" s="182">
        <v>14</v>
      </c>
      <c r="F60" s="183"/>
      <c r="G60" s="184">
        <f t="shared" si="7"/>
        <v>0</v>
      </c>
      <c r="H60" s="183"/>
      <c r="I60" s="184">
        <f t="shared" si="8"/>
        <v>0</v>
      </c>
      <c r="J60" s="183"/>
      <c r="K60" s="184">
        <f t="shared" si="9"/>
        <v>0</v>
      </c>
      <c r="L60" s="184">
        <v>21</v>
      </c>
      <c r="M60" s="184">
        <f t="shared" si="10"/>
        <v>0</v>
      </c>
      <c r="N60" s="182">
        <v>0</v>
      </c>
      <c r="O60" s="182">
        <f t="shared" si="11"/>
        <v>0</v>
      </c>
      <c r="P60" s="182">
        <v>0</v>
      </c>
      <c r="Q60" s="182">
        <f t="shared" si="12"/>
        <v>0</v>
      </c>
      <c r="R60" s="184"/>
      <c r="S60" s="184" t="s">
        <v>281</v>
      </c>
      <c r="T60" s="185" t="s">
        <v>268</v>
      </c>
      <c r="U60" s="158">
        <v>0</v>
      </c>
      <c r="V60" s="158">
        <f t="shared" si="13"/>
        <v>0</v>
      </c>
      <c r="W60" s="158"/>
      <c r="X60" s="158" t="s">
        <v>314</v>
      </c>
      <c r="Y60" s="147"/>
      <c r="Z60" s="147"/>
      <c r="AA60" s="147"/>
      <c r="AB60" s="147"/>
      <c r="AC60" s="147"/>
      <c r="AD60" s="147"/>
      <c r="AE60" s="147"/>
      <c r="AF60" s="147"/>
      <c r="AG60" s="147" t="s">
        <v>324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52</v>
      </c>
      <c r="B61" s="180" t="s">
        <v>1434</v>
      </c>
      <c r="C61" s="187" t="s">
        <v>1435</v>
      </c>
      <c r="D61" s="181" t="s">
        <v>1340</v>
      </c>
      <c r="E61" s="182">
        <v>7</v>
      </c>
      <c r="F61" s="183"/>
      <c r="G61" s="184">
        <f t="shared" si="7"/>
        <v>0</v>
      </c>
      <c r="H61" s="183"/>
      <c r="I61" s="184">
        <f t="shared" si="8"/>
        <v>0</v>
      </c>
      <c r="J61" s="183"/>
      <c r="K61" s="184">
        <f t="shared" si="9"/>
        <v>0</v>
      </c>
      <c r="L61" s="184">
        <v>21</v>
      </c>
      <c r="M61" s="184">
        <f t="shared" si="10"/>
        <v>0</v>
      </c>
      <c r="N61" s="182">
        <v>0</v>
      </c>
      <c r="O61" s="182">
        <f t="shared" si="11"/>
        <v>0</v>
      </c>
      <c r="P61" s="182">
        <v>0</v>
      </c>
      <c r="Q61" s="182">
        <f t="shared" si="12"/>
        <v>0</v>
      </c>
      <c r="R61" s="184"/>
      <c r="S61" s="184" t="s">
        <v>281</v>
      </c>
      <c r="T61" s="185" t="s">
        <v>268</v>
      </c>
      <c r="U61" s="158">
        <v>0</v>
      </c>
      <c r="V61" s="158">
        <f t="shared" si="13"/>
        <v>0</v>
      </c>
      <c r="W61" s="158"/>
      <c r="X61" s="158" t="s">
        <v>314</v>
      </c>
      <c r="Y61" s="147"/>
      <c r="Z61" s="147"/>
      <c r="AA61" s="147"/>
      <c r="AB61" s="147"/>
      <c r="AC61" s="147"/>
      <c r="AD61" s="147"/>
      <c r="AE61" s="147"/>
      <c r="AF61" s="147"/>
      <c r="AG61" s="147" t="s">
        <v>324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53</v>
      </c>
      <c r="B62" s="180" t="s">
        <v>1436</v>
      </c>
      <c r="C62" s="187" t="s">
        <v>1437</v>
      </c>
      <c r="D62" s="181" t="s">
        <v>1340</v>
      </c>
      <c r="E62" s="182">
        <v>17</v>
      </c>
      <c r="F62" s="183"/>
      <c r="G62" s="184">
        <f t="shared" si="7"/>
        <v>0</v>
      </c>
      <c r="H62" s="183"/>
      <c r="I62" s="184">
        <f t="shared" si="8"/>
        <v>0</v>
      </c>
      <c r="J62" s="183"/>
      <c r="K62" s="184">
        <f t="shared" si="9"/>
        <v>0</v>
      </c>
      <c r="L62" s="184">
        <v>21</v>
      </c>
      <c r="M62" s="184">
        <f t="shared" si="10"/>
        <v>0</v>
      </c>
      <c r="N62" s="182">
        <v>0</v>
      </c>
      <c r="O62" s="182">
        <f t="shared" si="11"/>
        <v>0</v>
      </c>
      <c r="P62" s="182">
        <v>0</v>
      </c>
      <c r="Q62" s="182">
        <f t="shared" si="12"/>
        <v>0</v>
      </c>
      <c r="R62" s="184"/>
      <c r="S62" s="184" t="s">
        <v>281</v>
      </c>
      <c r="T62" s="185" t="s">
        <v>268</v>
      </c>
      <c r="U62" s="158">
        <v>0</v>
      </c>
      <c r="V62" s="158">
        <f t="shared" si="13"/>
        <v>0</v>
      </c>
      <c r="W62" s="158"/>
      <c r="X62" s="158" t="s">
        <v>314</v>
      </c>
      <c r="Y62" s="147"/>
      <c r="Z62" s="147"/>
      <c r="AA62" s="147"/>
      <c r="AB62" s="147"/>
      <c r="AC62" s="147"/>
      <c r="AD62" s="147"/>
      <c r="AE62" s="147"/>
      <c r="AF62" s="147"/>
      <c r="AG62" s="147" t="s">
        <v>324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54</v>
      </c>
      <c r="B63" s="180" t="s">
        <v>1438</v>
      </c>
      <c r="C63" s="187" t="s">
        <v>1439</v>
      </c>
      <c r="D63" s="181" t="s">
        <v>1340</v>
      </c>
      <c r="E63" s="182">
        <v>4</v>
      </c>
      <c r="F63" s="183"/>
      <c r="G63" s="184">
        <f t="shared" si="7"/>
        <v>0</v>
      </c>
      <c r="H63" s="183"/>
      <c r="I63" s="184">
        <f t="shared" si="8"/>
        <v>0</v>
      </c>
      <c r="J63" s="183"/>
      <c r="K63" s="184">
        <f t="shared" si="9"/>
        <v>0</v>
      </c>
      <c r="L63" s="184">
        <v>21</v>
      </c>
      <c r="M63" s="184">
        <f t="shared" si="10"/>
        <v>0</v>
      </c>
      <c r="N63" s="182">
        <v>0</v>
      </c>
      <c r="O63" s="182">
        <f t="shared" si="11"/>
        <v>0</v>
      </c>
      <c r="P63" s="182">
        <v>0</v>
      </c>
      <c r="Q63" s="182">
        <f t="shared" si="12"/>
        <v>0</v>
      </c>
      <c r="R63" s="184"/>
      <c r="S63" s="184" t="s">
        <v>281</v>
      </c>
      <c r="T63" s="185" t="s">
        <v>268</v>
      </c>
      <c r="U63" s="158">
        <v>0</v>
      </c>
      <c r="V63" s="158">
        <f t="shared" si="13"/>
        <v>0</v>
      </c>
      <c r="W63" s="158"/>
      <c r="X63" s="158" t="s">
        <v>314</v>
      </c>
      <c r="Y63" s="147"/>
      <c r="Z63" s="147"/>
      <c r="AA63" s="147"/>
      <c r="AB63" s="147"/>
      <c r="AC63" s="147"/>
      <c r="AD63" s="147"/>
      <c r="AE63" s="147"/>
      <c r="AF63" s="147"/>
      <c r="AG63" s="147" t="s">
        <v>324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55</v>
      </c>
      <c r="B64" s="180" t="s">
        <v>1440</v>
      </c>
      <c r="C64" s="187" t="s">
        <v>1441</v>
      </c>
      <c r="D64" s="181" t="s">
        <v>1340</v>
      </c>
      <c r="E64" s="182">
        <v>1</v>
      </c>
      <c r="F64" s="183"/>
      <c r="G64" s="184">
        <f t="shared" si="7"/>
        <v>0</v>
      </c>
      <c r="H64" s="183"/>
      <c r="I64" s="184">
        <f t="shared" si="8"/>
        <v>0</v>
      </c>
      <c r="J64" s="183"/>
      <c r="K64" s="184">
        <f t="shared" si="9"/>
        <v>0</v>
      </c>
      <c r="L64" s="184">
        <v>21</v>
      </c>
      <c r="M64" s="184">
        <f t="shared" si="10"/>
        <v>0</v>
      </c>
      <c r="N64" s="182">
        <v>0</v>
      </c>
      <c r="O64" s="182">
        <f t="shared" si="11"/>
        <v>0</v>
      </c>
      <c r="P64" s="182">
        <v>0</v>
      </c>
      <c r="Q64" s="182">
        <f t="shared" si="12"/>
        <v>0</v>
      </c>
      <c r="R64" s="184"/>
      <c r="S64" s="184" t="s">
        <v>281</v>
      </c>
      <c r="T64" s="185" t="s">
        <v>268</v>
      </c>
      <c r="U64" s="158">
        <v>0</v>
      </c>
      <c r="V64" s="158">
        <f t="shared" si="13"/>
        <v>0</v>
      </c>
      <c r="W64" s="158"/>
      <c r="X64" s="158" t="s">
        <v>314</v>
      </c>
      <c r="Y64" s="147"/>
      <c r="Z64" s="147"/>
      <c r="AA64" s="147"/>
      <c r="AB64" s="147"/>
      <c r="AC64" s="147"/>
      <c r="AD64" s="147"/>
      <c r="AE64" s="147"/>
      <c r="AF64" s="147"/>
      <c r="AG64" s="147" t="s">
        <v>324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9">
        <v>56</v>
      </c>
      <c r="B65" s="180" t="s">
        <v>1442</v>
      </c>
      <c r="C65" s="187" t="s">
        <v>1443</v>
      </c>
      <c r="D65" s="181" t="s">
        <v>1340</v>
      </c>
      <c r="E65" s="182">
        <v>1</v>
      </c>
      <c r="F65" s="183"/>
      <c r="G65" s="184">
        <f t="shared" si="7"/>
        <v>0</v>
      </c>
      <c r="H65" s="183"/>
      <c r="I65" s="184">
        <f t="shared" si="8"/>
        <v>0</v>
      </c>
      <c r="J65" s="183"/>
      <c r="K65" s="184">
        <f t="shared" si="9"/>
        <v>0</v>
      </c>
      <c r="L65" s="184">
        <v>21</v>
      </c>
      <c r="M65" s="184">
        <f t="shared" si="10"/>
        <v>0</v>
      </c>
      <c r="N65" s="182">
        <v>0</v>
      </c>
      <c r="O65" s="182">
        <f t="shared" si="11"/>
        <v>0</v>
      </c>
      <c r="P65" s="182">
        <v>0</v>
      </c>
      <c r="Q65" s="182">
        <f t="shared" si="12"/>
        <v>0</v>
      </c>
      <c r="R65" s="184"/>
      <c r="S65" s="184" t="s">
        <v>281</v>
      </c>
      <c r="T65" s="185" t="s">
        <v>268</v>
      </c>
      <c r="U65" s="158">
        <v>0</v>
      </c>
      <c r="V65" s="158">
        <f t="shared" si="13"/>
        <v>0</v>
      </c>
      <c r="W65" s="158"/>
      <c r="X65" s="158" t="s">
        <v>314</v>
      </c>
      <c r="Y65" s="147"/>
      <c r="Z65" s="147"/>
      <c r="AA65" s="147"/>
      <c r="AB65" s="147"/>
      <c r="AC65" s="147"/>
      <c r="AD65" s="147"/>
      <c r="AE65" s="147"/>
      <c r="AF65" s="147"/>
      <c r="AG65" s="147" t="s">
        <v>324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57</v>
      </c>
      <c r="B66" s="180" t="s">
        <v>1444</v>
      </c>
      <c r="C66" s="187" t="s">
        <v>1445</v>
      </c>
      <c r="D66" s="181" t="s">
        <v>1340</v>
      </c>
      <c r="E66" s="182">
        <v>1</v>
      </c>
      <c r="F66" s="183"/>
      <c r="G66" s="184">
        <f t="shared" si="7"/>
        <v>0</v>
      </c>
      <c r="H66" s="183"/>
      <c r="I66" s="184">
        <f t="shared" si="8"/>
        <v>0</v>
      </c>
      <c r="J66" s="183"/>
      <c r="K66" s="184">
        <f t="shared" si="9"/>
        <v>0</v>
      </c>
      <c r="L66" s="184">
        <v>21</v>
      </c>
      <c r="M66" s="184">
        <f t="shared" si="10"/>
        <v>0</v>
      </c>
      <c r="N66" s="182">
        <v>0</v>
      </c>
      <c r="O66" s="182">
        <f t="shared" si="11"/>
        <v>0</v>
      </c>
      <c r="P66" s="182">
        <v>0</v>
      </c>
      <c r="Q66" s="182">
        <f t="shared" si="12"/>
        <v>0</v>
      </c>
      <c r="R66" s="184"/>
      <c r="S66" s="184" t="s">
        <v>281</v>
      </c>
      <c r="T66" s="185" t="s">
        <v>268</v>
      </c>
      <c r="U66" s="158">
        <v>0</v>
      </c>
      <c r="V66" s="158">
        <f t="shared" si="13"/>
        <v>0</v>
      </c>
      <c r="W66" s="158"/>
      <c r="X66" s="158" t="s">
        <v>314</v>
      </c>
      <c r="Y66" s="147"/>
      <c r="Z66" s="147"/>
      <c r="AA66" s="147"/>
      <c r="AB66" s="147"/>
      <c r="AC66" s="147"/>
      <c r="AD66" s="147"/>
      <c r="AE66" s="147"/>
      <c r="AF66" s="147"/>
      <c r="AG66" s="147" t="s">
        <v>324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58</v>
      </c>
      <c r="B67" s="180" t="s">
        <v>1446</v>
      </c>
      <c r="C67" s="187" t="s">
        <v>1447</v>
      </c>
      <c r="D67" s="181" t="s">
        <v>1340</v>
      </c>
      <c r="E67" s="182">
        <v>9</v>
      </c>
      <c r="F67" s="183"/>
      <c r="G67" s="184">
        <f t="shared" si="7"/>
        <v>0</v>
      </c>
      <c r="H67" s="183"/>
      <c r="I67" s="184">
        <f t="shared" si="8"/>
        <v>0</v>
      </c>
      <c r="J67" s="183"/>
      <c r="K67" s="184">
        <f t="shared" si="9"/>
        <v>0</v>
      </c>
      <c r="L67" s="184">
        <v>21</v>
      </c>
      <c r="M67" s="184">
        <f t="shared" si="10"/>
        <v>0</v>
      </c>
      <c r="N67" s="182">
        <v>0</v>
      </c>
      <c r="O67" s="182">
        <f t="shared" si="11"/>
        <v>0</v>
      </c>
      <c r="P67" s="182">
        <v>0</v>
      </c>
      <c r="Q67" s="182">
        <f t="shared" si="12"/>
        <v>0</v>
      </c>
      <c r="R67" s="184"/>
      <c r="S67" s="184" t="s">
        <v>281</v>
      </c>
      <c r="T67" s="185" t="s">
        <v>268</v>
      </c>
      <c r="U67" s="158">
        <v>0</v>
      </c>
      <c r="V67" s="158">
        <f t="shared" si="13"/>
        <v>0</v>
      </c>
      <c r="W67" s="158"/>
      <c r="X67" s="158" t="s">
        <v>314</v>
      </c>
      <c r="Y67" s="147"/>
      <c r="Z67" s="147"/>
      <c r="AA67" s="147"/>
      <c r="AB67" s="147"/>
      <c r="AC67" s="147"/>
      <c r="AD67" s="147"/>
      <c r="AE67" s="147"/>
      <c r="AF67" s="147"/>
      <c r="AG67" s="147" t="s">
        <v>324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59</v>
      </c>
      <c r="B68" s="180" t="s">
        <v>1448</v>
      </c>
      <c r="C68" s="187" t="s">
        <v>1449</v>
      </c>
      <c r="D68" s="181" t="s">
        <v>1340</v>
      </c>
      <c r="E68" s="182">
        <v>1</v>
      </c>
      <c r="F68" s="183"/>
      <c r="G68" s="184">
        <f t="shared" si="7"/>
        <v>0</v>
      </c>
      <c r="H68" s="183"/>
      <c r="I68" s="184">
        <f t="shared" si="8"/>
        <v>0</v>
      </c>
      <c r="J68" s="183"/>
      <c r="K68" s="184">
        <f t="shared" si="9"/>
        <v>0</v>
      </c>
      <c r="L68" s="184">
        <v>21</v>
      </c>
      <c r="M68" s="184">
        <f t="shared" si="10"/>
        <v>0</v>
      </c>
      <c r="N68" s="182">
        <v>0</v>
      </c>
      <c r="O68" s="182">
        <f t="shared" si="11"/>
        <v>0</v>
      </c>
      <c r="P68" s="182">
        <v>0</v>
      </c>
      <c r="Q68" s="182">
        <f t="shared" si="12"/>
        <v>0</v>
      </c>
      <c r="R68" s="184"/>
      <c r="S68" s="184" t="s">
        <v>281</v>
      </c>
      <c r="T68" s="185" t="s">
        <v>268</v>
      </c>
      <c r="U68" s="158">
        <v>0</v>
      </c>
      <c r="V68" s="158">
        <f t="shared" si="13"/>
        <v>0</v>
      </c>
      <c r="W68" s="158"/>
      <c r="X68" s="158" t="s">
        <v>314</v>
      </c>
      <c r="Y68" s="147"/>
      <c r="Z68" s="147"/>
      <c r="AA68" s="147"/>
      <c r="AB68" s="147"/>
      <c r="AC68" s="147"/>
      <c r="AD68" s="147"/>
      <c r="AE68" s="147"/>
      <c r="AF68" s="147"/>
      <c r="AG68" s="147" t="s">
        <v>324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60</v>
      </c>
      <c r="B69" s="180" t="s">
        <v>1450</v>
      </c>
      <c r="C69" s="187" t="s">
        <v>1451</v>
      </c>
      <c r="D69" s="181" t="s">
        <v>1340</v>
      </c>
      <c r="E69" s="182">
        <v>1</v>
      </c>
      <c r="F69" s="183"/>
      <c r="G69" s="184">
        <f t="shared" si="7"/>
        <v>0</v>
      </c>
      <c r="H69" s="183"/>
      <c r="I69" s="184">
        <f t="shared" si="8"/>
        <v>0</v>
      </c>
      <c r="J69" s="183"/>
      <c r="K69" s="184">
        <f t="shared" si="9"/>
        <v>0</v>
      </c>
      <c r="L69" s="184">
        <v>21</v>
      </c>
      <c r="M69" s="184">
        <f t="shared" si="10"/>
        <v>0</v>
      </c>
      <c r="N69" s="182">
        <v>0</v>
      </c>
      <c r="O69" s="182">
        <f t="shared" si="11"/>
        <v>0</v>
      </c>
      <c r="P69" s="182">
        <v>0</v>
      </c>
      <c r="Q69" s="182">
        <f t="shared" si="12"/>
        <v>0</v>
      </c>
      <c r="R69" s="184"/>
      <c r="S69" s="184" t="s">
        <v>281</v>
      </c>
      <c r="T69" s="185" t="s">
        <v>268</v>
      </c>
      <c r="U69" s="158">
        <v>0</v>
      </c>
      <c r="V69" s="158">
        <f t="shared" si="13"/>
        <v>0</v>
      </c>
      <c r="W69" s="158"/>
      <c r="X69" s="158" t="s">
        <v>314</v>
      </c>
      <c r="Y69" s="147"/>
      <c r="Z69" s="147"/>
      <c r="AA69" s="147"/>
      <c r="AB69" s="147"/>
      <c r="AC69" s="147"/>
      <c r="AD69" s="147"/>
      <c r="AE69" s="147"/>
      <c r="AF69" s="147"/>
      <c r="AG69" s="147" t="s">
        <v>324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9">
        <v>61</v>
      </c>
      <c r="B70" s="180" t="s">
        <v>1452</v>
      </c>
      <c r="C70" s="187" t="s">
        <v>2641</v>
      </c>
      <c r="D70" s="181" t="s">
        <v>1340</v>
      </c>
      <c r="E70" s="182">
        <v>3</v>
      </c>
      <c r="F70" s="183"/>
      <c r="G70" s="184">
        <f t="shared" si="7"/>
        <v>0</v>
      </c>
      <c r="H70" s="183"/>
      <c r="I70" s="184">
        <f t="shared" si="8"/>
        <v>0</v>
      </c>
      <c r="J70" s="183"/>
      <c r="K70" s="184">
        <f t="shared" si="9"/>
        <v>0</v>
      </c>
      <c r="L70" s="184">
        <v>21</v>
      </c>
      <c r="M70" s="184">
        <f t="shared" si="10"/>
        <v>0</v>
      </c>
      <c r="N70" s="182">
        <v>0</v>
      </c>
      <c r="O70" s="182">
        <f t="shared" si="11"/>
        <v>0</v>
      </c>
      <c r="P70" s="182">
        <v>0</v>
      </c>
      <c r="Q70" s="182">
        <f t="shared" si="12"/>
        <v>0</v>
      </c>
      <c r="R70" s="184"/>
      <c r="S70" s="184" t="s">
        <v>281</v>
      </c>
      <c r="T70" s="185" t="s">
        <v>268</v>
      </c>
      <c r="U70" s="158">
        <v>0</v>
      </c>
      <c r="V70" s="158">
        <f t="shared" si="13"/>
        <v>0</v>
      </c>
      <c r="W70" s="158"/>
      <c r="X70" s="158" t="s">
        <v>314</v>
      </c>
      <c r="Y70" s="147"/>
      <c r="Z70" s="147"/>
      <c r="AA70" s="147"/>
      <c r="AB70" s="147"/>
      <c r="AC70" s="147"/>
      <c r="AD70" s="147"/>
      <c r="AE70" s="147"/>
      <c r="AF70" s="147"/>
      <c r="AG70" s="147" t="s">
        <v>324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9">
        <v>62</v>
      </c>
      <c r="B71" s="180" t="s">
        <v>1453</v>
      </c>
      <c r="C71" s="187" t="s">
        <v>1412</v>
      </c>
      <c r="D71" s="181" t="s">
        <v>0</v>
      </c>
      <c r="E71" s="182">
        <v>4.5</v>
      </c>
      <c r="F71" s="183"/>
      <c r="G71" s="184">
        <f t="shared" si="7"/>
        <v>0</v>
      </c>
      <c r="H71" s="183"/>
      <c r="I71" s="184">
        <f t="shared" si="8"/>
        <v>0</v>
      </c>
      <c r="J71" s="183"/>
      <c r="K71" s="184">
        <f t="shared" si="9"/>
        <v>0</v>
      </c>
      <c r="L71" s="184">
        <v>21</v>
      </c>
      <c r="M71" s="184">
        <f t="shared" si="10"/>
        <v>0</v>
      </c>
      <c r="N71" s="182">
        <v>0</v>
      </c>
      <c r="O71" s="182">
        <f t="shared" si="11"/>
        <v>0</v>
      </c>
      <c r="P71" s="182">
        <v>0</v>
      </c>
      <c r="Q71" s="182">
        <f t="shared" si="12"/>
        <v>0</v>
      </c>
      <c r="R71" s="184"/>
      <c r="S71" s="184" t="s">
        <v>281</v>
      </c>
      <c r="T71" s="185" t="s">
        <v>268</v>
      </c>
      <c r="U71" s="158">
        <v>0</v>
      </c>
      <c r="V71" s="158">
        <f t="shared" si="13"/>
        <v>0</v>
      </c>
      <c r="W71" s="158"/>
      <c r="X71" s="158" t="s">
        <v>1413</v>
      </c>
      <c r="Y71" s="147"/>
      <c r="Z71" s="147"/>
      <c r="AA71" s="147"/>
      <c r="AB71" s="147"/>
      <c r="AC71" s="147"/>
      <c r="AD71" s="147"/>
      <c r="AE71" s="147"/>
      <c r="AF71" s="147"/>
      <c r="AG71" s="147" t="s">
        <v>1414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9">
        <v>63</v>
      </c>
      <c r="B72" s="180" t="s">
        <v>1454</v>
      </c>
      <c r="C72" s="187" t="s">
        <v>1416</v>
      </c>
      <c r="D72" s="181" t="s">
        <v>0</v>
      </c>
      <c r="E72" s="182">
        <v>3</v>
      </c>
      <c r="F72" s="183"/>
      <c r="G72" s="184">
        <f t="shared" si="7"/>
        <v>0</v>
      </c>
      <c r="H72" s="183"/>
      <c r="I72" s="184">
        <f t="shared" si="8"/>
        <v>0</v>
      </c>
      <c r="J72" s="183"/>
      <c r="K72" s="184">
        <f t="shared" si="9"/>
        <v>0</v>
      </c>
      <c r="L72" s="184">
        <v>21</v>
      </c>
      <c r="M72" s="184">
        <f t="shared" si="10"/>
        <v>0</v>
      </c>
      <c r="N72" s="182">
        <v>0</v>
      </c>
      <c r="O72" s="182">
        <f t="shared" si="11"/>
        <v>0</v>
      </c>
      <c r="P72" s="182">
        <v>0</v>
      </c>
      <c r="Q72" s="182">
        <f t="shared" si="12"/>
        <v>0</v>
      </c>
      <c r="R72" s="184"/>
      <c r="S72" s="184" t="s">
        <v>281</v>
      </c>
      <c r="T72" s="185" t="s">
        <v>268</v>
      </c>
      <c r="U72" s="158">
        <v>0</v>
      </c>
      <c r="V72" s="158">
        <f t="shared" si="13"/>
        <v>0</v>
      </c>
      <c r="W72" s="158"/>
      <c r="X72" s="158" t="s">
        <v>1413</v>
      </c>
      <c r="Y72" s="147"/>
      <c r="Z72" s="147"/>
      <c r="AA72" s="147"/>
      <c r="AB72" s="147"/>
      <c r="AC72" s="147"/>
      <c r="AD72" s="147"/>
      <c r="AE72" s="147"/>
      <c r="AF72" s="147"/>
      <c r="AG72" s="147" t="s">
        <v>1414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64</v>
      </c>
      <c r="B73" s="180" t="s">
        <v>1455</v>
      </c>
      <c r="C73" s="187" t="s">
        <v>1418</v>
      </c>
      <c r="D73" s="181" t="s">
        <v>0</v>
      </c>
      <c r="E73" s="182">
        <v>2</v>
      </c>
      <c r="F73" s="183"/>
      <c r="G73" s="184">
        <f t="shared" si="7"/>
        <v>0</v>
      </c>
      <c r="H73" s="183"/>
      <c r="I73" s="184">
        <f t="shared" si="8"/>
        <v>0</v>
      </c>
      <c r="J73" s="183"/>
      <c r="K73" s="184">
        <f t="shared" si="9"/>
        <v>0</v>
      </c>
      <c r="L73" s="184">
        <v>21</v>
      </c>
      <c r="M73" s="184">
        <f t="shared" si="10"/>
        <v>0</v>
      </c>
      <c r="N73" s="182">
        <v>0</v>
      </c>
      <c r="O73" s="182">
        <f t="shared" si="11"/>
        <v>0</v>
      </c>
      <c r="P73" s="182">
        <v>0</v>
      </c>
      <c r="Q73" s="182">
        <f t="shared" si="12"/>
        <v>0</v>
      </c>
      <c r="R73" s="184"/>
      <c r="S73" s="184" t="s">
        <v>281</v>
      </c>
      <c r="T73" s="185" t="s">
        <v>268</v>
      </c>
      <c r="U73" s="158">
        <v>0</v>
      </c>
      <c r="V73" s="158">
        <f t="shared" si="13"/>
        <v>0</v>
      </c>
      <c r="W73" s="158"/>
      <c r="X73" s="158" t="s">
        <v>1413</v>
      </c>
      <c r="Y73" s="147"/>
      <c r="Z73" s="147"/>
      <c r="AA73" s="147"/>
      <c r="AB73" s="147"/>
      <c r="AC73" s="147"/>
      <c r="AD73" s="147"/>
      <c r="AE73" s="147"/>
      <c r="AF73" s="147"/>
      <c r="AG73" s="147" t="s">
        <v>1414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65</v>
      </c>
      <c r="B74" s="180" t="s">
        <v>1456</v>
      </c>
      <c r="C74" s="187" t="s">
        <v>1420</v>
      </c>
      <c r="D74" s="181" t="s">
        <v>0</v>
      </c>
      <c r="E74" s="182">
        <v>3</v>
      </c>
      <c r="F74" s="183"/>
      <c r="G74" s="184">
        <f t="shared" si="7"/>
        <v>0</v>
      </c>
      <c r="H74" s="183"/>
      <c r="I74" s="184">
        <f t="shared" si="8"/>
        <v>0</v>
      </c>
      <c r="J74" s="183"/>
      <c r="K74" s="184">
        <f t="shared" si="9"/>
        <v>0</v>
      </c>
      <c r="L74" s="184">
        <v>21</v>
      </c>
      <c r="M74" s="184">
        <f t="shared" si="10"/>
        <v>0</v>
      </c>
      <c r="N74" s="182">
        <v>0</v>
      </c>
      <c r="O74" s="182">
        <f t="shared" si="11"/>
        <v>0</v>
      </c>
      <c r="P74" s="182">
        <v>0</v>
      </c>
      <c r="Q74" s="182">
        <f t="shared" si="12"/>
        <v>0</v>
      </c>
      <c r="R74" s="184"/>
      <c r="S74" s="184" t="s">
        <v>281</v>
      </c>
      <c r="T74" s="185" t="s">
        <v>268</v>
      </c>
      <c r="U74" s="158">
        <v>0</v>
      </c>
      <c r="V74" s="158">
        <f t="shared" si="13"/>
        <v>0</v>
      </c>
      <c r="W74" s="158"/>
      <c r="X74" s="158" t="s">
        <v>1413</v>
      </c>
      <c r="Y74" s="147"/>
      <c r="Z74" s="147"/>
      <c r="AA74" s="147"/>
      <c r="AB74" s="147"/>
      <c r="AC74" s="147"/>
      <c r="AD74" s="147"/>
      <c r="AE74" s="147"/>
      <c r="AF74" s="147"/>
      <c r="AG74" s="147" t="s">
        <v>1414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
      <c r="A75" s="165" t="s">
        <v>262</v>
      </c>
      <c r="B75" s="166" t="s">
        <v>227</v>
      </c>
      <c r="C75" s="186" t="s">
        <v>228</v>
      </c>
      <c r="D75" s="167"/>
      <c r="E75" s="168"/>
      <c r="F75" s="169"/>
      <c r="G75" s="169">
        <f>SUMIF(AG76:AG106,"&lt;&gt;NOR",G76:G106)</f>
        <v>0</v>
      </c>
      <c r="H75" s="169"/>
      <c r="I75" s="169">
        <f>SUM(I76:I106)</f>
        <v>0</v>
      </c>
      <c r="J75" s="169"/>
      <c r="K75" s="169">
        <f>SUM(K76:K106)</f>
        <v>0</v>
      </c>
      <c r="L75" s="169"/>
      <c r="M75" s="169">
        <f>SUM(M76:M106)</f>
        <v>0</v>
      </c>
      <c r="N75" s="168"/>
      <c r="O75" s="168">
        <f>SUM(O76:O106)</f>
        <v>0</v>
      </c>
      <c r="P75" s="168"/>
      <c r="Q75" s="168">
        <f>SUM(Q76:Q106)</f>
        <v>0</v>
      </c>
      <c r="R75" s="169"/>
      <c r="S75" s="169"/>
      <c r="T75" s="170"/>
      <c r="U75" s="164"/>
      <c r="V75" s="164">
        <f>SUM(V76:V106)</f>
        <v>0</v>
      </c>
      <c r="W75" s="164"/>
      <c r="X75" s="164"/>
      <c r="AG75" t="s">
        <v>263</v>
      </c>
    </row>
    <row r="76" spans="1:60" outlineLevel="1" x14ac:dyDescent="0.2">
      <c r="A76" s="179">
        <v>66</v>
      </c>
      <c r="B76" s="180" t="s">
        <v>1457</v>
      </c>
      <c r="C76" s="187" t="s">
        <v>1458</v>
      </c>
      <c r="D76" s="181" t="s">
        <v>432</v>
      </c>
      <c r="E76" s="182">
        <v>40</v>
      </c>
      <c r="F76" s="183"/>
      <c r="G76" s="184">
        <f t="shared" ref="G76:G106" si="14">ROUND(E76*F76,2)</f>
        <v>0</v>
      </c>
      <c r="H76" s="183"/>
      <c r="I76" s="184">
        <f t="shared" ref="I76:I106" si="15">ROUND(E76*H76,2)</f>
        <v>0</v>
      </c>
      <c r="J76" s="183"/>
      <c r="K76" s="184">
        <f t="shared" ref="K76:K106" si="16">ROUND(E76*J76,2)</f>
        <v>0</v>
      </c>
      <c r="L76" s="184">
        <v>21</v>
      </c>
      <c r="M76" s="184">
        <f t="shared" ref="M76:M106" si="17">G76*(1+L76/100)</f>
        <v>0</v>
      </c>
      <c r="N76" s="182">
        <v>0</v>
      </c>
      <c r="O76" s="182">
        <f t="shared" ref="O76:O106" si="18">ROUND(E76*N76,2)</f>
        <v>0</v>
      </c>
      <c r="P76" s="182">
        <v>0</v>
      </c>
      <c r="Q76" s="182">
        <f t="shared" ref="Q76:Q106" si="19">ROUND(E76*P76,2)</f>
        <v>0</v>
      </c>
      <c r="R76" s="184"/>
      <c r="S76" s="184" t="s">
        <v>281</v>
      </c>
      <c r="T76" s="185" t="s">
        <v>268</v>
      </c>
      <c r="U76" s="158">
        <v>0</v>
      </c>
      <c r="V76" s="158">
        <f t="shared" ref="V76:V106" si="20">ROUND(E76*U76,2)</f>
        <v>0</v>
      </c>
      <c r="W76" s="158"/>
      <c r="X76" s="158" t="s">
        <v>314</v>
      </c>
      <c r="Y76" s="147"/>
      <c r="Z76" s="147"/>
      <c r="AA76" s="147"/>
      <c r="AB76" s="147"/>
      <c r="AC76" s="147"/>
      <c r="AD76" s="147"/>
      <c r="AE76" s="147"/>
      <c r="AF76" s="147"/>
      <c r="AG76" s="147" t="s">
        <v>324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9">
        <v>67</v>
      </c>
      <c r="B77" s="180" t="s">
        <v>1459</v>
      </c>
      <c r="C77" s="187" t="s">
        <v>1460</v>
      </c>
      <c r="D77" s="181" t="s">
        <v>1340</v>
      </c>
      <c r="E77" s="182">
        <v>34</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281</v>
      </c>
      <c r="T77" s="185" t="s">
        <v>268</v>
      </c>
      <c r="U77" s="158">
        <v>0</v>
      </c>
      <c r="V77" s="158">
        <f t="shared" si="20"/>
        <v>0</v>
      </c>
      <c r="W77" s="158"/>
      <c r="X77" s="158" t="s">
        <v>314</v>
      </c>
      <c r="Y77" s="147"/>
      <c r="Z77" s="147"/>
      <c r="AA77" s="147"/>
      <c r="AB77" s="147"/>
      <c r="AC77" s="147"/>
      <c r="AD77" s="147"/>
      <c r="AE77" s="147"/>
      <c r="AF77" s="147"/>
      <c r="AG77" s="147" t="s">
        <v>324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9">
        <v>68</v>
      </c>
      <c r="B78" s="180" t="s">
        <v>1461</v>
      </c>
      <c r="C78" s="187" t="s">
        <v>1462</v>
      </c>
      <c r="D78" s="181" t="s">
        <v>1340</v>
      </c>
      <c r="E78" s="182">
        <v>39</v>
      </c>
      <c r="F78" s="183"/>
      <c r="G78" s="184">
        <f t="shared" si="14"/>
        <v>0</v>
      </c>
      <c r="H78" s="183"/>
      <c r="I78" s="184">
        <f t="shared" si="15"/>
        <v>0</v>
      </c>
      <c r="J78" s="183"/>
      <c r="K78" s="184">
        <f t="shared" si="16"/>
        <v>0</v>
      </c>
      <c r="L78" s="184">
        <v>21</v>
      </c>
      <c r="M78" s="184">
        <f t="shared" si="17"/>
        <v>0</v>
      </c>
      <c r="N78" s="182">
        <v>0</v>
      </c>
      <c r="O78" s="182">
        <f t="shared" si="18"/>
        <v>0</v>
      </c>
      <c r="P78" s="182">
        <v>0</v>
      </c>
      <c r="Q78" s="182">
        <f t="shared" si="19"/>
        <v>0</v>
      </c>
      <c r="R78" s="184"/>
      <c r="S78" s="184" t="s">
        <v>281</v>
      </c>
      <c r="T78" s="185" t="s">
        <v>268</v>
      </c>
      <c r="U78" s="158">
        <v>0</v>
      </c>
      <c r="V78" s="158">
        <f t="shared" si="20"/>
        <v>0</v>
      </c>
      <c r="W78" s="158"/>
      <c r="X78" s="158" t="s">
        <v>314</v>
      </c>
      <c r="Y78" s="147"/>
      <c r="Z78" s="147"/>
      <c r="AA78" s="147"/>
      <c r="AB78" s="147"/>
      <c r="AC78" s="147"/>
      <c r="AD78" s="147"/>
      <c r="AE78" s="147"/>
      <c r="AF78" s="147"/>
      <c r="AG78" s="147" t="s">
        <v>324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9">
        <v>69</v>
      </c>
      <c r="B79" s="180" t="s">
        <v>1463</v>
      </c>
      <c r="C79" s="187" t="s">
        <v>1464</v>
      </c>
      <c r="D79" s="181" t="s">
        <v>1340</v>
      </c>
      <c r="E79" s="182">
        <v>17</v>
      </c>
      <c r="F79" s="183"/>
      <c r="G79" s="184">
        <f t="shared" si="14"/>
        <v>0</v>
      </c>
      <c r="H79" s="183"/>
      <c r="I79" s="184">
        <f t="shared" si="15"/>
        <v>0</v>
      </c>
      <c r="J79" s="183"/>
      <c r="K79" s="184">
        <f t="shared" si="16"/>
        <v>0</v>
      </c>
      <c r="L79" s="184">
        <v>21</v>
      </c>
      <c r="M79" s="184">
        <f t="shared" si="17"/>
        <v>0</v>
      </c>
      <c r="N79" s="182">
        <v>0</v>
      </c>
      <c r="O79" s="182">
        <f t="shared" si="18"/>
        <v>0</v>
      </c>
      <c r="P79" s="182">
        <v>0</v>
      </c>
      <c r="Q79" s="182">
        <f t="shared" si="19"/>
        <v>0</v>
      </c>
      <c r="R79" s="184"/>
      <c r="S79" s="184" t="s">
        <v>281</v>
      </c>
      <c r="T79" s="185" t="s">
        <v>268</v>
      </c>
      <c r="U79" s="158">
        <v>0</v>
      </c>
      <c r="V79" s="158">
        <f t="shared" si="20"/>
        <v>0</v>
      </c>
      <c r="W79" s="158"/>
      <c r="X79" s="158" t="s">
        <v>314</v>
      </c>
      <c r="Y79" s="147"/>
      <c r="Z79" s="147"/>
      <c r="AA79" s="147"/>
      <c r="AB79" s="147"/>
      <c r="AC79" s="147"/>
      <c r="AD79" s="147"/>
      <c r="AE79" s="147"/>
      <c r="AF79" s="147"/>
      <c r="AG79" s="147" t="s">
        <v>324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70</v>
      </c>
      <c r="B80" s="180" t="s">
        <v>1465</v>
      </c>
      <c r="C80" s="187" t="s">
        <v>1466</v>
      </c>
      <c r="D80" s="181" t="s">
        <v>1340</v>
      </c>
      <c r="E80" s="182">
        <v>145</v>
      </c>
      <c r="F80" s="183"/>
      <c r="G80" s="184">
        <f t="shared" si="14"/>
        <v>0</v>
      </c>
      <c r="H80" s="183"/>
      <c r="I80" s="184">
        <f t="shared" si="15"/>
        <v>0</v>
      </c>
      <c r="J80" s="183"/>
      <c r="K80" s="184">
        <f t="shared" si="16"/>
        <v>0</v>
      </c>
      <c r="L80" s="184">
        <v>21</v>
      </c>
      <c r="M80" s="184">
        <f t="shared" si="17"/>
        <v>0</v>
      </c>
      <c r="N80" s="182">
        <v>0</v>
      </c>
      <c r="O80" s="182">
        <f t="shared" si="18"/>
        <v>0</v>
      </c>
      <c r="P80" s="182">
        <v>0</v>
      </c>
      <c r="Q80" s="182">
        <f t="shared" si="19"/>
        <v>0</v>
      </c>
      <c r="R80" s="184"/>
      <c r="S80" s="184" t="s">
        <v>281</v>
      </c>
      <c r="T80" s="185" t="s">
        <v>268</v>
      </c>
      <c r="U80" s="158">
        <v>0</v>
      </c>
      <c r="V80" s="158">
        <f t="shared" si="20"/>
        <v>0</v>
      </c>
      <c r="W80" s="158"/>
      <c r="X80" s="158" t="s">
        <v>314</v>
      </c>
      <c r="Y80" s="147"/>
      <c r="Z80" s="147"/>
      <c r="AA80" s="147"/>
      <c r="AB80" s="147"/>
      <c r="AC80" s="147"/>
      <c r="AD80" s="147"/>
      <c r="AE80" s="147"/>
      <c r="AF80" s="147"/>
      <c r="AG80" s="147" t="s">
        <v>324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79">
        <v>71</v>
      </c>
      <c r="B81" s="180" t="s">
        <v>1467</v>
      </c>
      <c r="C81" s="187" t="s">
        <v>1468</v>
      </c>
      <c r="D81" s="181" t="s">
        <v>432</v>
      </c>
      <c r="E81" s="182">
        <v>238</v>
      </c>
      <c r="F81" s="183"/>
      <c r="G81" s="184">
        <f t="shared" si="14"/>
        <v>0</v>
      </c>
      <c r="H81" s="183"/>
      <c r="I81" s="184">
        <f t="shared" si="15"/>
        <v>0</v>
      </c>
      <c r="J81" s="183"/>
      <c r="K81" s="184">
        <f t="shared" si="16"/>
        <v>0</v>
      </c>
      <c r="L81" s="184">
        <v>21</v>
      </c>
      <c r="M81" s="184">
        <f t="shared" si="17"/>
        <v>0</v>
      </c>
      <c r="N81" s="182">
        <v>0</v>
      </c>
      <c r="O81" s="182">
        <f t="shared" si="18"/>
        <v>0</v>
      </c>
      <c r="P81" s="182">
        <v>0</v>
      </c>
      <c r="Q81" s="182">
        <f t="shared" si="19"/>
        <v>0</v>
      </c>
      <c r="R81" s="184"/>
      <c r="S81" s="184" t="s">
        <v>281</v>
      </c>
      <c r="T81" s="185" t="s">
        <v>268</v>
      </c>
      <c r="U81" s="158">
        <v>0</v>
      </c>
      <c r="V81" s="158">
        <f t="shared" si="20"/>
        <v>0</v>
      </c>
      <c r="W81" s="158"/>
      <c r="X81" s="158" t="s">
        <v>314</v>
      </c>
      <c r="Y81" s="147"/>
      <c r="Z81" s="147"/>
      <c r="AA81" s="147"/>
      <c r="AB81" s="147"/>
      <c r="AC81" s="147"/>
      <c r="AD81" s="147"/>
      <c r="AE81" s="147"/>
      <c r="AF81" s="147"/>
      <c r="AG81" s="147" t="s">
        <v>324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79">
        <v>72</v>
      </c>
      <c r="B82" s="180" t="s">
        <v>1469</v>
      </c>
      <c r="C82" s="187" t="s">
        <v>1470</v>
      </c>
      <c r="D82" s="181" t="s">
        <v>432</v>
      </c>
      <c r="E82" s="182">
        <v>256</v>
      </c>
      <c r="F82" s="183"/>
      <c r="G82" s="184">
        <f t="shared" si="14"/>
        <v>0</v>
      </c>
      <c r="H82" s="183"/>
      <c r="I82" s="184">
        <f t="shared" si="15"/>
        <v>0</v>
      </c>
      <c r="J82" s="183"/>
      <c r="K82" s="184">
        <f t="shared" si="16"/>
        <v>0</v>
      </c>
      <c r="L82" s="184">
        <v>21</v>
      </c>
      <c r="M82" s="184">
        <f t="shared" si="17"/>
        <v>0</v>
      </c>
      <c r="N82" s="182">
        <v>0</v>
      </c>
      <c r="O82" s="182">
        <f t="shared" si="18"/>
        <v>0</v>
      </c>
      <c r="P82" s="182">
        <v>0</v>
      </c>
      <c r="Q82" s="182">
        <f t="shared" si="19"/>
        <v>0</v>
      </c>
      <c r="R82" s="184"/>
      <c r="S82" s="184" t="s">
        <v>281</v>
      </c>
      <c r="T82" s="185" t="s">
        <v>268</v>
      </c>
      <c r="U82" s="158">
        <v>0</v>
      </c>
      <c r="V82" s="158">
        <f t="shared" si="20"/>
        <v>0</v>
      </c>
      <c r="W82" s="158"/>
      <c r="X82" s="158" t="s">
        <v>314</v>
      </c>
      <c r="Y82" s="147"/>
      <c r="Z82" s="147"/>
      <c r="AA82" s="147"/>
      <c r="AB82" s="147"/>
      <c r="AC82" s="147"/>
      <c r="AD82" s="147"/>
      <c r="AE82" s="147"/>
      <c r="AF82" s="147"/>
      <c r="AG82" s="147" t="s">
        <v>324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9">
        <v>73</v>
      </c>
      <c r="B83" s="180" t="s">
        <v>1471</v>
      </c>
      <c r="C83" s="187" t="s">
        <v>1472</v>
      </c>
      <c r="D83" s="181" t="s">
        <v>432</v>
      </c>
      <c r="E83" s="182">
        <v>480</v>
      </c>
      <c r="F83" s="183"/>
      <c r="G83" s="184">
        <f t="shared" si="14"/>
        <v>0</v>
      </c>
      <c r="H83" s="183"/>
      <c r="I83" s="184">
        <f t="shared" si="15"/>
        <v>0</v>
      </c>
      <c r="J83" s="183"/>
      <c r="K83" s="184">
        <f t="shared" si="16"/>
        <v>0</v>
      </c>
      <c r="L83" s="184">
        <v>21</v>
      </c>
      <c r="M83" s="184">
        <f t="shared" si="17"/>
        <v>0</v>
      </c>
      <c r="N83" s="182">
        <v>0</v>
      </c>
      <c r="O83" s="182">
        <f t="shared" si="18"/>
        <v>0</v>
      </c>
      <c r="P83" s="182">
        <v>0</v>
      </c>
      <c r="Q83" s="182">
        <f t="shared" si="19"/>
        <v>0</v>
      </c>
      <c r="R83" s="184"/>
      <c r="S83" s="184" t="s">
        <v>281</v>
      </c>
      <c r="T83" s="185" t="s">
        <v>268</v>
      </c>
      <c r="U83" s="158">
        <v>0</v>
      </c>
      <c r="V83" s="158">
        <f t="shared" si="20"/>
        <v>0</v>
      </c>
      <c r="W83" s="158"/>
      <c r="X83" s="158" t="s">
        <v>314</v>
      </c>
      <c r="Y83" s="147"/>
      <c r="Z83" s="147"/>
      <c r="AA83" s="147"/>
      <c r="AB83" s="147"/>
      <c r="AC83" s="147"/>
      <c r="AD83" s="147"/>
      <c r="AE83" s="147"/>
      <c r="AF83" s="147"/>
      <c r="AG83" s="147" t="s">
        <v>324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79">
        <v>74</v>
      </c>
      <c r="B84" s="180" t="s">
        <v>1473</v>
      </c>
      <c r="C84" s="187" t="s">
        <v>1474</v>
      </c>
      <c r="D84" s="181" t="s">
        <v>1340</v>
      </c>
      <c r="E84" s="182">
        <v>130</v>
      </c>
      <c r="F84" s="183"/>
      <c r="G84" s="184">
        <f t="shared" si="14"/>
        <v>0</v>
      </c>
      <c r="H84" s="183"/>
      <c r="I84" s="184">
        <f t="shared" si="15"/>
        <v>0</v>
      </c>
      <c r="J84" s="183"/>
      <c r="K84" s="184">
        <f t="shared" si="16"/>
        <v>0</v>
      </c>
      <c r="L84" s="184">
        <v>21</v>
      </c>
      <c r="M84" s="184">
        <f t="shared" si="17"/>
        <v>0</v>
      </c>
      <c r="N84" s="182">
        <v>0</v>
      </c>
      <c r="O84" s="182">
        <f t="shared" si="18"/>
        <v>0</v>
      </c>
      <c r="P84" s="182">
        <v>0</v>
      </c>
      <c r="Q84" s="182">
        <f t="shared" si="19"/>
        <v>0</v>
      </c>
      <c r="R84" s="184"/>
      <c r="S84" s="184" t="s">
        <v>281</v>
      </c>
      <c r="T84" s="185" t="s">
        <v>268</v>
      </c>
      <c r="U84" s="158">
        <v>0</v>
      </c>
      <c r="V84" s="158">
        <f t="shared" si="20"/>
        <v>0</v>
      </c>
      <c r="W84" s="158"/>
      <c r="X84" s="158" t="s">
        <v>314</v>
      </c>
      <c r="Y84" s="147"/>
      <c r="Z84" s="147"/>
      <c r="AA84" s="147"/>
      <c r="AB84" s="147"/>
      <c r="AC84" s="147"/>
      <c r="AD84" s="147"/>
      <c r="AE84" s="147"/>
      <c r="AF84" s="147"/>
      <c r="AG84" s="147" t="s">
        <v>324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75</v>
      </c>
      <c r="B85" s="180" t="s">
        <v>1475</v>
      </c>
      <c r="C85" s="187" t="s">
        <v>1476</v>
      </c>
      <c r="D85" s="181" t="s">
        <v>1340</v>
      </c>
      <c r="E85" s="182">
        <v>4</v>
      </c>
      <c r="F85" s="183"/>
      <c r="G85" s="184">
        <f t="shared" si="14"/>
        <v>0</v>
      </c>
      <c r="H85" s="183"/>
      <c r="I85" s="184">
        <f t="shared" si="15"/>
        <v>0</v>
      </c>
      <c r="J85" s="183"/>
      <c r="K85" s="184">
        <f t="shared" si="16"/>
        <v>0</v>
      </c>
      <c r="L85" s="184">
        <v>21</v>
      </c>
      <c r="M85" s="184">
        <f t="shared" si="17"/>
        <v>0</v>
      </c>
      <c r="N85" s="182">
        <v>0</v>
      </c>
      <c r="O85" s="182">
        <f t="shared" si="18"/>
        <v>0</v>
      </c>
      <c r="P85" s="182">
        <v>0</v>
      </c>
      <c r="Q85" s="182">
        <f t="shared" si="19"/>
        <v>0</v>
      </c>
      <c r="R85" s="184"/>
      <c r="S85" s="184" t="s">
        <v>281</v>
      </c>
      <c r="T85" s="185" t="s">
        <v>268</v>
      </c>
      <c r="U85" s="158">
        <v>0</v>
      </c>
      <c r="V85" s="158">
        <f t="shared" si="20"/>
        <v>0</v>
      </c>
      <c r="W85" s="158"/>
      <c r="X85" s="158" t="s">
        <v>314</v>
      </c>
      <c r="Y85" s="147"/>
      <c r="Z85" s="147"/>
      <c r="AA85" s="147"/>
      <c r="AB85" s="147"/>
      <c r="AC85" s="147"/>
      <c r="AD85" s="147"/>
      <c r="AE85" s="147"/>
      <c r="AF85" s="147"/>
      <c r="AG85" s="147" t="s">
        <v>324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9">
        <v>76</v>
      </c>
      <c r="B86" s="180" t="s">
        <v>1477</v>
      </c>
      <c r="C86" s="187" t="s">
        <v>1478</v>
      </c>
      <c r="D86" s="181" t="s">
        <v>432</v>
      </c>
      <c r="E86" s="182">
        <v>50</v>
      </c>
      <c r="F86" s="183"/>
      <c r="G86" s="184">
        <f t="shared" si="14"/>
        <v>0</v>
      </c>
      <c r="H86" s="183"/>
      <c r="I86" s="184">
        <f t="shared" si="15"/>
        <v>0</v>
      </c>
      <c r="J86" s="183"/>
      <c r="K86" s="184">
        <f t="shared" si="16"/>
        <v>0</v>
      </c>
      <c r="L86" s="184">
        <v>21</v>
      </c>
      <c r="M86" s="184">
        <f t="shared" si="17"/>
        <v>0</v>
      </c>
      <c r="N86" s="182">
        <v>0</v>
      </c>
      <c r="O86" s="182">
        <f t="shared" si="18"/>
        <v>0</v>
      </c>
      <c r="P86" s="182">
        <v>0</v>
      </c>
      <c r="Q86" s="182">
        <f t="shared" si="19"/>
        <v>0</v>
      </c>
      <c r="R86" s="184"/>
      <c r="S86" s="184" t="s">
        <v>281</v>
      </c>
      <c r="T86" s="185" t="s">
        <v>268</v>
      </c>
      <c r="U86" s="158">
        <v>0</v>
      </c>
      <c r="V86" s="158">
        <f t="shared" si="20"/>
        <v>0</v>
      </c>
      <c r="W86" s="158"/>
      <c r="X86" s="158" t="s">
        <v>314</v>
      </c>
      <c r="Y86" s="147"/>
      <c r="Z86" s="147"/>
      <c r="AA86" s="147"/>
      <c r="AB86" s="147"/>
      <c r="AC86" s="147"/>
      <c r="AD86" s="147"/>
      <c r="AE86" s="147"/>
      <c r="AF86" s="147"/>
      <c r="AG86" s="147" t="s">
        <v>324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9">
        <v>77</v>
      </c>
      <c r="B87" s="180" t="s">
        <v>1479</v>
      </c>
      <c r="C87" s="187" t="s">
        <v>1480</v>
      </c>
      <c r="D87" s="181" t="s">
        <v>1340</v>
      </c>
      <c r="E87" s="182">
        <v>26</v>
      </c>
      <c r="F87" s="183"/>
      <c r="G87" s="184">
        <f t="shared" si="14"/>
        <v>0</v>
      </c>
      <c r="H87" s="183"/>
      <c r="I87" s="184">
        <f t="shared" si="15"/>
        <v>0</v>
      </c>
      <c r="J87" s="183"/>
      <c r="K87" s="184">
        <f t="shared" si="16"/>
        <v>0</v>
      </c>
      <c r="L87" s="184">
        <v>21</v>
      </c>
      <c r="M87" s="184">
        <f t="shared" si="17"/>
        <v>0</v>
      </c>
      <c r="N87" s="182">
        <v>0</v>
      </c>
      <c r="O87" s="182">
        <f t="shared" si="18"/>
        <v>0</v>
      </c>
      <c r="P87" s="182">
        <v>0</v>
      </c>
      <c r="Q87" s="182">
        <f t="shared" si="19"/>
        <v>0</v>
      </c>
      <c r="R87" s="184"/>
      <c r="S87" s="184" t="s">
        <v>281</v>
      </c>
      <c r="T87" s="185" t="s">
        <v>268</v>
      </c>
      <c r="U87" s="158">
        <v>0</v>
      </c>
      <c r="V87" s="158">
        <f t="shared" si="20"/>
        <v>0</v>
      </c>
      <c r="W87" s="158"/>
      <c r="X87" s="158" t="s">
        <v>314</v>
      </c>
      <c r="Y87" s="147"/>
      <c r="Z87" s="147"/>
      <c r="AA87" s="147"/>
      <c r="AB87" s="147"/>
      <c r="AC87" s="147"/>
      <c r="AD87" s="147"/>
      <c r="AE87" s="147"/>
      <c r="AF87" s="147"/>
      <c r="AG87" s="147" t="s">
        <v>324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79">
        <v>78</v>
      </c>
      <c r="B88" s="180" t="s">
        <v>1481</v>
      </c>
      <c r="C88" s="187" t="s">
        <v>1482</v>
      </c>
      <c r="D88" s="181" t="s">
        <v>1340</v>
      </c>
      <c r="E88" s="182">
        <v>20</v>
      </c>
      <c r="F88" s="183"/>
      <c r="G88" s="184">
        <f t="shared" si="14"/>
        <v>0</v>
      </c>
      <c r="H88" s="183"/>
      <c r="I88" s="184">
        <f t="shared" si="15"/>
        <v>0</v>
      </c>
      <c r="J88" s="183"/>
      <c r="K88" s="184">
        <f t="shared" si="16"/>
        <v>0</v>
      </c>
      <c r="L88" s="184">
        <v>21</v>
      </c>
      <c r="M88" s="184">
        <f t="shared" si="17"/>
        <v>0</v>
      </c>
      <c r="N88" s="182">
        <v>0</v>
      </c>
      <c r="O88" s="182">
        <f t="shared" si="18"/>
        <v>0</v>
      </c>
      <c r="P88" s="182">
        <v>0</v>
      </c>
      <c r="Q88" s="182">
        <f t="shared" si="19"/>
        <v>0</v>
      </c>
      <c r="R88" s="184"/>
      <c r="S88" s="184" t="s">
        <v>281</v>
      </c>
      <c r="T88" s="185" t="s">
        <v>268</v>
      </c>
      <c r="U88" s="158">
        <v>0</v>
      </c>
      <c r="V88" s="158">
        <f t="shared" si="20"/>
        <v>0</v>
      </c>
      <c r="W88" s="158"/>
      <c r="X88" s="158" t="s">
        <v>314</v>
      </c>
      <c r="Y88" s="147"/>
      <c r="Z88" s="147"/>
      <c r="AA88" s="147"/>
      <c r="AB88" s="147"/>
      <c r="AC88" s="147"/>
      <c r="AD88" s="147"/>
      <c r="AE88" s="147"/>
      <c r="AF88" s="147"/>
      <c r="AG88" s="147" t="s">
        <v>324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79">
        <v>79</v>
      </c>
      <c r="B89" s="180" t="s">
        <v>1483</v>
      </c>
      <c r="C89" s="187" t="s">
        <v>1484</v>
      </c>
      <c r="D89" s="181" t="s">
        <v>1340</v>
      </c>
      <c r="E89" s="182">
        <v>163</v>
      </c>
      <c r="F89" s="183"/>
      <c r="G89" s="184">
        <f t="shared" si="14"/>
        <v>0</v>
      </c>
      <c r="H89" s="183"/>
      <c r="I89" s="184">
        <f t="shared" si="15"/>
        <v>0</v>
      </c>
      <c r="J89" s="183"/>
      <c r="K89" s="184">
        <f t="shared" si="16"/>
        <v>0</v>
      </c>
      <c r="L89" s="184">
        <v>21</v>
      </c>
      <c r="M89" s="184">
        <f t="shared" si="17"/>
        <v>0</v>
      </c>
      <c r="N89" s="182">
        <v>0</v>
      </c>
      <c r="O89" s="182">
        <f t="shared" si="18"/>
        <v>0</v>
      </c>
      <c r="P89" s="182">
        <v>0</v>
      </c>
      <c r="Q89" s="182">
        <f t="shared" si="19"/>
        <v>0</v>
      </c>
      <c r="R89" s="184"/>
      <c r="S89" s="184" t="s">
        <v>281</v>
      </c>
      <c r="T89" s="185" t="s">
        <v>268</v>
      </c>
      <c r="U89" s="158">
        <v>0</v>
      </c>
      <c r="V89" s="158">
        <f t="shared" si="20"/>
        <v>0</v>
      </c>
      <c r="W89" s="158"/>
      <c r="X89" s="158" t="s">
        <v>314</v>
      </c>
      <c r="Y89" s="147"/>
      <c r="Z89" s="147"/>
      <c r="AA89" s="147"/>
      <c r="AB89" s="147"/>
      <c r="AC89" s="147"/>
      <c r="AD89" s="147"/>
      <c r="AE89" s="147"/>
      <c r="AF89" s="147"/>
      <c r="AG89" s="147" t="s">
        <v>324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9">
        <v>80</v>
      </c>
      <c r="B90" s="180" t="s">
        <v>1485</v>
      </c>
      <c r="C90" s="187" t="s">
        <v>1486</v>
      </c>
      <c r="D90" s="181" t="s">
        <v>1340</v>
      </c>
      <c r="E90" s="182">
        <v>2</v>
      </c>
      <c r="F90" s="183"/>
      <c r="G90" s="184">
        <f t="shared" si="14"/>
        <v>0</v>
      </c>
      <c r="H90" s="183"/>
      <c r="I90" s="184">
        <f t="shared" si="15"/>
        <v>0</v>
      </c>
      <c r="J90" s="183"/>
      <c r="K90" s="184">
        <f t="shared" si="16"/>
        <v>0</v>
      </c>
      <c r="L90" s="184">
        <v>21</v>
      </c>
      <c r="M90" s="184">
        <f t="shared" si="17"/>
        <v>0</v>
      </c>
      <c r="N90" s="182">
        <v>0</v>
      </c>
      <c r="O90" s="182">
        <f t="shared" si="18"/>
        <v>0</v>
      </c>
      <c r="P90" s="182">
        <v>0</v>
      </c>
      <c r="Q90" s="182">
        <f t="shared" si="19"/>
        <v>0</v>
      </c>
      <c r="R90" s="184"/>
      <c r="S90" s="184" t="s">
        <v>281</v>
      </c>
      <c r="T90" s="185" t="s">
        <v>268</v>
      </c>
      <c r="U90" s="158">
        <v>0</v>
      </c>
      <c r="V90" s="158">
        <f t="shared" si="20"/>
        <v>0</v>
      </c>
      <c r="W90" s="158"/>
      <c r="X90" s="158" t="s">
        <v>314</v>
      </c>
      <c r="Y90" s="147"/>
      <c r="Z90" s="147"/>
      <c r="AA90" s="147"/>
      <c r="AB90" s="147"/>
      <c r="AC90" s="147"/>
      <c r="AD90" s="147"/>
      <c r="AE90" s="147"/>
      <c r="AF90" s="147"/>
      <c r="AG90" s="147" t="s">
        <v>324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9">
        <v>81</v>
      </c>
      <c r="B91" s="180" t="s">
        <v>1487</v>
      </c>
      <c r="C91" s="187" t="s">
        <v>1488</v>
      </c>
      <c r="D91" s="181" t="s">
        <v>432</v>
      </c>
      <c r="E91" s="182">
        <v>45</v>
      </c>
      <c r="F91" s="183"/>
      <c r="G91" s="184">
        <f t="shared" si="14"/>
        <v>0</v>
      </c>
      <c r="H91" s="183"/>
      <c r="I91" s="184">
        <f t="shared" si="15"/>
        <v>0</v>
      </c>
      <c r="J91" s="183"/>
      <c r="K91" s="184">
        <f t="shared" si="16"/>
        <v>0</v>
      </c>
      <c r="L91" s="184">
        <v>21</v>
      </c>
      <c r="M91" s="184">
        <f t="shared" si="17"/>
        <v>0</v>
      </c>
      <c r="N91" s="182">
        <v>0</v>
      </c>
      <c r="O91" s="182">
        <f t="shared" si="18"/>
        <v>0</v>
      </c>
      <c r="P91" s="182">
        <v>0</v>
      </c>
      <c r="Q91" s="182">
        <f t="shared" si="19"/>
        <v>0</v>
      </c>
      <c r="R91" s="184"/>
      <c r="S91" s="184" t="s">
        <v>281</v>
      </c>
      <c r="T91" s="185" t="s">
        <v>268</v>
      </c>
      <c r="U91" s="158">
        <v>0</v>
      </c>
      <c r="V91" s="158">
        <f t="shared" si="20"/>
        <v>0</v>
      </c>
      <c r="W91" s="158"/>
      <c r="X91" s="158" t="s">
        <v>314</v>
      </c>
      <c r="Y91" s="147"/>
      <c r="Z91" s="147"/>
      <c r="AA91" s="147"/>
      <c r="AB91" s="147"/>
      <c r="AC91" s="147"/>
      <c r="AD91" s="147"/>
      <c r="AE91" s="147"/>
      <c r="AF91" s="147"/>
      <c r="AG91" s="147" t="s">
        <v>324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79">
        <v>82</v>
      </c>
      <c r="B92" s="180" t="s">
        <v>1489</v>
      </c>
      <c r="C92" s="187" t="s">
        <v>1490</v>
      </c>
      <c r="D92" s="181" t="s">
        <v>1491</v>
      </c>
      <c r="E92" s="182">
        <v>1</v>
      </c>
      <c r="F92" s="183"/>
      <c r="G92" s="184">
        <f t="shared" si="14"/>
        <v>0</v>
      </c>
      <c r="H92" s="183"/>
      <c r="I92" s="184">
        <f t="shared" si="15"/>
        <v>0</v>
      </c>
      <c r="J92" s="183"/>
      <c r="K92" s="184">
        <f t="shared" si="16"/>
        <v>0</v>
      </c>
      <c r="L92" s="184">
        <v>21</v>
      </c>
      <c r="M92" s="184">
        <f t="shared" si="17"/>
        <v>0</v>
      </c>
      <c r="N92" s="182">
        <v>0</v>
      </c>
      <c r="O92" s="182">
        <f t="shared" si="18"/>
        <v>0</v>
      </c>
      <c r="P92" s="182">
        <v>0</v>
      </c>
      <c r="Q92" s="182">
        <f t="shared" si="19"/>
        <v>0</v>
      </c>
      <c r="R92" s="184"/>
      <c r="S92" s="184" t="s">
        <v>281</v>
      </c>
      <c r="T92" s="185" t="s">
        <v>268</v>
      </c>
      <c r="U92" s="158">
        <v>0</v>
      </c>
      <c r="V92" s="158">
        <f t="shared" si="20"/>
        <v>0</v>
      </c>
      <c r="W92" s="158"/>
      <c r="X92" s="158" t="s">
        <v>314</v>
      </c>
      <c r="Y92" s="147"/>
      <c r="Z92" s="147"/>
      <c r="AA92" s="147"/>
      <c r="AB92" s="147"/>
      <c r="AC92" s="147"/>
      <c r="AD92" s="147"/>
      <c r="AE92" s="147"/>
      <c r="AF92" s="147"/>
      <c r="AG92" s="147" t="s">
        <v>324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9">
        <v>83</v>
      </c>
      <c r="B93" s="180" t="s">
        <v>1492</v>
      </c>
      <c r="C93" s="187" t="s">
        <v>1493</v>
      </c>
      <c r="D93" s="181" t="s">
        <v>1340</v>
      </c>
      <c r="E93" s="182">
        <v>7</v>
      </c>
      <c r="F93" s="183"/>
      <c r="G93" s="184">
        <f t="shared" si="14"/>
        <v>0</v>
      </c>
      <c r="H93" s="183"/>
      <c r="I93" s="184">
        <f t="shared" si="15"/>
        <v>0</v>
      </c>
      <c r="J93" s="183"/>
      <c r="K93" s="184">
        <f t="shared" si="16"/>
        <v>0</v>
      </c>
      <c r="L93" s="184">
        <v>21</v>
      </c>
      <c r="M93" s="184">
        <f t="shared" si="17"/>
        <v>0</v>
      </c>
      <c r="N93" s="182">
        <v>0</v>
      </c>
      <c r="O93" s="182">
        <f t="shared" si="18"/>
        <v>0</v>
      </c>
      <c r="P93" s="182">
        <v>0</v>
      </c>
      <c r="Q93" s="182">
        <f t="shared" si="19"/>
        <v>0</v>
      </c>
      <c r="R93" s="184"/>
      <c r="S93" s="184" t="s">
        <v>281</v>
      </c>
      <c r="T93" s="185" t="s">
        <v>268</v>
      </c>
      <c r="U93" s="158">
        <v>0</v>
      </c>
      <c r="V93" s="158">
        <f t="shared" si="20"/>
        <v>0</v>
      </c>
      <c r="W93" s="158"/>
      <c r="X93" s="158" t="s">
        <v>314</v>
      </c>
      <c r="Y93" s="147"/>
      <c r="Z93" s="147"/>
      <c r="AA93" s="147"/>
      <c r="AB93" s="147"/>
      <c r="AC93" s="147"/>
      <c r="AD93" s="147"/>
      <c r="AE93" s="147"/>
      <c r="AF93" s="147"/>
      <c r="AG93" s="147" t="s">
        <v>324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9">
        <v>84</v>
      </c>
      <c r="B94" s="180" t="s">
        <v>1494</v>
      </c>
      <c r="C94" s="187" t="s">
        <v>1495</v>
      </c>
      <c r="D94" s="181" t="s">
        <v>1491</v>
      </c>
      <c r="E94" s="182">
        <v>13</v>
      </c>
      <c r="F94" s="183"/>
      <c r="G94" s="184">
        <f t="shared" si="14"/>
        <v>0</v>
      </c>
      <c r="H94" s="183"/>
      <c r="I94" s="184">
        <f t="shared" si="15"/>
        <v>0</v>
      </c>
      <c r="J94" s="183"/>
      <c r="K94" s="184">
        <f t="shared" si="16"/>
        <v>0</v>
      </c>
      <c r="L94" s="184">
        <v>21</v>
      </c>
      <c r="M94" s="184">
        <f t="shared" si="17"/>
        <v>0</v>
      </c>
      <c r="N94" s="182">
        <v>0</v>
      </c>
      <c r="O94" s="182">
        <f t="shared" si="18"/>
        <v>0</v>
      </c>
      <c r="P94" s="182">
        <v>0</v>
      </c>
      <c r="Q94" s="182">
        <f t="shared" si="19"/>
        <v>0</v>
      </c>
      <c r="R94" s="184"/>
      <c r="S94" s="184" t="s">
        <v>281</v>
      </c>
      <c r="T94" s="185" t="s">
        <v>268</v>
      </c>
      <c r="U94" s="158">
        <v>0</v>
      </c>
      <c r="V94" s="158">
        <f t="shared" si="20"/>
        <v>0</v>
      </c>
      <c r="W94" s="158"/>
      <c r="X94" s="158" t="s">
        <v>314</v>
      </c>
      <c r="Y94" s="147"/>
      <c r="Z94" s="147"/>
      <c r="AA94" s="147"/>
      <c r="AB94" s="147"/>
      <c r="AC94" s="147"/>
      <c r="AD94" s="147"/>
      <c r="AE94" s="147"/>
      <c r="AF94" s="147"/>
      <c r="AG94" s="147" t="s">
        <v>324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79">
        <v>85</v>
      </c>
      <c r="B95" s="180" t="s">
        <v>1496</v>
      </c>
      <c r="C95" s="187" t="s">
        <v>1497</v>
      </c>
      <c r="D95" s="181" t="s">
        <v>1491</v>
      </c>
      <c r="E95" s="182">
        <v>1</v>
      </c>
      <c r="F95" s="183"/>
      <c r="G95" s="184">
        <f t="shared" si="14"/>
        <v>0</v>
      </c>
      <c r="H95" s="183"/>
      <c r="I95" s="184">
        <f t="shared" si="15"/>
        <v>0</v>
      </c>
      <c r="J95" s="183"/>
      <c r="K95" s="184">
        <f t="shared" si="16"/>
        <v>0</v>
      </c>
      <c r="L95" s="184">
        <v>21</v>
      </c>
      <c r="M95" s="184">
        <f t="shared" si="17"/>
        <v>0</v>
      </c>
      <c r="N95" s="182">
        <v>0</v>
      </c>
      <c r="O95" s="182">
        <f t="shared" si="18"/>
        <v>0</v>
      </c>
      <c r="P95" s="182">
        <v>0</v>
      </c>
      <c r="Q95" s="182">
        <f t="shared" si="19"/>
        <v>0</v>
      </c>
      <c r="R95" s="184"/>
      <c r="S95" s="184" t="s">
        <v>281</v>
      </c>
      <c r="T95" s="185" t="s">
        <v>268</v>
      </c>
      <c r="U95" s="158">
        <v>0</v>
      </c>
      <c r="V95" s="158">
        <f t="shared" si="20"/>
        <v>0</v>
      </c>
      <c r="W95" s="158"/>
      <c r="X95" s="158" t="s">
        <v>314</v>
      </c>
      <c r="Y95" s="147"/>
      <c r="Z95" s="147"/>
      <c r="AA95" s="147"/>
      <c r="AB95" s="147"/>
      <c r="AC95" s="147"/>
      <c r="AD95" s="147"/>
      <c r="AE95" s="147"/>
      <c r="AF95" s="147"/>
      <c r="AG95" s="147" t="s">
        <v>324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79">
        <v>86</v>
      </c>
      <c r="B96" s="180" t="s">
        <v>1498</v>
      </c>
      <c r="C96" s="187" t="s">
        <v>1499</v>
      </c>
      <c r="D96" s="181" t="s">
        <v>1491</v>
      </c>
      <c r="E96" s="182">
        <v>4</v>
      </c>
      <c r="F96" s="183"/>
      <c r="G96" s="184">
        <f t="shared" si="14"/>
        <v>0</v>
      </c>
      <c r="H96" s="183"/>
      <c r="I96" s="184">
        <f t="shared" si="15"/>
        <v>0</v>
      </c>
      <c r="J96" s="183"/>
      <c r="K96" s="184">
        <f t="shared" si="16"/>
        <v>0</v>
      </c>
      <c r="L96" s="184">
        <v>21</v>
      </c>
      <c r="M96" s="184">
        <f t="shared" si="17"/>
        <v>0</v>
      </c>
      <c r="N96" s="182">
        <v>0</v>
      </c>
      <c r="O96" s="182">
        <f t="shared" si="18"/>
        <v>0</v>
      </c>
      <c r="P96" s="182">
        <v>0</v>
      </c>
      <c r="Q96" s="182">
        <f t="shared" si="19"/>
        <v>0</v>
      </c>
      <c r="R96" s="184"/>
      <c r="S96" s="184" t="s">
        <v>281</v>
      </c>
      <c r="T96" s="185" t="s">
        <v>268</v>
      </c>
      <c r="U96" s="158">
        <v>0</v>
      </c>
      <c r="V96" s="158">
        <f t="shared" si="20"/>
        <v>0</v>
      </c>
      <c r="W96" s="158"/>
      <c r="X96" s="158" t="s">
        <v>314</v>
      </c>
      <c r="Y96" s="147"/>
      <c r="Z96" s="147"/>
      <c r="AA96" s="147"/>
      <c r="AB96" s="147"/>
      <c r="AC96" s="147"/>
      <c r="AD96" s="147"/>
      <c r="AE96" s="147"/>
      <c r="AF96" s="147"/>
      <c r="AG96" s="147" t="s">
        <v>324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9">
        <v>87</v>
      </c>
      <c r="B97" s="180" t="s">
        <v>1500</v>
      </c>
      <c r="C97" s="187" t="s">
        <v>1501</v>
      </c>
      <c r="D97" s="181" t="s">
        <v>1340</v>
      </c>
      <c r="E97" s="182">
        <v>17</v>
      </c>
      <c r="F97" s="183"/>
      <c r="G97" s="184">
        <f t="shared" si="14"/>
        <v>0</v>
      </c>
      <c r="H97" s="183"/>
      <c r="I97" s="184">
        <f t="shared" si="15"/>
        <v>0</v>
      </c>
      <c r="J97" s="183"/>
      <c r="K97" s="184">
        <f t="shared" si="16"/>
        <v>0</v>
      </c>
      <c r="L97" s="184">
        <v>21</v>
      </c>
      <c r="M97" s="184">
        <f t="shared" si="17"/>
        <v>0</v>
      </c>
      <c r="N97" s="182">
        <v>0</v>
      </c>
      <c r="O97" s="182">
        <f t="shared" si="18"/>
        <v>0</v>
      </c>
      <c r="P97" s="182">
        <v>0</v>
      </c>
      <c r="Q97" s="182">
        <f t="shared" si="19"/>
        <v>0</v>
      </c>
      <c r="R97" s="184"/>
      <c r="S97" s="184" t="s">
        <v>281</v>
      </c>
      <c r="T97" s="185" t="s">
        <v>268</v>
      </c>
      <c r="U97" s="158">
        <v>0</v>
      </c>
      <c r="V97" s="158">
        <f t="shared" si="20"/>
        <v>0</v>
      </c>
      <c r="W97" s="158"/>
      <c r="X97" s="158" t="s">
        <v>314</v>
      </c>
      <c r="Y97" s="147"/>
      <c r="Z97" s="147"/>
      <c r="AA97" s="147"/>
      <c r="AB97" s="147"/>
      <c r="AC97" s="147"/>
      <c r="AD97" s="147"/>
      <c r="AE97" s="147"/>
      <c r="AF97" s="147"/>
      <c r="AG97" s="147" t="s">
        <v>324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79">
        <v>88</v>
      </c>
      <c r="B98" s="180" t="s">
        <v>1502</v>
      </c>
      <c r="C98" s="187" t="s">
        <v>1503</v>
      </c>
      <c r="D98" s="181" t="s">
        <v>1340</v>
      </c>
      <c r="E98" s="182">
        <v>51</v>
      </c>
      <c r="F98" s="183"/>
      <c r="G98" s="184">
        <f t="shared" si="14"/>
        <v>0</v>
      </c>
      <c r="H98" s="183"/>
      <c r="I98" s="184">
        <f t="shared" si="15"/>
        <v>0</v>
      </c>
      <c r="J98" s="183"/>
      <c r="K98" s="184">
        <f t="shared" si="16"/>
        <v>0</v>
      </c>
      <c r="L98" s="184">
        <v>21</v>
      </c>
      <c r="M98" s="184">
        <f t="shared" si="17"/>
        <v>0</v>
      </c>
      <c r="N98" s="182">
        <v>0</v>
      </c>
      <c r="O98" s="182">
        <f t="shared" si="18"/>
        <v>0</v>
      </c>
      <c r="P98" s="182">
        <v>0</v>
      </c>
      <c r="Q98" s="182">
        <f t="shared" si="19"/>
        <v>0</v>
      </c>
      <c r="R98" s="184"/>
      <c r="S98" s="184" t="s">
        <v>281</v>
      </c>
      <c r="T98" s="185" t="s">
        <v>268</v>
      </c>
      <c r="U98" s="158">
        <v>0</v>
      </c>
      <c r="V98" s="158">
        <f t="shared" si="20"/>
        <v>0</v>
      </c>
      <c r="W98" s="158"/>
      <c r="X98" s="158" t="s">
        <v>314</v>
      </c>
      <c r="Y98" s="147"/>
      <c r="Z98" s="147"/>
      <c r="AA98" s="147"/>
      <c r="AB98" s="147"/>
      <c r="AC98" s="147"/>
      <c r="AD98" s="147"/>
      <c r="AE98" s="147"/>
      <c r="AF98" s="147"/>
      <c r="AG98" s="147" t="s">
        <v>324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79">
        <v>89</v>
      </c>
      <c r="B99" s="180" t="s">
        <v>1504</v>
      </c>
      <c r="C99" s="187" t="s">
        <v>1505</v>
      </c>
      <c r="D99" s="181" t="s">
        <v>1340</v>
      </c>
      <c r="E99" s="182">
        <v>2</v>
      </c>
      <c r="F99" s="183"/>
      <c r="G99" s="184">
        <f t="shared" si="14"/>
        <v>0</v>
      </c>
      <c r="H99" s="183"/>
      <c r="I99" s="184">
        <f t="shared" si="15"/>
        <v>0</v>
      </c>
      <c r="J99" s="183"/>
      <c r="K99" s="184">
        <f t="shared" si="16"/>
        <v>0</v>
      </c>
      <c r="L99" s="184">
        <v>21</v>
      </c>
      <c r="M99" s="184">
        <f t="shared" si="17"/>
        <v>0</v>
      </c>
      <c r="N99" s="182">
        <v>0</v>
      </c>
      <c r="O99" s="182">
        <f t="shared" si="18"/>
        <v>0</v>
      </c>
      <c r="P99" s="182">
        <v>0</v>
      </c>
      <c r="Q99" s="182">
        <f t="shared" si="19"/>
        <v>0</v>
      </c>
      <c r="R99" s="184"/>
      <c r="S99" s="184" t="s">
        <v>281</v>
      </c>
      <c r="T99" s="185" t="s">
        <v>268</v>
      </c>
      <c r="U99" s="158">
        <v>0</v>
      </c>
      <c r="V99" s="158">
        <f t="shared" si="20"/>
        <v>0</v>
      </c>
      <c r="W99" s="158"/>
      <c r="X99" s="158" t="s">
        <v>314</v>
      </c>
      <c r="Y99" s="147"/>
      <c r="Z99" s="147"/>
      <c r="AA99" s="147"/>
      <c r="AB99" s="147"/>
      <c r="AC99" s="147"/>
      <c r="AD99" s="147"/>
      <c r="AE99" s="147"/>
      <c r="AF99" s="147"/>
      <c r="AG99" s="147" t="s">
        <v>324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79">
        <v>90</v>
      </c>
      <c r="B100" s="180" t="s">
        <v>1506</v>
      </c>
      <c r="C100" s="187" t="s">
        <v>1507</v>
      </c>
      <c r="D100" s="181" t="s">
        <v>1340</v>
      </c>
      <c r="E100" s="182">
        <v>11</v>
      </c>
      <c r="F100" s="183"/>
      <c r="G100" s="184">
        <f t="shared" si="14"/>
        <v>0</v>
      </c>
      <c r="H100" s="183"/>
      <c r="I100" s="184">
        <f t="shared" si="15"/>
        <v>0</v>
      </c>
      <c r="J100" s="183"/>
      <c r="K100" s="184">
        <f t="shared" si="16"/>
        <v>0</v>
      </c>
      <c r="L100" s="184">
        <v>21</v>
      </c>
      <c r="M100" s="184">
        <f t="shared" si="17"/>
        <v>0</v>
      </c>
      <c r="N100" s="182">
        <v>0</v>
      </c>
      <c r="O100" s="182">
        <f t="shared" si="18"/>
        <v>0</v>
      </c>
      <c r="P100" s="182">
        <v>0</v>
      </c>
      <c r="Q100" s="182">
        <f t="shared" si="19"/>
        <v>0</v>
      </c>
      <c r="R100" s="184"/>
      <c r="S100" s="184" t="s">
        <v>281</v>
      </c>
      <c r="T100" s="185" t="s">
        <v>268</v>
      </c>
      <c r="U100" s="158">
        <v>0</v>
      </c>
      <c r="V100" s="158">
        <f t="shared" si="20"/>
        <v>0</v>
      </c>
      <c r="W100" s="158"/>
      <c r="X100" s="158" t="s">
        <v>314</v>
      </c>
      <c r="Y100" s="147"/>
      <c r="Z100" s="147"/>
      <c r="AA100" s="147"/>
      <c r="AB100" s="147"/>
      <c r="AC100" s="147"/>
      <c r="AD100" s="147"/>
      <c r="AE100" s="147"/>
      <c r="AF100" s="147"/>
      <c r="AG100" s="147" t="s">
        <v>324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79">
        <v>91</v>
      </c>
      <c r="B101" s="180" t="s">
        <v>1508</v>
      </c>
      <c r="C101" s="187" t="s">
        <v>1509</v>
      </c>
      <c r="D101" s="181" t="s">
        <v>1340</v>
      </c>
      <c r="E101" s="182">
        <v>17</v>
      </c>
      <c r="F101" s="183"/>
      <c r="G101" s="184">
        <f t="shared" si="14"/>
        <v>0</v>
      </c>
      <c r="H101" s="183"/>
      <c r="I101" s="184">
        <f t="shared" si="15"/>
        <v>0</v>
      </c>
      <c r="J101" s="183"/>
      <c r="K101" s="184">
        <f t="shared" si="16"/>
        <v>0</v>
      </c>
      <c r="L101" s="184">
        <v>21</v>
      </c>
      <c r="M101" s="184">
        <f t="shared" si="17"/>
        <v>0</v>
      </c>
      <c r="N101" s="182">
        <v>0</v>
      </c>
      <c r="O101" s="182">
        <f t="shared" si="18"/>
        <v>0</v>
      </c>
      <c r="P101" s="182">
        <v>0</v>
      </c>
      <c r="Q101" s="182">
        <f t="shared" si="19"/>
        <v>0</v>
      </c>
      <c r="R101" s="184"/>
      <c r="S101" s="184" t="s">
        <v>281</v>
      </c>
      <c r="T101" s="185" t="s">
        <v>268</v>
      </c>
      <c r="U101" s="158">
        <v>0</v>
      </c>
      <c r="V101" s="158">
        <f t="shared" si="20"/>
        <v>0</v>
      </c>
      <c r="W101" s="158"/>
      <c r="X101" s="158" t="s">
        <v>314</v>
      </c>
      <c r="Y101" s="147"/>
      <c r="Z101" s="147"/>
      <c r="AA101" s="147"/>
      <c r="AB101" s="147"/>
      <c r="AC101" s="147"/>
      <c r="AD101" s="147"/>
      <c r="AE101" s="147"/>
      <c r="AF101" s="147"/>
      <c r="AG101" s="147" t="s">
        <v>324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9">
        <v>92</v>
      </c>
      <c r="B102" s="180" t="s">
        <v>1510</v>
      </c>
      <c r="C102" s="187" t="s">
        <v>1511</v>
      </c>
      <c r="D102" s="181" t="s">
        <v>1340</v>
      </c>
      <c r="E102" s="182">
        <v>16</v>
      </c>
      <c r="F102" s="183"/>
      <c r="G102" s="184">
        <f t="shared" si="14"/>
        <v>0</v>
      </c>
      <c r="H102" s="183"/>
      <c r="I102" s="184">
        <f t="shared" si="15"/>
        <v>0</v>
      </c>
      <c r="J102" s="183"/>
      <c r="K102" s="184">
        <f t="shared" si="16"/>
        <v>0</v>
      </c>
      <c r="L102" s="184">
        <v>21</v>
      </c>
      <c r="M102" s="184">
        <f t="shared" si="17"/>
        <v>0</v>
      </c>
      <c r="N102" s="182">
        <v>0</v>
      </c>
      <c r="O102" s="182">
        <f t="shared" si="18"/>
        <v>0</v>
      </c>
      <c r="P102" s="182">
        <v>0</v>
      </c>
      <c r="Q102" s="182">
        <f t="shared" si="19"/>
        <v>0</v>
      </c>
      <c r="R102" s="184"/>
      <c r="S102" s="184" t="s">
        <v>281</v>
      </c>
      <c r="T102" s="185" t="s">
        <v>268</v>
      </c>
      <c r="U102" s="158">
        <v>0</v>
      </c>
      <c r="V102" s="158">
        <f t="shared" si="20"/>
        <v>0</v>
      </c>
      <c r="W102" s="158"/>
      <c r="X102" s="158" t="s">
        <v>314</v>
      </c>
      <c r="Y102" s="147"/>
      <c r="Z102" s="147"/>
      <c r="AA102" s="147"/>
      <c r="AB102" s="147"/>
      <c r="AC102" s="147"/>
      <c r="AD102" s="147"/>
      <c r="AE102" s="147"/>
      <c r="AF102" s="147"/>
      <c r="AG102" s="147" t="s">
        <v>324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9">
        <v>93</v>
      </c>
      <c r="B103" s="180" t="s">
        <v>1512</v>
      </c>
      <c r="C103" s="187" t="s">
        <v>1513</v>
      </c>
      <c r="D103" s="181" t="s">
        <v>0</v>
      </c>
      <c r="E103" s="182">
        <v>1.5</v>
      </c>
      <c r="F103" s="183"/>
      <c r="G103" s="184">
        <f t="shared" si="14"/>
        <v>0</v>
      </c>
      <c r="H103" s="183"/>
      <c r="I103" s="184">
        <f t="shared" si="15"/>
        <v>0</v>
      </c>
      <c r="J103" s="183"/>
      <c r="K103" s="184">
        <f t="shared" si="16"/>
        <v>0</v>
      </c>
      <c r="L103" s="184">
        <v>21</v>
      </c>
      <c r="M103" s="184">
        <f t="shared" si="17"/>
        <v>0</v>
      </c>
      <c r="N103" s="182">
        <v>0</v>
      </c>
      <c r="O103" s="182">
        <f t="shared" si="18"/>
        <v>0</v>
      </c>
      <c r="P103" s="182">
        <v>0</v>
      </c>
      <c r="Q103" s="182">
        <f t="shared" si="19"/>
        <v>0</v>
      </c>
      <c r="R103" s="184"/>
      <c r="S103" s="184" t="s">
        <v>281</v>
      </c>
      <c r="T103" s="185" t="s">
        <v>268</v>
      </c>
      <c r="U103" s="158">
        <v>0</v>
      </c>
      <c r="V103" s="158">
        <f t="shared" si="20"/>
        <v>0</v>
      </c>
      <c r="W103" s="158"/>
      <c r="X103" s="158" t="s">
        <v>1413</v>
      </c>
      <c r="Y103" s="147"/>
      <c r="Z103" s="147"/>
      <c r="AA103" s="147"/>
      <c r="AB103" s="147"/>
      <c r="AC103" s="147"/>
      <c r="AD103" s="147"/>
      <c r="AE103" s="147"/>
      <c r="AF103" s="147"/>
      <c r="AG103" s="147" t="s">
        <v>1414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9">
        <v>94</v>
      </c>
      <c r="B104" s="180" t="s">
        <v>1514</v>
      </c>
      <c r="C104" s="187" t="s">
        <v>1416</v>
      </c>
      <c r="D104" s="181" t="s">
        <v>0</v>
      </c>
      <c r="E104" s="182">
        <v>3</v>
      </c>
      <c r="F104" s="183"/>
      <c r="G104" s="184">
        <f t="shared" si="14"/>
        <v>0</v>
      </c>
      <c r="H104" s="183"/>
      <c r="I104" s="184">
        <f t="shared" si="15"/>
        <v>0</v>
      </c>
      <c r="J104" s="183"/>
      <c r="K104" s="184">
        <f t="shared" si="16"/>
        <v>0</v>
      </c>
      <c r="L104" s="184">
        <v>21</v>
      </c>
      <c r="M104" s="184">
        <f t="shared" si="17"/>
        <v>0</v>
      </c>
      <c r="N104" s="182">
        <v>0</v>
      </c>
      <c r="O104" s="182">
        <f t="shared" si="18"/>
        <v>0</v>
      </c>
      <c r="P104" s="182">
        <v>0</v>
      </c>
      <c r="Q104" s="182">
        <f t="shared" si="19"/>
        <v>0</v>
      </c>
      <c r="R104" s="184"/>
      <c r="S104" s="184" t="s">
        <v>281</v>
      </c>
      <c r="T104" s="185" t="s">
        <v>268</v>
      </c>
      <c r="U104" s="158">
        <v>0</v>
      </c>
      <c r="V104" s="158">
        <f t="shared" si="20"/>
        <v>0</v>
      </c>
      <c r="W104" s="158"/>
      <c r="X104" s="158" t="s">
        <v>1413</v>
      </c>
      <c r="Y104" s="147"/>
      <c r="Z104" s="147"/>
      <c r="AA104" s="147"/>
      <c r="AB104" s="147"/>
      <c r="AC104" s="147"/>
      <c r="AD104" s="147"/>
      <c r="AE104" s="147"/>
      <c r="AF104" s="147"/>
      <c r="AG104" s="147" t="s">
        <v>1414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79">
        <v>95</v>
      </c>
      <c r="B105" s="180" t="s">
        <v>1515</v>
      </c>
      <c r="C105" s="187" t="s">
        <v>1418</v>
      </c>
      <c r="D105" s="181" t="s">
        <v>0</v>
      </c>
      <c r="E105" s="182">
        <v>2</v>
      </c>
      <c r="F105" s="183"/>
      <c r="G105" s="184">
        <f t="shared" si="14"/>
        <v>0</v>
      </c>
      <c r="H105" s="183"/>
      <c r="I105" s="184">
        <f t="shared" si="15"/>
        <v>0</v>
      </c>
      <c r="J105" s="183"/>
      <c r="K105" s="184">
        <f t="shared" si="16"/>
        <v>0</v>
      </c>
      <c r="L105" s="184">
        <v>21</v>
      </c>
      <c r="M105" s="184">
        <f t="shared" si="17"/>
        <v>0</v>
      </c>
      <c r="N105" s="182">
        <v>0</v>
      </c>
      <c r="O105" s="182">
        <f t="shared" si="18"/>
        <v>0</v>
      </c>
      <c r="P105" s="182">
        <v>0</v>
      </c>
      <c r="Q105" s="182">
        <f t="shared" si="19"/>
        <v>0</v>
      </c>
      <c r="R105" s="184"/>
      <c r="S105" s="184" t="s">
        <v>281</v>
      </c>
      <c r="T105" s="185" t="s">
        <v>268</v>
      </c>
      <c r="U105" s="158">
        <v>0</v>
      </c>
      <c r="V105" s="158">
        <f t="shared" si="20"/>
        <v>0</v>
      </c>
      <c r="W105" s="158"/>
      <c r="X105" s="158" t="s">
        <v>1413</v>
      </c>
      <c r="Y105" s="147"/>
      <c r="Z105" s="147"/>
      <c r="AA105" s="147"/>
      <c r="AB105" s="147"/>
      <c r="AC105" s="147"/>
      <c r="AD105" s="147"/>
      <c r="AE105" s="147"/>
      <c r="AF105" s="147"/>
      <c r="AG105" s="147" t="s">
        <v>1414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79">
        <v>96</v>
      </c>
      <c r="B106" s="180" t="s">
        <v>1516</v>
      </c>
      <c r="C106" s="187" t="s">
        <v>1420</v>
      </c>
      <c r="D106" s="181" t="s">
        <v>0</v>
      </c>
      <c r="E106" s="182">
        <v>3</v>
      </c>
      <c r="F106" s="183"/>
      <c r="G106" s="184">
        <f t="shared" si="14"/>
        <v>0</v>
      </c>
      <c r="H106" s="183"/>
      <c r="I106" s="184">
        <f t="shared" si="15"/>
        <v>0</v>
      </c>
      <c r="J106" s="183"/>
      <c r="K106" s="184">
        <f t="shared" si="16"/>
        <v>0</v>
      </c>
      <c r="L106" s="184">
        <v>21</v>
      </c>
      <c r="M106" s="184">
        <f t="shared" si="17"/>
        <v>0</v>
      </c>
      <c r="N106" s="182">
        <v>0</v>
      </c>
      <c r="O106" s="182">
        <f t="shared" si="18"/>
        <v>0</v>
      </c>
      <c r="P106" s="182">
        <v>0</v>
      </c>
      <c r="Q106" s="182">
        <f t="shared" si="19"/>
        <v>0</v>
      </c>
      <c r="R106" s="184"/>
      <c r="S106" s="184" t="s">
        <v>281</v>
      </c>
      <c r="T106" s="185" t="s">
        <v>268</v>
      </c>
      <c r="U106" s="158">
        <v>0</v>
      </c>
      <c r="V106" s="158">
        <f t="shared" si="20"/>
        <v>0</v>
      </c>
      <c r="W106" s="158"/>
      <c r="X106" s="158" t="s">
        <v>1413</v>
      </c>
      <c r="Y106" s="147"/>
      <c r="Z106" s="147"/>
      <c r="AA106" s="147"/>
      <c r="AB106" s="147"/>
      <c r="AC106" s="147"/>
      <c r="AD106" s="147"/>
      <c r="AE106" s="147"/>
      <c r="AF106" s="147"/>
      <c r="AG106" s="147" t="s">
        <v>1414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
      <c r="A107" s="165" t="s">
        <v>262</v>
      </c>
      <c r="B107" s="166" t="s">
        <v>233</v>
      </c>
      <c r="C107" s="186" t="s">
        <v>28</v>
      </c>
      <c r="D107" s="167"/>
      <c r="E107" s="168"/>
      <c r="F107" s="169"/>
      <c r="G107" s="169">
        <f>SUMIF(AG108:AG108,"&lt;&gt;NOR",G108:G108)</f>
        <v>0</v>
      </c>
      <c r="H107" s="169"/>
      <c r="I107" s="169">
        <f>SUM(I108:I108)</f>
        <v>0</v>
      </c>
      <c r="J107" s="169"/>
      <c r="K107" s="169">
        <f>SUM(K108:K108)</f>
        <v>0</v>
      </c>
      <c r="L107" s="169"/>
      <c r="M107" s="169">
        <f>SUM(M108:M108)</f>
        <v>0</v>
      </c>
      <c r="N107" s="168"/>
      <c r="O107" s="168">
        <f>SUM(O108:O108)</f>
        <v>0</v>
      </c>
      <c r="P107" s="168"/>
      <c r="Q107" s="168">
        <f>SUM(Q108:Q108)</f>
        <v>0</v>
      </c>
      <c r="R107" s="169"/>
      <c r="S107" s="169"/>
      <c r="T107" s="170"/>
      <c r="U107" s="164"/>
      <c r="V107" s="164">
        <f>SUM(V108:V108)</f>
        <v>0</v>
      </c>
      <c r="W107" s="164"/>
      <c r="X107" s="164"/>
      <c r="AG107" t="s">
        <v>263</v>
      </c>
    </row>
    <row r="108" spans="1:60" outlineLevel="1" x14ac:dyDescent="0.2">
      <c r="A108" s="172">
        <v>97</v>
      </c>
      <c r="B108" s="173" t="s">
        <v>1517</v>
      </c>
      <c r="C108" s="188" t="s">
        <v>1518</v>
      </c>
      <c r="D108" s="174" t="s">
        <v>266</v>
      </c>
      <c r="E108" s="175">
        <v>1</v>
      </c>
      <c r="F108" s="176"/>
      <c r="G108" s="177">
        <f>ROUND(E108*F108,2)</f>
        <v>0</v>
      </c>
      <c r="H108" s="176"/>
      <c r="I108" s="177">
        <f>ROUND(E108*H108,2)</f>
        <v>0</v>
      </c>
      <c r="J108" s="176"/>
      <c r="K108" s="177">
        <f>ROUND(E108*J108,2)</f>
        <v>0</v>
      </c>
      <c r="L108" s="177">
        <v>21</v>
      </c>
      <c r="M108" s="177">
        <f>G108*(1+L108/100)</f>
        <v>0</v>
      </c>
      <c r="N108" s="175">
        <v>0</v>
      </c>
      <c r="O108" s="175">
        <f>ROUND(E108*N108,2)</f>
        <v>0</v>
      </c>
      <c r="P108" s="175">
        <v>0</v>
      </c>
      <c r="Q108" s="175">
        <f>ROUND(E108*P108,2)</f>
        <v>0</v>
      </c>
      <c r="R108" s="177"/>
      <c r="S108" s="177" t="s">
        <v>267</v>
      </c>
      <c r="T108" s="178" t="s">
        <v>268</v>
      </c>
      <c r="U108" s="158">
        <v>0</v>
      </c>
      <c r="V108" s="158">
        <f>ROUND(E108*U108,2)</f>
        <v>0</v>
      </c>
      <c r="W108" s="158"/>
      <c r="X108" s="158" t="s">
        <v>269</v>
      </c>
      <c r="Y108" s="147"/>
      <c r="Z108" s="147"/>
      <c r="AA108" s="147"/>
      <c r="AB108" s="147"/>
      <c r="AC108" s="147"/>
      <c r="AD108" s="147"/>
      <c r="AE108" s="147"/>
      <c r="AF108" s="147"/>
      <c r="AG108" s="147" t="s">
        <v>270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x14ac:dyDescent="0.2">
      <c r="A109" s="3"/>
      <c r="B109" s="4"/>
      <c r="C109" s="192"/>
      <c r="D109" s="6"/>
      <c r="E109" s="3"/>
      <c r="F109" s="3"/>
      <c r="G109" s="3"/>
      <c r="H109" s="3"/>
      <c r="I109" s="3"/>
      <c r="J109" s="3"/>
      <c r="K109" s="3"/>
      <c r="L109" s="3"/>
      <c r="M109" s="3"/>
      <c r="N109" s="3"/>
      <c r="O109" s="3"/>
      <c r="P109" s="3"/>
      <c r="Q109" s="3"/>
      <c r="R109" s="3"/>
      <c r="S109" s="3"/>
      <c r="T109" s="3"/>
      <c r="U109" s="3"/>
      <c r="V109" s="3"/>
      <c r="W109" s="3"/>
      <c r="X109" s="3"/>
      <c r="AE109">
        <v>15</v>
      </c>
      <c r="AF109">
        <v>21</v>
      </c>
      <c r="AG109" t="s">
        <v>249</v>
      </c>
    </row>
    <row r="110" spans="1:60" x14ac:dyDescent="0.2">
      <c r="A110" s="150"/>
      <c r="B110" s="151" t="s">
        <v>29</v>
      </c>
      <c r="C110" s="193"/>
      <c r="D110" s="152"/>
      <c r="E110" s="153"/>
      <c r="F110" s="153"/>
      <c r="G110" s="171">
        <f>G8+G54+G75+G107</f>
        <v>0</v>
      </c>
      <c r="H110" s="3"/>
      <c r="I110" s="3"/>
      <c r="J110" s="3"/>
      <c r="K110" s="3"/>
      <c r="L110" s="3"/>
      <c r="M110" s="3"/>
      <c r="N110" s="3"/>
      <c r="O110" s="3"/>
      <c r="P110" s="3"/>
      <c r="Q110" s="3"/>
      <c r="R110" s="3"/>
      <c r="S110" s="3"/>
      <c r="T110" s="3"/>
      <c r="U110" s="3"/>
      <c r="V110" s="3"/>
      <c r="W110" s="3"/>
      <c r="X110" s="3"/>
      <c r="AE110">
        <f>SUMIF(L7:L108,AE109,G7:G108)</f>
        <v>0</v>
      </c>
      <c r="AF110">
        <f>SUMIF(L7:L108,AF109,G7:G108)</f>
        <v>0</v>
      </c>
      <c r="AG110" t="s">
        <v>307</v>
      </c>
    </row>
    <row r="111" spans="1:60" x14ac:dyDescent="0.2">
      <c r="C111" s="194"/>
      <c r="D111" s="10"/>
      <c r="AG111" t="s">
        <v>308</v>
      </c>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FUlryAFW3ypefz5seFKewB2E6s+Ie4sdBXCjHWFdo2OFz76V4PKYKTHf3paGuPlxwxM56u+VwyjgIaxcHfCnA==" saltValue="c/8VZF1LglVpQVA3fkK9Sg=="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523D-2EC3-4136-A550-D8EE0465C4E4}">
  <sheetPr>
    <outlinePr summaryBelow="0"/>
  </sheetPr>
  <dimension ref="A1:BH5000"/>
  <sheetViews>
    <sheetView zoomScaleNormal="100"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62</v>
      </c>
      <c r="C3" s="258" t="s">
        <v>2645</v>
      </c>
      <c r="D3" s="259"/>
      <c r="E3" s="259"/>
      <c r="F3" s="259"/>
      <c r="G3" s="260"/>
      <c r="AC3" s="122" t="s">
        <v>236</v>
      </c>
      <c r="AG3" t="s">
        <v>239</v>
      </c>
    </row>
    <row r="4" spans="1:60" ht="24.95" customHeight="1" x14ac:dyDescent="0.2">
      <c r="A4" s="140" t="s">
        <v>9</v>
      </c>
      <c r="B4" s="141" t="s">
        <v>67</v>
      </c>
      <c r="C4" s="261" t="s">
        <v>68</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125</v>
      </c>
      <c r="D8" s="167"/>
      <c r="E8" s="168"/>
      <c r="F8" s="169"/>
      <c r="G8" s="169">
        <f>SUMIF(AG9:AG64,"&lt;&gt;NOR",G9:G64)</f>
        <v>0</v>
      </c>
      <c r="H8" s="169"/>
      <c r="I8" s="169">
        <f>SUM(I9:I64)</f>
        <v>0</v>
      </c>
      <c r="J8" s="169"/>
      <c r="K8" s="169">
        <f>SUM(K9:K64)</f>
        <v>0</v>
      </c>
      <c r="L8" s="169"/>
      <c r="M8" s="169">
        <f>SUM(M9:M64)</f>
        <v>0</v>
      </c>
      <c r="N8" s="168"/>
      <c r="O8" s="168">
        <f>SUM(O9:O64)</f>
        <v>0</v>
      </c>
      <c r="P8" s="168"/>
      <c r="Q8" s="168">
        <f>SUM(Q9:Q64)</f>
        <v>0</v>
      </c>
      <c r="R8" s="169"/>
      <c r="S8" s="169"/>
      <c r="T8" s="170"/>
      <c r="U8" s="164"/>
      <c r="V8" s="164">
        <f>SUM(V9:V64)</f>
        <v>0</v>
      </c>
      <c r="W8" s="164"/>
      <c r="X8" s="164"/>
      <c r="AG8" t="s">
        <v>263</v>
      </c>
    </row>
    <row r="9" spans="1:60" ht="22.5" outlineLevel="1" x14ac:dyDescent="0.2">
      <c r="A9" s="172">
        <v>1</v>
      </c>
      <c r="B9" s="173" t="s">
        <v>1519</v>
      </c>
      <c r="C9" s="188" t="s">
        <v>1520</v>
      </c>
      <c r="D9" s="174" t="s">
        <v>1340</v>
      </c>
      <c r="E9" s="175">
        <v>2</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281</v>
      </c>
      <c r="T9" s="178" t="s">
        <v>268</v>
      </c>
      <c r="U9" s="158">
        <v>0</v>
      </c>
      <c r="V9" s="158">
        <f>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8" t="s">
        <v>1521</v>
      </c>
      <c r="D10" s="269"/>
      <c r="E10" s="269"/>
      <c r="F10" s="269"/>
      <c r="G10" s="269"/>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1522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270" t="s">
        <v>2599</v>
      </c>
      <c r="D11" s="271"/>
      <c r="E11" s="271"/>
      <c r="F11" s="271"/>
      <c r="G11" s="271"/>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1522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70" t="s">
        <v>1523</v>
      </c>
      <c r="D12" s="271"/>
      <c r="E12" s="271"/>
      <c r="F12" s="271"/>
      <c r="G12" s="271"/>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1522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54"/>
      <c r="B13" s="155"/>
      <c r="C13" s="189" t="s">
        <v>1524</v>
      </c>
      <c r="D13" s="160"/>
      <c r="E13" s="161"/>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301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9" t="s">
        <v>2642</v>
      </c>
      <c r="D14" s="160"/>
      <c r="E14" s="161"/>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301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9" t="s">
        <v>1525</v>
      </c>
      <c r="D15" s="160"/>
      <c r="E15" s="161"/>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301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9" t="s">
        <v>71</v>
      </c>
      <c r="D16" s="160"/>
      <c r="E16" s="161">
        <v>2</v>
      </c>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301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2">
        <v>2</v>
      </c>
      <c r="B17" s="173" t="s">
        <v>1526</v>
      </c>
      <c r="C17" s="188" t="s">
        <v>1527</v>
      </c>
      <c r="D17" s="174" t="s">
        <v>1340</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281</v>
      </c>
      <c r="T17" s="178" t="s">
        <v>268</v>
      </c>
      <c r="U17" s="158">
        <v>0</v>
      </c>
      <c r="V17" s="158">
        <f>ROUND(E17*U17,2)</f>
        <v>0</v>
      </c>
      <c r="W17" s="158"/>
      <c r="X17" s="158" t="s">
        <v>314</v>
      </c>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68" t="s">
        <v>1528</v>
      </c>
      <c r="D18" s="269"/>
      <c r="E18" s="269"/>
      <c r="F18" s="269"/>
      <c r="G18" s="269"/>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1522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70" t="s">
        <v>1529</v>
      </c>
      <c r="D19" s="271"/>
      <c r="E19" s="271"/>
      <c r="F19" s="271"/>
      <c r="G19" s="271"/>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1522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70" t="s">
        <v>1530</v>
      </c>
      <c r="D20" s="271"/>
      <c r="E20" s="271"/>
      <c r="F20" s="271"/>
      <c r="G20" s="271"/>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1522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70" t="s">
        <v>1531</v>
      </c>
      <c r="D21" s="271"/>
      <c r="E21" s="271"/>
      <c r="F21" s="271"/>
      <c r="G21" s="271"/>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1522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70" t="s">
        <v>1523</v>
      </c>
      <c r="D22" s="271"/>
      <c r="E22" s="271"/>
      <c r="F22" s="271"/>
      <c r="G22" s="271"/>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1522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9" t="s">
        <v>1532</v>
      </c>
      <c r="D23" s="160"/>
      <c r="E23" s="161"/>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301</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9" t="s">
        <v>1533</v>
      </c>
      <c r="D24" s="160"/>
      <c r="E24" s="161"/>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301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89" t="s">
        <v>1534</v>
      </c>
      <c r="D25" s="160"/>
      <c r="E25" s="161"/>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301</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9" t="s">
        <v>1535</v>
      </c>
      <c r="D26" s="160"/>
      <c r="E26" s="161"/>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301</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89" t="s">
        <v>1536</v>
      </c>
      <c r="D27" s="160"/>
      <c r="E27" s="161"/>
      <c r="F27" s="158"/>
      <c r="G27" s="15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301</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9" t="s">
        <v>1525</v>
      </c>
      <c r="D28" s="160"/>
      <c r="E28" s="161"/>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301</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9" t="s">
        <v>62</v>
      </c>
      <c r="D29" s="160"/>
      <c r="E29" s="161">
        <v>1</v>
      </c>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301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79">
        <v>3</v>
      </c>
      <c r="B30" s="180" t="s">
        <v>1537</v>
      </c>
      <c r="C30" s="187" t="s">
        <v>1538</v>
      </c>
      <c r="D30" s="181" t="s">
        <v>1340</v>
      </c>
      <c r="E30" s="182">
        <v>1</v>
      </c>
      <c r="F30" s="183"/>
      <c r="G30" s="184">
        <f t="shared" ref="G30:G35" si="0">ROUND(E30*F30,2)</f>
        <v>0</v>
      </c>
      <c r="H30" s="183"/>
      <c r="I30" s="184">
        <f t="shared" ref="I30:I35" si="1">ROUND(E30*H30,2)</f>
        <v>0</v>
      </c>
      <c r="J30" s="183"/>
      <c r="K30" s="184">
        <f t="shared" ref="K30:K35" si="2">ROUND(E30*J30,2)</f>
        <v>0</v>
      </c>
      <c r="L30" s="184">
        <v>21</v>
      </c>
      <c r="M30" s="184">
        <f t="shared" ref="M30:M35" si="3">G30*(1+L30/100)</f>
        <v>0</v>
      </c>
      <c r="N30" s="182">
        <v>0</v>
      </c>
      <c r="O30" s="182">
        <f t="shared" ref="O30:O35" si="4">ROUND(E30*N30,2)</f>
        <v>0</v>
      </c>
      <c r="P30" s="182">
        <v>0</v>
      </c>
      <c r="Q30" s="182">
        <f t="shared" ref="Q30:Q35" si="5">ROUND(E30*P30,2)</f>
        <v>0</v>
      </c>
      <c r="R30" s="184"/>
      <c r="S30" s="184" t="s">
        <v>281</v>
      </c>
      <c r="T30" s="185" t="s">
        <v>268</v>
      </c>
      <c r="U30" s="158">
        <v>0</v>
      </c>
      <c r="V30" s="158">
        <f t="shared" ref="V30:V35" si="6">ROUND(E30*U30,2)</f>
        <v>0</v>
      </c>
      <c r="W30" s="158"/>
      <c r="X30" s="158" t="s">
        <v>314</v>
      </c>
      <c r="Y30" s="147"/>
      <c r="Z30" s="147"/>
      <c r="AA30" s="147"/>
      <c r="AB30" s="147"/>
      <c r="AC30" s="147"/>
      <c r="AD30" s="147"/>
      <c r="AE30" s="147"/>
      <c r="AF30" s="147"/>
      <c r="AG30" s="147" t="s">
        <v>324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79">
        <v>4</v>
      </c>
      <c r="B31" s="180" t="s">
        <v>1539</v>
      </c>
      <c r="C31" s="187" t="s">
        <v>1540</v>
      </c>
      <c r="D31" s="181" t="s">
        <v>1340</v>
      </c>
      <c r="E31" s="182">
        <v>1</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281</v>
      </c>
      <c r="T31" s="185" t="s">
        <v>268</v>
      </c>
      <c r="U31" s="158">
        <v>0</v>
      </c>
      <c r="V31" s="158">
        <f t="shared" si="6"/>
        <v>0</v>
      </c>
      <c r="W31" s="158"/>
      <c r="X31" s="158" t="s">
        <v>314</v>
      </c>
      <c r="Y31" s="147"/>
      <c r="Z31" s="147"/>
      <c r="AA31" s="147"/>
      <c r="AB31" s="147"/>
      <c r="AC31" s="147"/>
      <c r="AD31" s="147"/>
      <c r="AE31" s="147"/>
      <c r="AF31" s="147"/>
      <c r="AG31" s="147" t="s">
        <v>324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9">
        <v>5</v>
      </c>
      <c r="B32" s="180" t="s">
        <v>1541</v>
      </c>
      <c r="C32" s="187" t="s">
        <v>1542</v>
      </c>
      <c r="D32" s="181" t="s">
        <v>1340</v>
      </c>
      <c r="E32" s="182">
        <v>2</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281</v>
      </c>
      <c r="T32" s="185" t="s">
        <v>268</v>
      </c>
      <c r="U32" s="158">
        <v>0</v>
      </c>
      <c r="V32" s="158">
        <f t="shared" si="6"/>
        <v>0</v>
      </c>
      <c r="W32" s="158"/>
      <c r="X32" s="158" t="s">
        <v>314</v>
      </c>
      <c r="Y32" s="147"/>
      <c r="Z32" s="147"/>
      <c r="AA32" s="147"/>
      <c r="AB32" s="147"/>
      <c r="AC32" s="147"/>
      <c r="AD32" s="147"/>
      <c r="AE32" s="147"/>
      <c r="AF32" s="147"/>
      <c r="AG32" s="147" t="s">
        <v>324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79">
        <v>6</v>
      </c>
      <c r="B33" s="180" t="s">
        <v>1543</v>
      </c>
      <c r="C33" s="187" t="s">
        <v>1544</v>
      </c>
      <c r="D33" s="181" t="s">
        <v>1340</v>
      </c>
      <c r="E33" s="182">
        <v>2</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281</v>
      </c>
      <c r="T33" s="185" t="s">
        <v>268</v>
      </c>
      <c r="U33" s="158">
        <v>0</v>
      </c>
      <c r="V33" s="158">
        <f t="shared" si="6"/>
        <v>0</v>
      </c>
      <c r="W33" s="158"/>
      <c r="X33" s="158" t="s">
        <v>314</v>
      </c>
      <c r="Y33" s="147"/>
      <c r="Z33" s="147"/>
      <c r="AA33" s="147"/>
      <c r="AB33" s="147"/>
      <c r="AC33" s="147"/>
      <c r="AD33" s="147"/>
      <c r="AE33" s="147"/>
      <c r="AF33" s="147"/>
      <c r="AG33" s="147" t="s">
        <v>324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7</v>
      </c>
      <c r="B34" s="180" t="s">
        <v>1545</v>
      </c>
      <c r="C34" s="187" t="s">
        <v>1546</v>
      </c>
      <c r="D34" s="181" t="s">
        <v>1547</v>
      </c>
      <c r="E34" s="182">
        <v>2</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281</v>
      </c>
      <c r="T34" s="185" t="s">
        <v>268</v>
      </c>
      <c r="U34" s="158">
        <v>0</v>
      </c>
      <c r="V34" s="158">
        <f t="shared" si="6"/>
        <v>0</v>
      </c>
      <c r="W34" s="158"/>
      <c r="X34" s="158" t="s">
        <v>314</v>
      </c>
      <c r="Y34" s="147"/>
      <c r="Z34" s="147"/>
      <c r="AA34" s="147"/>
      <c r="AB34" s="147"/>
      <c r="AC34" s="147"/>
      <c r="AD34" s="147"/>
      <c r="AE34" s="147"/>
      <c r="AF34" s="147"/>
      <c r="AG34" s="147" t="s">
        <v>324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2">
        <v>8</v>
      </c>
      <c r="B35" s="173" t="s">
        <v>1548</v>
      </c>
      <c r="C35" s="188" t="s">
        <v>1549</v>
      </c>
      <c r="D35" s="174" t="s">
        <v>1547</v>
      </c>
      <c r="E35" s="175">
        <v>4</v>
      </c>
      <c r="F35" s="176"/>
      <c r="G35" s="177">
        <f t="shared" si="0"/>
        <v>0</v>
      </c>
      <c r="H35" s="176"/>
      <c r="I35" s="177">
        <f t="shared" si="1"/>
        <v>0</v>
      </c>
      <c r="J35" s="176"/>
      <c r="K35" s="177">
        <f t="shared" si="2"/>
        <v>0</v>
      </c>
      <c r="L35" s="177">
        <v>21</v>
      </c>
      <c r="M35" s="177">
        <f t="shared" si="3"/>
        <v>0</v>
      </c>
      <c r="N35" s="175">
        <v>0</v>
      </c>
      <c r="O35" s="175">
        <f t="shared" si="4"/>
        <v>0</v>
      </c>
      <c r="P35" s="175">
        <v>0</v>
      </c>
      <c r="Q35" s="175">
        <f t="shared" si="5"/>
        <v>0</v>
      </c>
      <c r="R35" s="177"/>
      <c r="S35" s="177" t="s">
        <v>281</v>
      </c>
      <c r="T35" s="178" t="s">
        <v>268</v>
      </c>
      <c r="U35" s="158">
        <v>0</v>
      </c>
      <c r="V35" s="158">
        <f t="shared" si="6"/>
        <v>0</v>
      </c>
      <c r="W35" s="158"/>
      <c r="X35" s="158" t="s">
        <v>314</v>
      </c>
      <c r="Y35" s="147"/>
      <c r="Z35" s="147"/>
      <c r="AA35" s="147"/>
      <c r="AB35" s="147"/>
      <c r="AC35" s="147"/>
      <c r="AD35" s="147"/>
      <c r="AE35" s="147"/>
      <c r="AF35" s="147"/>
      <c r="AG35" s="147" t="s">
        <v>324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54"/>
      <c r="B36" s="155"/>
      <c r="C36" s="189" t="s">
        <v>1524</v>
      </c>
      <c r="D36" s="160"/>
      <c r="E36" s="161"/>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301</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54"/>
      <c r="B37" s="155"/>
      <c r="C37" s="189" t="s">
        <v>2600</v>
      </c>
      <c r="D37" s="160"/>
      <c r="E37" s="161"/>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301</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9" t="s">
        <v>1525</v>
      </c>
      <c r="D38" s="160"/>
      <c r="E38" s="161"/>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301</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9" t="s">
        <v>129</v>
      </c>
      <c r="D39" s="160"/>
      <c r="E39" s="161">
        <v>4</v>
      </c>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301</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2">
        <v>9</v>
      </c>
      <c r="B40" s="173" t="s">
        <v>1550</v>
      </c>
      <c r="C40" s="188" t="s">
        <v>1527</v>
      </c>
      <c r="D40" s="174" t="s">
        <v>1340</v>
      </c>
      <c r="E40" s="175">
        <v>2</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281</v>
      </c>
      <c r="T40" s="178" t="s">
        <v>268</v>
      </c>
      <c r="U40" s="158">
        <v>0</v>
      </c>
      <c r="V40" s="158">
        <f>ROUND(E40*U40,2)</f>
        <v>0</v>
      </c>
      <c r="W40" s="158"/>
      <c r="X40" s="158" t="s">
        <v>314</v>
      </c>
      <c r="Y40" s="147"/>
      <c r="Z40" s="147"/>
      <c r="AA40" s="147"/>
      <c r="AB40" s="147"/>
      <c r="AC40" s="147"/>
      <c r="AD40" s="147"/>
      <c r="AE40" s="147"/>
      <c r="AF40" s="147"/>
      <c r="AG40" s="147" t="s">
        <v>324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68" t="s">
        <v>1528</v>
      </c>
      <c r="D41" s="269"/>
      <c r="E41" s="269"/>
      <c r="F41" s="269"/>
      <c r="G41" s="269"/>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1522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70" t="s">
        <v>1529</v>
      </c>
      <c r="D42" s="271"/>
      <c r="E42" s="271"/>
      <c r="F42" s="271"/>
      <c r="G42" s="271"/>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1522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70" t="s">
        <v>1530</v>
      </c>
      <c r="D43" s="271"/>
      <c r="E43" s="271"/>
      <c r="F43" s="271"/>
      <c r="G43" s="271"/>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1522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70" t="s">
        <v>1531</v>
      </c>
      <c r="D44" s="271"/>
      <c r="E44" s="271"/>
      <c r="F44" s="271"/>
      <c r="G44" s="271"/>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1522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70" t="s">
        <v>1523</v>
      </c>
      <c r="D45" s="271"/>
      <c r="E45" s="271"/>
      <c r="F45" s="271"/>
      <c r="G45" s="271"/>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1522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9" t="s">
        <v>1532</v>
      </c>
      <c r="D46" s="160"/>
      <c r="E46" s="161"/>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301</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9" t="s">
        <v>1533</v>
      </c>
      <c r="D47" s="160"/>
      <c r="E47" s="161"/>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301</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9" t="s">
        <v>1534</v>
      </c>
      <c r="D48" s="160"/>
      <c r="E48" s="161"/>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301</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9" t="s">
        <v>1535</v>
      </c>
      <c r="D49" s="160"/>
      <c r="E49" s="161"/>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301</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9" t="s">
        <v>1536</v>
      </c>
      <c r="D50" s="160"/>
      <c r="E50" s="161"/>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301</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9" t="s">
        <v>1525</v>
      </c>
      <c r="D51" s="160"/>
      <c r="E51" s="161"/>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301</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9" t="s">
        <v>71</v>
      </c>
      <c r="D52" s="160"/>
      <c r="E52" s="161">
        <v>2</v>
      </c>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301</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79">
        <v>10</v>
      </c>
      <c r="B53" s="180" t="s">
        <v>1551</v>
      </c>
      <c r="C53" s="187" t="s">
        <v>1552</v>
      </c>
      <c r="D53" s="181" t="s">
        <v>1340</v>
      </c>
      <c r="E53" s="182">
        <v>2</v>
      </c>
      <c r="F53" s="183"/>
      <c r="G53" s="184">
        <f t="shared" ref="G53:G60" si="7">ROUND(E53*F53,2)</f>
        <v>0</v>
      </c>
      <c r="H53" s="183"/>
      <c r="I53" s="184">
        <f t="shared" ref="I53:I60" si="8">ROUND(E53*H53,2)</f>
        <v>0</v>
      </c>
      <c r="J53" s="183"/>
      <c r="K53" s="184">
        <f t="shared" ref="K53:K60" si="9">ROUND(E53*J53,2)</f>
        <v>0</v>
      </c>
      <c r="L53" s="184">
        <v>21</v>
      </c>
      <c r="M53" s="184">
        <f t="shared" ref="M53:M60" si="10">G53*(1+L53/100)</f>
        <v>0</v>
      </c>
      <c r="N53" s="182">
        <v>0</v>
      </c>
      <c r="O53" s="182">
        <f t="shared" ref="O53:O60" si="11">ROUND(E53*N53,2)</f>
        <v>0</v>
      </c>
      <c r="P53" s="182">
        <v>0</v>
      </c>
      <c r="Q53" s="182">
        <f t="shared" ref="Q53:Q60" si="12">ROUND(E53*P53,2)</f>
        <v>0</v>
      </c>
      <c r="R53" s="184"/>
      <c r="S53" s="184" t="s">
        <v>281</v>
      </c>
      <c r="T53" s="185" t="s">
        <v>268</v>
      </c>
      <c r="U53" s="158">
        <v>0</v>
      </c>
      <c r="V53" s="158">
        <f t="shared" ref="V53:V60" si="13">ROUND(E53*U53,2)</f>
        <v>0</v>
      </c>
      <c r="W53" s="158"/>
      <c r="X53" s="158" t="s">
        <v>314</v>
      </c>
      <c r="Y53" s="147"/>
      <c r="Z53" s="147"/>
      <c r="AA53" s="147"/>
      <c r="AB53" s="147"/>
      <c r="AC53" s="147"/>
      <c r="AD53" s="147"/>
      <c r="AE53" s="147"/>
      <c r="AF53" s="147"/>
      <c r="AG53" s="147" t="s">
        <v>324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11</v>
      </c>
      <c r="B54" s="180" t="s">
        <v>1553</v>
      </c>
      <c r="C54" s="187" t="s">
        <v>1554</v>
      </c>
      <c r="D54" s="181" t="s">
        <v>1340</v>
      </c>
      <c r="E54" s="182">
        <v>2</v>
      </c>
      <c r="F54" s="183"/>
      <c r="G54" s="184">
        <f t="shared" si="7"/>
        <v>0</v>
      </c>
      <c r="H54" s="183"/>
      <c r="I54" s="184">
        <f t="shared" si="8"/>
        <v>0</v>
      </c>
      <c r="J54" s="183"/>
      <c r="K54" s="184">
        <f t="shared" si="9"/>
        <v>0</v>
      </c>
      <c r="L54" s="184">
        <v>21</v>
      </c>
      <c r="M54" s="184">
        <f t="shared" si="10"/>
        <v>0</v>
      </c>
      <c r="N54" s="182">
        <v>0</v>
      </c>
      <c r="O54" s="182">
        <f t="shared" si="11"/>
        <v>0</v>
      </c>
      <c r="P54" s="182">
        <v>0</v>
      </c>
      <c r="Q54" s="182">
        <f t="shared" si="12"/>
        <v>0</v>
      </c>
      <c r="R54" s="184"/>
      <c r="S54" s="184" t="s">
        <v>281</v>
      </c>
      <c r="T54" s="185" t="s">
        <v>268</v>
      </c>
      <c r="U54" s="158">
        <v>0</v>
      </c>
      <c r="V54" s="158">
        <f t="shared" si="13"/>
        <v>0</v>
      </c>
      <c r="W54" s="158"/>
      <c r="X54" s="158" t="s">
        <v>314</v>
      </c>
      <c r="Y54" s="147"/>
      <c r="Z54" s="147"/>
      <c r="AA54" s="147"/>
      <c r="AB54" s="147"/>
      <c r="AC54" s="147"/>
      <c r="AD54" s="147"/>
      <c r="AE54" s="147"/>
      <c r="AF54" s="147"/>
      <c r="AG54" s="147" t="s">
        <v>324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12</v>
      </c>
      <c r="B55" s="180" t="s">
        <v>1555</v>
      </c>
      <c r="C55" s="187" t="s">
        <v>1542</v>
      </c>
      <c r="D55" s="181" t="s">
        <v>1340</v>
      </c>
      <c r="E55" s="182">
        <v>4</v>
      </c>
      <c r="F55" s="183"/>
      <c r="G55" s="184">
        <f t="shared" si="7"/>
        <v>0</v>
      </c>
      <c r="H55" s="183"/>
      <c r="I55" s="184">
        <f t="shared" si="8"/>
        <v>0</v>
      </c>
      <c r="J55" s="183"/>
      <c r="K55" s="184">
        <f t="shared" si="9"/>
        <v>0</v>
      </c>
      <c r="L55" s="184">
        <v>21</v>
      </c>
      <c r="M55" s="184">
        <f t="shared" si="10"/>
        <v>0</v>
      </c>
      <c r="N55" s="182">
        <v>0</v>
      </c>
      <c r="O55" s="182">
        <f t="shared" si="11"/>
        <v>0</v>
      </c>
      <c r="P55" s="182">
        <v>0</v>
      </c>
      <c r="Q55" s="182">
        <f t="shared" si="12"/>
        <v>0</v>
      </c>
      <c r="R55" s="184"/>
      <c r="S55" s="184" t="s">
        <v>281</v>
      </c>
      <c r="T55" s="185" t="s">
        <v>268</v>
      </c>
      <c r="U55" s="158">
        <v>0</v>
      </c>
      <c r="V55" s="158">
        <f t="shared" si="13"/>
        <v>0</v>
      </c>
      <c r="W55" s="158"/>
      <c r="X55" s="158" t="s">
        <v>314</v>
      </c>
      <c r="Y55" s="147"/>
      <c r="Z55" s="147"/>
      <c r="AA55" s="147"/>
      <c r="AB55" s="147"/>
      <c r="AC55" s="147"/>
      <c r="AD55" s="147"/>
      <c r="AE55" s="147"/>
      <c r="AF55" s="147"/>
      <c r="AG55" s="147" t="s">
        <v>324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13</v>
      </c>
      <c r="B56" s="180" t="s">
        <v>1556</v>
      </c>
      <c r="C56" s="187" t="s">
        <v>1544</v>
      </c>
      <c r="D56" s="181" t="s">
        <v>1340</v>
      </c>
      <c r="E56" s="182">
        <v>4</v>
      </c>
      <c r="F56" s="183"/>
      <c r="G56" s="184">
        <f t="shared" si="7"/>
        <v>0</v>
      </c>
      <c r="H56" s="183"/>
      <c r="I56" s="184">
        <f t="shared" si="8"/>
        <v>0</v>
      </c>
      <c r="J56" s="183"/>
      <c r="K56" s="184">
        <f t="shared" si="9"/>
        <v>0</v>
      </c>
      <c r="L56" s="184">
        <v>21</v>
      </c>
      <c r="M56" s="184">
        <f t="shared" si="10"/>
        <v>0</v>
      </c>
      <c r="N56" s="182">
        <v>0</v>
      </c>
      <c r="O56" s="182">
        <f t="shared" si="11"/>
        <v>0</v>
      </c>
      <c r="P56" s="182">
        <v>0</v>
      </c>
      <c r="Q56" s="182">
        <f t="shared" si="12"/>
        <v>0</v>
      </c>
      <c r="R56" s="184"/>
      <c r="S56" s="184" t="s">
        <v>281</v>
      </c>
      <c r="T56" s="185" t="s">
        <v>268</v>
      </c>
      <c r="U56" s="158">
        <v>0</v>
      </c>
      <c r="V56" s="158">
        <f t="shared" si="13"/>
        <v>0</v>
      </c>
      <c r="W56" s="158"/>
      <c r="X56" s="158" t="s">
        <v>314</v>
      </c>
      <c r="Y56" s="147"/>
      <c r="Z56" s="147"/>
      <c r="AA56" s="147"/>
      <c r="AB56" s="147"/>
      <c r="AC56" s="147"/>
      <c r="AD56" s="147"/>
      <c r="AE56" s="147"/>
      <c r="AF56" s="147"/>
      <c r="AG56" s="147" t="s">
        <v>324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9">
        <v>14</v>
      </c>
      <c r="B57" s="180" t="s">
        <v>1557</v>
      </c>
      <c r="C57" s="187" t="s">
        <v>1546</v>
      </c>
      <c r="D57" s="181" t="s">
        <v>1547</v>
      </c>
      <c r="E57" s="182">
        <v>4</v>
      </c>
      <c r="F57" s="183"/>
      <c r="G57" s="184">
        <f t="shared" si="7"/>
        <v>0</v>
      </c>
      <c r="H57" s="183"/>
      <c r="I57" s="184">
        <f t="shared" si="8"/>
        <v>0</v>
      </c>
      <c r="J57" s="183"/>
      <c r="K57" s="184">
        <f t="shared" si="9"/>
        <v>0</v>
      </c>
      <c r="L57" s="184">
        <v>21</v>
      </c>
      <c r="M57" s="184">
        <f t="shared" si="10"/>
        <v>0</v>
      </c>
      <c r="N57" s="182">
        <v>0</v>
      </c>
      <c r="O57" s="182">
        <f t="shared" si="11"/>
        <v>0</v>
      </c>
      <c r="P57" s="182">
        <v>0</v>
      </c>
      <c r="Q57" s="182">
        <f t="shared" si="12"/>
        <v>0</v>
      </c>
      <c r="R57" s="184"/>
      <c r="S57" s="184" t="s">
        <v>281</v>
      </c>
      <c r="T57" s="185" t="s">
        <v>268</v>
      </c>
      <c r="U57" s="158">
        <v>0</v>
      </c>
      <c r="V57" s="158">
        <f t="shared" si="13"/>
        <v>0</v>
      </c>
      <c r="W57" s="158"/>
      <c r="X57" s="158" t="s">
        <v>314</v>
      </c>
      <c r="Y57" s="147"/>
      <c r="Z57" s="147"/>
      <c r="AA57" s="147"/>
      <c r="AB57" s="147"/>
      <c r="AC57" s="147"/>
      <c r="AD57" s="147"/>
      <c r="AE57" s="147"/>
      <c r="AF57" s="147"/>
      <c r="AG57" s="147" t="s">
        <v>324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9">
        <v>15</v>
      </c>
      <c r="B58" s="180" t="s">
        <v>1558</v>
      </c>
      <c r="C58" s="187" t="s">
        <v>1559</v>
      </c>
      <c r="D58" s="181" t="s">
        <v>1340</v>
      </c>
      <c r="E58" s="182">
        <v>4</v>
      </c>
      <c r="F58" s="183"/>
      <c r="G58" s="184">
        <f t="shared" si="7"/>
        <v>0</v>
      </c>
      <c r="H58" s="183"/>
      <c r="I58" s="184">
        <f t="shared" si="8"/>
        <v>0</v>
      </c>
      <c r="J58" s="183"/>
      <c r="K58" s="184">
        <f t="shared" si="9"/>
        <v>0</v>
      </c>
      <c r="L58" s="184">
        <v>21</v>
      </c>
      <c r="M58" s="184">
        <f t="shared" si="10"/>
        <v>0</v>
      </c>
      <c r="N58" s="182">
        <v>0</v>
      </c>
      <c r="O58" s="182">
        <f t="shared" si="11"/>
        <v>0</v>
      </c>
      <c r="P58" s="182">
        <v>0</v>
      </c>
      <c r="Q58" s="182">
        <f t="shared" si="12"/>
        <v>0</v>
      </c>
      <c r="R58" s="184"/>
      <c r="S58" s="184" t="s">
        <v>281</v>
      </c>
      <c r="T58" s="185" t="s">
        <v>268</v>
      </c>
      <c r="U58" s="158">
        <v>0</v>
      </c>
      <c r="V58" s="158">
        <f t="shared" si="13"/>
        <v>0</v>
      </c>
      <c r="W58" s="158"/>
      <c r="X58" s="158" t="s">
        <v>314</v>
      </c>
      <c r="Y58" s="147"/>
      <c r="Z58" s="147"/>
      <c r="AA58" s="147"/>
      <c r="AB58" s="147"/>
      <c r="AC58" s="147"/>
      <c r="AD58" s="147"/>
      <c r="AE58" s="147"/>
      <c r="AF58" s="147"/>
      <c r="AG58" s="147" t="s">
        <v>324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16</v>
      </c>
      <c r="B59" s="180" t="s">
        <v>1560</v>
      </c>
      <c r="C59" s="187" t="s">
        <v>1561</v>
      </c>
      <c r="D59" s="181" t="s">
        <v>1340</v>
      </c>
      <c r="E59" s="182">
        <v>8</v>
      </c>
      <c r="F59" s="183"/>
      <c r="G59" s="184">
        <f t="shared" si="7"/>
        <v>0</v>
      </c>
      <c r="H59" s="183"/>
      <c r="I59" s="184">
        <f t="shared" si="8"/>
        <v>0</v>
      </c>
      <c r="J59" s="183"/>
      <c r="K59" s="184">
        <f t="shared" si="9"/>
        <v>0</v>
      </c>
      <c r="L59" s="184">
        <v>21</v>
      </c>
      <c r="M59" s="184">
        <f t="shared" si="10"/>
        <v>0</v>
      </c>
      <c r="N59" s="182">
        <v>0</v>
      </c>
      <c r="O59" s="182">
        <f t="shared" si="11"/>
        <v>0</v>
      </c>
      <c r="P59" s="182">
        <v>0</v>
      </c>
      <c r="Q59" s="182">
        <f t="shared" si="12"/>
        <v>0</v>
      </c>
      <c r="R59" s="184"/>
      <c r="S59" s="184" t="s">
        <v>281</v>
      </c>
      <c r="T59" s="185" t="s">
        <v>268</v>
      </c>
      <c r="U59" s="158">
        <v>0</v>
      </c>
      <c r="V59" s="158">
        <f t="shared" si="13"/>
        <v>0</v>
      </c>
      <c r="W59" s="158"/>
      <c r="X59" s="158" t="s">
        <v>314</v>
      </c>
      <c r="Y59" s="147"/>
      <c r="Z59" s="147"/>
      <c r="AA59" s="147"/>
      <c r="AB59" s="147"/>
      <c r="AC59" s="147"/>
      <c r="AD59" s="147"/>
      <c r="AE59" s="147"/>
      <c r="AF59" s="147"/>
      <c r="AG59" s="147" t="s">
        <v>324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2">
        <v>17</v>
      </c>
      <c r="B60" s="173" t="s">
        <v>1562</v>
      </c>
      <c r="C60" s="188" t="s">
        <v>1563</v>
      </c>
      <c r="D60" s="174" t="s">
        <v>312</v>
      </c>
      <c r="E60" s="175">
        <v>6</v>
      </c>
      <c r="F60" s="176"/>
      <c r="G60" s="177">
        <f t="shared" si="7"/>
        <v>0</v>
      </c>
      <c r="H60" s="176"/>
      <c r="I60" s="177">
        <f t="shared" si="8"/>
        <v>0</v>
      </c>
      <c r="J60" s="176"/>
      <c r="K60" s="177">
        <f t="shared" si="9"/>
        <v>0</v>
      </c>
      <c r="L60" s="177">
        <v>21</v>
      </c>
      <c r="M60" s="177">
        <f t="shared" si="10"/>
        <v>0</v>
      </c>
      <c r="N60" s="175">
        <v>0</v>
      </c>
      <c r="O60" s="175">
        <f t="shared" si="11"/>
        <v>0</v>
      </c>
      <c r="P60" s="175">
        <v>0</v>
      </c>
      <c r="Q60" s="175">
        <f t="shared" si="12"/>
        <v>0</v>
      </c>
      <c r="R60" s="177"/>
      <c r="S60" s="177" t="s">
        <v>281</v>
      </c>
      <c r="T60" s="178" t="s">
        <v>268</v>
      </c>
      <c r="U60" s="158">
        <v>0</v>
      </c>
      <c r="V60" s="158">
        <f t="shared" si="13"/>
        <v>0</v>
      </c>
      <c r="W60" s="158"/>
      <c r="X60" s="158" t="s">
        <v>314</v>
      </c>
      <c r="Y60" s="147"/>
      <c r="Z60" s="147"/>
      <c r="AA60" s="147"/>
      <c r="AB60" s="147"/>
      <c r="AC60" s="147"/>
      <c r="AD60" s="147"/>
      <c r="AE60" s="147"/>
      <c r="AF60" s="147"/>
      <c r="AG60" s="147" t="s">
        <v>324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68" t="s">
        <v>1523</v>
      </c>
      <c r="D61" s="269"/>
      <c r="E61" s="269"/>
      <c r="F61" s="269"/>
      <c r="G61" s="269"/>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1522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70" t="s">
        <v>1564</v>
      </c>
      <c r="D62" s="271"/>
      <c r="E62" s="271"/>
      <c r="F62" s="271"/>
      <c r="G62" s="271"/>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1522</v>
      </c>
      <c r="AH62" s="147"/>
      <c r="AI62" s="147"/>
      <c r="AJ62" s="147"/>
      <c r="AK62" s="147"/>
      <c r="AL62" s="147"/>
      <c r="AM62" s="147"/>
      <c r="AN62" s="147"/>
      <c r="AO62" s="147"/>
      <c r="AP62" s="147"/>
      <c r="AQ62" s="147"/>
      <c r="AR62" s="147"/>
      <c r="AS62" s="147"/>
      <c r="AT62" s="147"/>
      <c r="AU62" s="147"/>
      <c r="AV62" s="147"/>
      <c r="AW62" s="147"/>
      <c r="AX62" s="147"/>
      <c r="AY62" s="147"/>
      <c r="AZ62" s="147"/>
      <c r="BA62" s="197" t="str">
        <f>C62</f>
        <v>Kruhové potrubí, provedení pozink, spojováno na spojky - "kompletní provedení dle specifikace PD a TZ vč. souvisejících prací"</v>
      </c>
      <c r="BB62" s="147"/>
      <c r="BC62" s="147"/>
      <c r="BD62" s="147"/>
      <c r="BE62" s="147"/>
      <c r="BF62" s="147"/>
      <c r="BG62" s="147"/>
      <c r="BH62" s="147"/>
    </row>
    <row r="63" spans="1:60" outlineLevel="1" x14ac:dyDescent="0.2">
      <c r="A63" s="179">
        <v>18</v>
      </c>
      <c r="B63" s="180" t="s">
        <v>1565</v>
      </c>
      <c r="C63" s="187" t="s">
        <v>1566</v>
      </c>
      <c r="D63" s="181" t="s">
        <v>1567</v>
      </c>
      <c r="E63" s="182">
        <v>3</v>
      </c>
      <c r="F63" s="183"/>
      <c r="G63" s="184">
        <f>ROUND(E63*F63,2)</f>
        <v>0</v>
      </c>
      <c r="H63" s="183"/>
      <c r="I63" s="184">
        <f>ROUND(E63*H63,2)</f>
        <v>0</v>
      </c>
      <c r="J63" s="183"/>
      <c r="K63" s="184">
        <f>ROUND(E63*J63,2)</f>
        <v>0</v>
      </c>
      <c r="L63" s="184">
        <v>21</v>
      </c>
      <c r="M63" s="184">
        <f>G63*(1+L63/100)</f>
        <v>0</v>
      </c>
      <c r="N63" s="182">
        <v>0</v>
      </c>
      <c r="O63" s="182">
        <f>ROUND(E63*N63,2)</f>
        <v>0</v>
      </c>
      <c r="P63" s="182">
        <v>0</v>
      </c>
      <c r="Q63" s="182">
        <f>ROUND(E63*P63,2)</f>
        <v>0</v>
      </c>
      <c r="R63" s="184"/>
      <c r="S63" s="184" t="s">
        <v>281</v>
      </c>
      <c r="T63" s="185" t="s">
        <v>268</v>
      </c>
      <c r="U63" s="158">
        <v>0</v>
      </c>
      <c r="V63" s="158">
        <f>ROUND(E63*U63,2)</f>
        <v>0</v>
      </c>
      <c r="W63" s="158"/>
      <c r="X63" s="158" t="s">
        <v>314</v>
      </c>
      <c r="Y63" s="147"/>
      <c r="Z63" s="147"/>
      <c r="AA63" s="147"/>
      <c r="AB63" s="147"/>
      <c r="AC63" s="147"/>
      <c r="AD63" s="147"/>
      <c r="AE63" s="147"/>
      <c r="AF63" s="147"/>
      <c r="AG63" s="147" t="s">
        <v>324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19</v>
      </c>
      <c r="B64" s="180" t="s">
        <v>1568</v>
      </c>
      <c r="C64" s="187" t="s">
        <v>1569</v>
      </c>
      <c r="D64" s="181" t="s">
        <v>1567</v>
      </c>
      <c r="E64" s="182">
        <v>4</v>
      </c>
      <c r="F64" s="183"/>
      <c r="G64" s="184">
        <f>ROUND(E64*F64,2)</f>
        <v>0</v>
      </c>
      <c r="H64" s="183"/>
      <c r="I64" s="184">
        <f>ROUND(E64*H64,2)</f>
        <v>0</v>
      </c>
      <c r="J64" s="183"/>
      <c r="K64" s="184">
        <f>ROUND(E64*J64,2)</f>
        <v>0</v>
      </c>
      <c r="L64" s="184">
        <v>21</v>
      </c>
      <c r="M64" s="184">
        <f>G64*(1+L64/100)</f>
        <v>0</v>
      </c>
      <c r="N64" s="182">
        <v>0</v>
      </c>
      <c r="O64" s="182">
        <f>ROUND(E64*N64,2)</f>
        <v>0</v>
      </c>
      <c r="P64" s="182">
        <v>0</v>
      </c>
      <c r="Q64" s="182">
        <f>ROUND(E64*P64,2)</f>
        <v>0</v>
      </c>
      <c r="R64" s="184"/>
      <c r="S64" s="184" t="s">
        <v>281</v>
      </c>
      <c r="T64" s="185" t="s">
        <v>268</v>
      </c>
      <c r="U64" s="158">
        <v>0</v>
      </c>
      <c r="V64" s="158">
        <f>ROUND(E64*U64,2)</f>
        <v>0</v>
      </c>
      <c r="W64" s="158"/>
      <c r="X64" s="158" t="s">
        <v>314</v>
      </c>
      <c r="Y64" s="147"/>
      <c r="Z64" s="147"/>
      <c r="AA64" s="147"/>
      <c r="AB64" s="147"/>
      <c r="AC64" s="147"/>
      <c r="AD64" s="147"/>
      <c r="AE64" s="147"/>
      <c r="AF64" s="147"/>
      <c r="AG64" s="147" t="s">
        <v>324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x14ac:dyDescent="0.2">
      <c r="A65" s="165" t="s">
        <v>262</v>
      </c>
      <c r="B65" s="166" t="s">
        <v>71</v>
      </c>
      <c r="C65" s="186" t="s">
        <v>127</v>
      </c>
      <c r="D65" s="167"/>
      <c r="E65" s="168"/>
      <c r="F65" s="169"/>
      <c r="G65" s="169">
        <f>SUMIF(AG66:AG95,"&lt;&gt;NOR",G66:G95)</f>
        <v>0</v>
      </c>
      <c r="H65" s="169"/>
      <c r="I65" s="169">
        <f>SUM(I66:I95)</f>
        <v>0</v>
      </c>
      <c r="J65" s="169"/>
      <c r="K65" s="169">
        <f>SUM(K66:K95)</f>
        <v>0</v>
      </c>
      <c r="L65" s="169"/>
      <c r="M65" s="169">
        <f>SUM(M66:M95)</f>
        <v>0</v>
      </c>
      <c r="N65" s="168"/>
      <c r="O65" s="168">
        <f>SUM(O66:O95)</f>
        <v>0</v>
      </c>
      <c r="P65" s="168"/>
      <c r="Q65" s="168">
        <f>SUM(Q66:Q95)</f>
        <v>0</v>
      </c>
      <c r="R65" s="169"/>
      <c r="S65" s="169"/>
      <c r="T65" s="170"/>
      <c r="U65" s="164"/>
      <c r="V65" s="164">
        <f>SUM(V66:V95)</f>
        <v>0</v>
      </c>
      <c r="W65" s="164"/>
      <c r="X65" s="164"/>
      <c r="AG65" t="s">
        <v>263</v>
      </c>
    </row>
    <row r="66" spans="1:60" ht="33.75" outlineLevel="1" x14ac:dyDescent="0.2">
      <c r="A66" s="172">
        <v>20</v>
      </c>
      <c r="B66" s="173" t="s">
        <v>1570</v>
      </c>
      <c r="C66" s="188" t="s">
        <v>2601</v>
      </c>
      <c r="D66" s="174" t="s">
        <v>1340</v>
      </c>
      <c r="E66" s="175">
        <v>1</v>
      </c>
      <c r="F66" s="176"/>
      <c r="G66" s="177">
        <f>ROUND(E66*F66,2)</f>
        <v>0</v>
      </c>
      <c r="H66" s="176"/>
      <c r="I66" s="177">
        <f>ROUND(E66*H66,2)</f>
        <v>0</v>
      </c>
      <c r="J66" s="176"/>
      <c r="K66" s="177">
        <f>ROUND(E66*J66,2)</f>
        <v>0</v>
      </c>
      <c r="L66" s="177">
        <v>21</v>
      </c>
      <c r="M66" s="177">
        <f>G66*(1+L66/100)</f>
        <v>0</v>
      </c>
      <c r="N66" s="175">
        <v>0</v>
      </c>
      <c r="O66" s="175">
        <f>ROUND(E66*N66,2)</f>
        <v>0</v>
      </c>
      <c r="P66" s="175">
        <v>0</v>
      </c>
      <c r="Q66" s="175">
        <f>ROUND(E66*P66,2)</f>
        <v>0</v>
      </c>
      <c r="R66" s="177"/>
      <c r="S66" s="177" t="s">
        <v>281</v>
      </c>
      <c r="T66" s="178" t="s">
        <v>268</v>
      </c>
      <c r="U66" s="158">
        <v>0</v>
      </c>
      <c r="V66" s="158">
        <f>ROUND(E66*U66,2)</f>
        <v>0</v>
      </c>
      <c r="W66" s="158"/>
      <c r="X66" s="158" t="s">
        <v>314</v>
      </c>
      <c r="Y66" s="147"/>
      <c r="Z66" s="147"/>
      <c r="AA66" s="147"/>
      <c r="AB66" s="147"/>
      <c r="AC66" s="147"/>
      <c r="AD66" s="147"/>
      <c r="AE66" s="147"/>
      <c r="AF66" s="147"/>
      <c r="AG66" s="147" t="s">
        <v>324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68" t="s">
        <v>1571</v>
      </c>
      <c r="D67" s="269"/>
      <c r="E67" s="269"/>
      <c r="F67" s="269"/>
      <c r="G67" s="269"/>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1522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21</v>
      </c>
      <c r="B68" s="180" t="s">
        <v>1572</v>
      </c>
      <c r="C68" s="187" t="s">
        <v>1573</v>
      </c>
      <c r="D68" s="181" t="s">
        <v>1340</v>
      </c>
      <c r="E68" s="182">
        <v>1</v>
      </c>
      <c r="F68" s="183"/>
      <c r="G68" s="184">
        <f>ROUND(E68*F68,2)</f>
        <v>0</v>
      </c>
      <c r="H68" s="183"/>
      <c r="I68" s="184">
        <f>ROUND(E68*H68,2)</f>
        <v>0</v>
      </c>
      <c r="J68" s="183"/>
      <c r="K68" s="184">
        <f>ROUND(E68*J68,2)</f>
        <v>0</v>
      </c>
      <c r="L68" s="184">
        <v>21</v>
      </c>
      <c r="M68" s="184">
        <f>G68*(1+L68/100)</f>
        <v>0</v>
      </c>
      <c r="N68" s="182">
        <v>0</v>
      </c>
      <c r="O68" s="182">
        <f>ROUND(E68*N68,2)</f>
        <v>0</v>
      </c>
      <c r="P68" s="182">
        <v>0</v>
      </c>
      <c r="Q68" s="182">
        <f>ROUND(E68*P68,2)</f>
        <v>0</v>
      </c>
      <c r="R68" s="184"/>
      <c r="S68" s="184" t="s">
        <v>281</v>
      </c>
      <c r="T68" s="185" t="s">
        <v>268</v>
      </c>
      <c r="U68" s="158">
        <v>0</v>
      </c>
      <c r="V68" s="158">
        <f>ROUND(E68*U68,2)</f>
        <v>0</v>
      </c>
      <c r="W68" s="158"/>
      <c r="X68" s="158" t="s">
        <v>314</v>
      </c>
      <c r="Y68" s="147"/>
      <c r="Z68" s="147"/>
      <c r="AA68" s="147"/>
      <c r="AB68" s="147"/>
      <c r="AC68" s="147"/>
      <c r="AD68" s="147"/>
      <c r="AE68" s="147"/>
      <c r="AF68" s="147"/>
      <c r="AG68" s="147" t="s">
        <v>324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72">
        <v>22</v>
      </c>
      <c r="B69" s="173" t="s">
        <v>1574</v>
      </c>
      <c r="C69" s="188" t="s">
        <v>1575</v>
      </c>
      <c r="D69" s="174" t="s">
        <v>1340</v>
      </c>
      <c r="E69" s="175">
        <v>6</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c r="S69" s="177" t="s">
        <v>281</v>
      </c>
      <c r="T69" s="178" t="s">
        <v>268</v>
      </c>
      <c r="U69" s="158">
        <v>0</v>
      </c>
      <c r="V69" s="158">
        <f>ROUND(E69*U69,2)</f>
        <v>0</v>
      </c>
      <c r="W69" s="158"/>
      <c r="X69" s="158" t="s">
        <v>314</v>
      </c>
      <c r="Y69" s="147"/>
      <c r="Z69" s="147"/>
      <c r="AA69" s="147"/>
      <c r="AB69" s="147"/>
      <c r="AC69" s="147"/>
      <c r="AD69" s="147"/>
      <c r="AE69" s="147"/>
      <c r="AF69" s="147"/>
      <c r="AG69" s="147" t="s">
        <v>324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68" t="s">
        <v>1576</v>
      </c>
      <c r="D70" s="269"/>
      <c r="E70" s="269"/>
      <c r="F70" s="269"/>
      <c r="G70" s="269"/>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1522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70" t="s">
        <v>1577</v>
      </c>
      <c r="D71" s="271"/>
      <c r="E71" s="271"/>
      <c r="F71" s="271"/>
      <c r="G71" s="271"/>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1522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70" t="s">
        <v>1571</v>
      </c>
      <c r="D72" s="271"/>
      <c r="E72" s="271"/>
      <c r="F72" s="271"/>
      <c r="G72" s="271"/>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1522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9" t="s">
        <v>1578</v>
      </c>
      <c r="D73" s="160"/>
      <c r="E73" s="161"/>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301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9" t="s">
        <v>1579</v>
      </c>
      <c r="D74" s="160"/>
      <c r="E74" s="161"/>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301</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9" t="s">
        <v>1580</v>
      </c>
      <c r="D75" s="160"/>
      <c r="E75" s="161"/>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301</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9" t="s">
        <v>218</v>
      </c>
      <c r="D76" s="160"/>
      <c r="E76" s="161">
        <v>6</v>
      </c>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301</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72">
        <v>23</v>
      </c>
      <c r="B77" s="173" t="s">
        <v>1581</v>
      </c>
      <c r="C77" s="188" t="s">
        <v>1582</v>
      </c>
      <c r="D77" s="174" t="s">
        <v>1340</v>
      </c>
      <c r="E77" s="175">
        <v>2</v>
      </c>
      <c r="F77" s="176"/>
      <c r="G77" s="177">
        <f>ROUND(E77*F77,2)</f>
        <v>0</v>
      </c>
      <c r="H77" s="176"/>
      <c r="I77" s="177">
        <f>ROUND(E77*H77,2)</f>
        <v>0</v>
      </c>
      <c r="J77" s="176"/>
      <c r="K77" s="177">
        <f>ROUND(E77*J77,2)</f>
        <v>0</v>
      </c>
      <c r="L77" s="177">
        <v>21</v>
      </c>
      <c r="M77" s="177">
        <f>G77*(1+L77/100)</f>
        <v>0</v>
      </c>
      <c r="N77" s="175">
        <v>0</v>
      </c>
      <c r="O77" s="175">
        <f>ROUND(E77*N77,2)</f>
        <v>0</v>
      </c>
      <c r="P77" s="175">
        <v>0</v>
      </c>
      <c r="Q77" s="175">
        <f>ROUND(E77*P77,2)</f>
        <v>0</v>
      </c>
      <c r="R77" s="177"/>
      <c r="S77" s="177" t="s">
        <v>281</v>
      </c>
      <c r="T77" s="178" t="s">
        <v>268</v>
      </c>
      <c r="U77" s="158">
        <v>0</v>
      </c>
      <c r="V77" s="158">
        <f>ROUND(E77*U77,2)</f>
        <v>0</v>
      </c>
      <c r="W77" s="158"/>
      <c r="X77" s="158" t="s">
        <v>314</v>
      </c>
      <c r="Y77" s="147"/>
      <c r="Z77" s="147"/>
      <c r="AA77" s="147"/>
      <c r="AB77" s="147"/>
      <c r="AC77" s="147"/>
      <c r="AD77" s="147"/>
      <c r="AE77" s="147"/>
      <c r="AF77" s="147"/>
      <c r="AG77" s="147" t="s">
        <v>324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68" t="s">
        <v>1571</v>
      </c>
      <c r="D78" s="269"/>
      <c r="E78" s="269"/>
      <c r="F78" s="269"/>
      <c r="G78" s="269"/>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1522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2">
        <v>24</v>
      </c>
      <c r="B79" s="173" t="s">
        <v>1583</v>
      </c>
      <c r="C79" s="188" t="s">
        <v>1584</v>
      </c>
      <c r="D79" s="174" t="s">
        <v>1340</v>
      </c>
      <c r="E79" s="175">
        <v>2</v>
      </c>
      <c r="F79" s="176"/>
      <c r="G79" s="177">
        <f>ROUND(E79*F79,2)</f>
        <v>0</v>
      </c>
      <c r="H79" s="176"/>
      <c r="I79" s="177">
        <f>ROUND(E79*H79,2)</f>
        <v>0</v>
      </c>
      <c r="J79" s="176"/>
      <c r="K79" s="177">
        <f>ROUND(E79*J79,2)</f>
        <v>0</v>
      </c>
      <c r="L79" s="177">
        <v>21</v>
      </c>
      <c r="M79" s="177">
        <f>G79*(1+L79/100)</f>
        <v>0</v>
      </c>
      <c r="N79" s="175">
        <v>0</v>
      </c>
      <c r="O79" s="175">
        <f>ROUND(E79*N79,2)</f>
        <v>0</v>
      </c>
      <c r="P79" s="175">
        <v>0</v>
      </c>
      <c r="Q79" s="175">
        <f>ROUND(E79*P79,2)</f>
        <v>0</v>
      </c>
      <c r="R79" s="177"/>
      <c r="S79" s="177" t="s">
        <v>281</v>
      </c>
      <c r="T79" s="178" t="s">
        <v>268</v>
      </c>
      <c r="U79" s="158">
        <v>0</v>
      </c>
      <c r="V79" s="158">
        <f>ROUND(E79*U79,2)</f>
        <v>0</v>
      </c>
      <c r="W79" s="158"/>
      <c r="X79" s="158" t="s">
        <v>314</v>
      </c>
      <c r="Y79" s="147"/>
      <c r="Z79" s="147"/>
      <c r="AA79" s="147"/>
      <c r="AB79" s="147"/>
      <c r="AC79" s="147"/>
      <c r="AD79" s="147"/>
      <c r="AE79" s="147"/>
      <c r="AF79" s="147"/>
      <c r="AG79" s="147" t="s">
        <v>324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68" t="s">
        <v>1571</v>
      </c>
      <c r="D80" s="269"/>
      <c r="E80" s="269"/>
      <c r="F80" s="269"/>
      <c r="G80" s="269"/>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1522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9" t="s">
        <v>1585</v>
      </c>
      <c r="D81" s="160"/>
      <c r="E81" s="161"/>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301</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9" t="s">
        <v>1580</v>
      </c>
      <c r="D82" s="160"/>
      <c r="E82" s="161"/>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301</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9" t="s">
        <v>71</v>
      </c>
      <c r="D83" s="160"/>
      <c r="E83" s="161">
        <v>2</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301</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72">
        <v>25</v>
      </c>
      <c r="B84" s="173" t="s">
        <v>1586</v>
      </c>
      <c r="C84" s="188" t="s">
        <v>1587</v>
      </c>
      <c r="D84" s="174" t="s">
        <v>1340</v>
      </c>
      <c r="E84" s="175">
        <v>4</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c r="S84" s="177" t="s">
        <v>281</v>
      </c>
      <c r="T84" s="178" t="s">
        <v>268</v>
      </c>
      <c r="U84" s="158">
        <v>0</v>
      </c>
      <c r="V84" s="158">
        <f>ROUND(E84*U84,2)</f>
        <v>0</v>
      </c>
      <c r="W84" s="158"/>
      <c r="X84" s="158" t="s">
        <v>314</v>
      </c>
      <c r="Y84" s="147"/>
      <c r="Z84" s="147"/>
      <c r="AA84" s="147"/>
      <c r="AB84" s="147"/>
      <c r="AC84" s="147"/>
      <c r="AD84" s="147"/>
      <c r="AE84" s="147"/>
      <c r="AF84" s="147"/>
      <c r="AG84" s="147" t="s">
        <v>324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68" t="s">
        <v>1571</v>
      </c>
      <c r="D85" s="269"/>
      <c r="E85" s="269"/>
      <c r="F85" s="269"/>
      <c r="G85" s="269"/>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1522</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9">
        <v>26</v>
      </c>
      <c r="B86" s="180" t="s">
        <v>1588</v>
      </c>
      <c r="C86" s="187" t="s">
        <v>1589</v>
      </c>
      <c r="D86" s="181" t="s">
        <v>1340</v>
      </c>
      <c r="E86" s="182">
        <v>3</v>
      </c>
      <c r="F86" s="183"/>
      <c r="G86" s="184">
        <f>ROUND(E86*F86,2)</f>
        <v>0</v>
      </c>
      <c r="H86" s="183"/>
      <c r="I86" s="184">
        <f>ROUND(E86*H86,2)</f>
        <v>0</v>
      </c>
      <c r="J86" s="183"/>
      <c r="K86" s="184">
        <f>ROUND(E86*J86,2)</f>
        <v>0</v>
      </c>
      <c r="L86" s="184">
        <v>21</v>
      </c>
      <c r="M86" s="184">
        <f>G86*(1+L86/100)</f>
        <v>0</v>
      </c>
      <c r="N86" s="182">
        <v>0</v>
      </c>
      <c r="O86" s="182">
        <f>ROUND(E86*N86,2)</f>
        <v>0</v>
      </c>
      <c r="P86" s="182">
        <v>0</v>
      </c>
      <c r="Q86" s="182">
        <f>ROUND(E86*P86,2)</f>
        <v>0</v>
      </c>
      <c r="R86" s="184"/>
      <c r="S86" s="184" t="s">
        <v>281</v>
      </c>
      <c r="T86" s="185" t="s">
        <v>268</v>
      </c>
      <c r="U86" s="158">
        <v>0</v>
      </c>
      <c r="V86" s="158">
        <f>ROUND(E86*U86,2)</f>
        <v>0</v>
      </c>
      <c r="W86" s="158"/>
      <c r="X86" s="158" t="s">
        <v>314</v>
      </c>
      <c r="Y86" s="147"/>
      <c r="Z86" s="147"/>
      <c r="AA86" s="147"/>
      <c r="AB86" s="147"/>
      <c r="AC86" s="147"/>
      <c r="AD86" s="147"/>
      <c r="AE86" s="147"/>
      <c r="AF86" s="147"/>
      <c r="AG86" s="147" t="s">
        <v>324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9">
        <v>27</v>
      </c>
      <c r="B87" s="180" t="s">
        <v>1590</v>
      </c>
      <c r="C87" s="187" t="s">
        <v>1591</v>
      </c>
      <c r="D87" s="181" t="s">
        <v>1340</v>
      </c>
      <c r="E87" s="182">
        <v>2</v>
      </c>
      <c r="F87" s="183"/>
      <c r="G87" s="184">
        <f>ROUND(E87*F87,2)</f>
        <v>0</v>
      </c>
      <c r="H87" s="183"/>
      <c r="I87" s="184">
        <f>ROUND(E87*H87,2)</f>
        <v>0</v>
      </c>
      <c r="J87" s="183"/>
      <c r="K87" s="184">
        <f>ROUND(E87*J87,2)</f>
        <v>0</v>
      </c>
      <c r="L87" s="184">
        <v>21</v>
      </c>
      <c r="M87" s="184">
        <f>G87*(1+L87/100)</f>
        <v>0</v>
      </c>
      <c r="N87" s="182">
        <v>0</v>
      </c>
      <c r="O87" s="182">
        <f>ROUND(E87*N87,2)</f>
        <v>0</v>
      </c>
      <c r="P87" s="182">
        <v>0</v>
      </c>
      <c r="Q87" s="182">
        <f>ROUND(E87*P87,2)</f>
        <v>0</v>
      </c>
      <c r="R87" s="184"/>
      <c r="S87" s="184" t="s">
        <v>281</v>
      </c>
      <c r="T87" s="185" t="s">
        <v>268</v>
      </c>
      <c r="U87" s="158">
        <v>0</v>
      </c>
      <c r="V87" s="158">
        <f>ROUND(E87*U87,2)</f>
        <v>0</v>
      </c>
      <c r="W87" s="158"/>
      <c r="X87" s="158" t="s">
        <v>314</v>
      </c>
      <c r="Y87" s="147"/>
      <c r="Z87" s="147"/>
      <c r="AA87" s="147"/>
      <c r="AB87" s="147"/>
      <c r="AC87" s="147"/>
      <c r="AD87" s="147"/>
      <c r="AE87" s="147"/>
      <c r="AF87" s="147"/>
      <c r="AG87" s="147" t="s">
        <v>324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72">
        <v>28</v>
      </c>
      <c r="B88" s="173" t="s">
        <v>1592</v>
      </c>
      <c r="C88" s="188" t="s">
        <v>1593</v>
      </c>
      <c r="D88" s="174" t="s">
        <v>1567</v>
      </c>
      <c r="E88" s="175">
        <v>35</v>
      </c>
      <c r="F88" s="176"/>
      <c r="G88" s="177">
        <f>ROUND(E88*F88,2)</f>
        <v>0</v>
      </c>
      <c r="H88" s="176"/>
      <c r="I88" s="177">
        <f>ROUND(E88*H88,2)</f>
        <v>0</v>
      </c>
      <c r="J88" s="176"/>
      <c r="K88" s="177">
        <f>ROUND(E88*J88,2)</f>
        <v>0</v>
      </c>
      <c r="L88" s="177">
        <v>21</v>
      </c>
      <c r="M88" s="177">
        <f>G88*(1+L88/100)</f>
        <v>0</v>
      </c>
      <c r="N88" s="175">
        <v>0</v>
      </c>
      <c r="O88" s="175">
        <f>ROUND(E88*N88,2)</f>
        <v>0</v>
      </c>
      <c r="P88" s="175">
        <v>0</v>
      </c>
      <c r="Q88" s="175">
        <f>ROUND(E88*P88,2)</f>
        <v>0</v>
      </c>
      <c r="R88" s="177"/>
      <c r="S88" s="177" t="s">
        <v>281</v>
      </c>
      <c r="T88" s="178" t="s">
        <v>268</v>
      </c>
      <c r="U88" s="158">
        <v>0</v>
      </c>
      <c r="V88" s="158">
        <f>ROUND(E88*U88,2)</f>
        <v>0</v>
      </c>
      <c r="W88" s="158"/>
      <c r="X88" s="158" t="s">
        <v>314</v>
      </c>
      <c r="Y88" s="147"/>
      <c r="Z88" s="147"/>
      <c r="AA88" s="147"/>
      <c r="AB88" s="147"/>
      <c r="AC88" s="147"/>
      <c r="AD88" s="147"/>
      <c r="AE88" s="147"/>
      <c r="AF88" s="147"/>
      <c r="AG88" s="147" t="s">
        <v>324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68" t="s">
        <v>1594</v>
      </c>
      <c r="D89" s="269"/>
      <c r="E89" s="269"/>
      <c r="F89" s="269"/>
      <c r="G89" s="269"/>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1522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270" t="s">
        <v>1523</v>
      </c>
      <c r="D90" s="271"/>
      <c r="E90" s="271"/>
      <c r="F90" s="271"/>
      <c r="G90" s="271"/>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1522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9" t="s">
        <v>1595</v>
      </c>
      <c r="D91" s="160"/>
      <c r="E91" s="161"/>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301</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54"/>
      <c r="B92" s="155"/>
      <c r="C92" s="189" t="s">
        <v>1596</v>
      </c>
      <c r="D92" s="160"/>
      <c r="E92" s="161"/>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301</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9" t="s">
        <v>1597</v>
      </c>
      <c r="D93" s="160"/>
      <c r="E93" s="161">
        <v>35</v>
      </c>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301</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2">
        <v>29</v>
      </c>
      <c r="B94" s="173" t="s">
        <v>1598</v>
      </c>
      <c r="C94" s="188" t="s">
        <v>1599</v>
      </c>
      <c r="D94" s="174" t="s">
        <v>1340</v>
      </c>
      <c r="E94" s="175">
        <v>1</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c r="S94" s="177" t="s">
        <v>281</v>
      </c>
      <c r="T94" s="178" t="s">
        <v>268</v>
      </c>
      <c r="U94" s="158">
        <v>0</v>
      </c>
      <c r="V94" s="158">
        <f>ROUND(E94*U94,2)</f>
        <v>0</v>
      </c>
      <c r="W94" s="158"/>
      <c r="X94" s="158" t="s">
        <v>314</v>
      </c>
      <c r="Y94" s="147"/>
      <c r="Z94" s="147"/>
      <c r="AA94" s="147"/>
      <c r="AB94" s="147"/>
      <c r="AC94" s="147"/>
      <c r="AD94" s="147"/>
      <c r="AE94" s="147"/>
      <c r="AF94" s="147"/>
      <c r="AG94" s="147" t="s">
        <v>324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68" t="s">
        <v>1523</v>
      </c>
      <c r="D95" s="269"/>
      <c r="E95" s="269"/>
      <c r="F95" s="269"/>
      <c r="G95" s="269"/>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1522</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
      <c r="A96" s="165" t="s">
        <v>262</v>
      </c>
      <c r="B96" s="166" t="s">
        <v>215</v>
      </c>
      <c r="C96" s="186" t="s">
        <v>217</v>
      </c>
      <c r="D96" s="167"/>
      <c r="E96" s="168"/>
      <c r="F96" s="169"/>
      <c r="G96" s="169">
        <f>SUMIF(AG97:AG99,"&lt;&gt;NOR",G97:G99)</f>
        <v>0</v>
      </c>
      <c r="H96" s="169"/>
      <c r="I96" s="169">
        <f>SUM(I97:I99)</f>
        <v>0</v>
      </c>
      <c r="J96" s="169"/>
      <c r="K96" s="169">
        <f>SUM(K97:K99)</f>
        <v>0</v>
      </c>
      <c r="L96" s="169"/>
      <c r="M96" s="169">
        <f>SUM(M97:M99)</f>
        <v>0</v>
      </c>
      <c r="N96" s="168"/>
      <c r="O96" s="168">
        <f>SUM(O97:O99)</f>
        <v>0</v>
      </c>
      <c r="P96" s="168"/>
      <c r="Q96" s="168">
        <f>SUM(Q97:Q99)</f>
        <v>0</v>
      </c>
      <c r="R96" s="169"/>
      <c r="S96" s="169"/>
      <c r="T96" s="170"/>
      <c r="U96" s="164"/>
      <c r="V96" s="164">
        <f>SUM(V97:V99)</f>
        <v>0</v>
      </c>
      <c r="W96" s="164"/>
      <c r="X96" s="164"/>
      <c r="AG96" t="s">
        <v>263</v>
      </c>
    </row>
    <row r="97" spans="1:60" ht="22.5" outlineLevel="1" x14ac:dyDescent="0.2">
      <c r="A97" s="179">
        <v>30</v>
      </c>
      <c r="B97" s="180" t="s">
        <v>1600</v>
      </c>
      <c r="C97" s="187" t="s">
        <v>1601</v>
      </c>
      <c r="D97" s="181" t="s">
        <v>1340</v>
      </c>
      <c r="E97" s="182">
        <v>1</v>
      </c>
      <c r="F97" s="183"/>
      <c r="G97" s="184">
        <f>ROUND(E97*F97,2)</f>
        <v>0</v>
      </c>
      <c r="H97" s="183"/>
      <c r="I97" s="184">
        <f>ROUND(E97*H97,2)</f>
        <v>0</v>
      </c>
      <c r="J97" s="183"/>
      <c r="K97" s="184">
        <f>ROUND(E97*J97,2)</f>
        <v>0</v>
      </c>
      <c r="L97" s="184">
        <v>21</v>
      </c>
      <c r="M97" s="184">
        <f>G97*(1+L97/100)</f>
        <v>0</v>
      </c>
      <c r="N97" s="182">
        <v>0</v>
      </c>
      <c r="O97" s="182">
        <f>ROUND(E97*N97,2)</f>
        <v>0</v>
      </c>
      <c r="P97" s="182">
        <v>0</v>
      </c>
      <c r="Q97" s="182">
        <f>ROUND(E97*P97,2)</f>
        <v>0</v>
      </c>
      <c r="R97" s="184"/>
      <c r="S97" s="184" t="s">
        <v>281</v>
      </c>
      <c r="T97" s="185" t="s">
        <v>268</v>
      </c>
      <c r="U97" s="158">
        <v>0</v>
      </c>
      <c r="V97" s="158">
        <f>ROUND(E97*U97,2)</f>
        <v>0</v>
      </c>
      <c r="W97" s="158"/>
      <c r="X97" s="158" t="s">
        <v>314</v>
      </c>
      <c r="Y97" s="147"/>
      <c r="Z97" s="147"/>
      <c r="AA97" s="147"/>
      <c r="AB97" s="147"/>
      <c r="AC97" s="147"/>
      <c r="AD97" s="147"/>
      <c r="AE97" s="147"/>
      <c r="AF97" s="147"/>
      <c r="AG97" s="147" t="s">
        <v>324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79">
        <v>31</v>
      </c>
      <c r="B98" s="180" t="s">
        <v>1602</v>
      </c>
      <c r="C98" s="187" t="s">
        <v>1603</v>
      </c>
      <c r="D98" s="181" t="s">
        <v>1340</v>
      </c>
      <c r="E98" s="182">
        <v>1</v>
      </c>
      <c r="F98" s="183"/>
      <c r="G98" s="184">
        <f>ROUND(E98*F98,2)</f>
        <v>0</v>
      </c>
      <c r="H98" s="183"/>
      <c r="I98" s="184">
        <f>ROUND(E98*H98,2)</f>
        <v>0</v>
      </c>
      <c r="J98" s="183"/>
      <c r="K98" s="184">
        <f>ROUND(E98*J98,2)</f>
        <v>0</v>
      </c>
      <c r="L98" s="184">
        <v>21</v>
      </c>
      <c r="M98" s="184">
        <f>G98*(1+L98/100)</f>
        <v>0</v>
      </c>
      <c r="N98" s="182">
        <v>0</v>
      </c>
      <c r="O98" s="182">
        <f>ROUND(E98*N98,2)</f>
        <v>0</v>
      </c>
      <c r="P98" s="182">
        <v>0</v>
      </c>
      <c r="Q98" s="182">
        <f>ROUND(E98*P98,2)</f>
        <v>0</v>
      </c>
      <c r="R98" s="184"/>
      <c r="S98" s="184" t="s">
        <v>281</v>
      </c>
      <c r="T98" s="185" t="s">
        <v>268</v>
      </c>
      <c r="U98" s="158">
        <v>0</v>
      </c>
      <c r="V98" s="158">
        <f>ROUND(E98*U98,2)</f>
        <v>0</v>
      </c>
      <c r="W98" s="158"/>
      <c r="X98" s="158" t="s">
        <v>314</v>
      </c>
      <c r="Y98" s="147"/>
      <c r="Z98" s="147"/>
      <c r="AA98" s="147"/>
      <c r="AB98" s="147"/>
      <c r="AC98" s="147"/>
      <c r="AD98" s="147"/>
      <c r="AE98" s="147"/>
      <c r="AF98" s="147"/>
      <c r="AG98" s="147" t="s">
        <v>324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9">
        <v>32</v>
      </c>
      <c r="B99" s="180" t="s">
        <v>1604</v>
      </c>
      <c r="C99" s="187" t="s">
        <v>1605</v>
      </c>
      <c r="D99" s="181" t="s">
        <v>1567</v>
      </c>
      <c r="E99" s="182">
        <v>3</v>
      </c>
      <c r="F99" s="183"/>
      <c r="G99" s="184">
        <f>ROUND(E99*F99,2)</f>
        <v>0</v>
      </c>
      <c r="H99" s="183"/>
      <c r="I99" s="184">
        <f>ROUND(E99*H99,2)</f>
        <v>0</v>
      </c>
      <c r="J99" s="183"/>
      <c r="K99" s="184">
        <f>ROUND(E99*J99,2)</f>
        <v>0</v>
      </c>
      <c r="L99" s="184">
        <v>21</v>
      </c>
      <c r="M99" s="184">
        <f>G99*(1+L99/100)</f>
        <v>0</v>
      </c>
      <c r="N99" s="182">
        <v>0</v>
      </c>
      <c r="O99" s="182">
        <f>ROUND(E99*N99,2)</f>
        <v>0</v>
      </c>
      <c r="P99" s="182">
        <v>0</v>
      </c>
      <c r="Q99" s="182">
        <f>ROUND(E99*P99,2)</f>
        <v>0</v>
      </c>
      <c r="R99" s="184"/>
      <c r="S99" s="184" t="s">
        <v>281</v>
      </c>
      <c r="T99" s="185" t="s">
        <v>268</v>
      </c>
      <c r="U99" s="158">
        <v>0</v>
      </c>
      <c r="V99" s="158">
        <f>ROUND(E99*U99,2)</f>
        <v>0</v>
      </c>
      <c r="W99" s="158"/>
      <c r="X99" s="158" t="s">
        <v>314</v>
      </c>
      <c r="Y99" s="147"/>
      <c r="Z99" s="147"/>
      <c r="AA99" s="147"/>
      <c r="AB99" s="147"/>
      <c r="AC99" s="147"/>
      <c r="AD99" s="147"/>
      <c r="AE99" s="147"/>
      <c r="AF99" s="147"/>
      <c r="AG99" s="147" t="s">
        <v>324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65" t="s">
        <v>262</v>
      </c>
      <c r="B100" s="166" t="s">
        <v>218</v>
      </c>
      <c r="C100" s="186" t="s">
        <v>220</v>
      </c>
      <c r="D100" s="167"/>
      <c r="E100" s="168"/>
      <c r="F100" s="169"/>
      <c r="G100" s="169">
        <f>SUMIF(AG101:AG104,"&lt;&gt;NOR",G101:G104)</f>
        <v>0</v>
      </c>
      <c r="H100" s="169"/>
      <c r="I100" s="169">
        <f>SUM(I101:I104)</f>
        <v>0</v>
      </c>
      <c r="J100" s="169"/>
      <c r="K100" s="169">
        <f>SUM(K101:K104)</f>
        <v>0</v>
      </c>
      <c r="L100" s="169"/>
      <c r="M100" s="169">
        <f>SUM(M101:M104)</f>
        <v>0</v>
      </c>
      <c r="N100" s="168"/>
      <c r="O100" s="168">
        <f>SUM(O101:O104)</f>
        <v>0</v>
      </c>
      <c r="P100" s="168"/>
      <c r="Q100" s="168">
        <f>SUM(Q101:Q104)</f>
        <v>0</v>
      </c>
      <c r="R100" s="169"/>
      <c r="S100" s="169"/>
      <c r="T100" s="170"/>
      <c r="U100" s="164"/>
      <c r="V100" s="164">
        <f>SUM(V101:V104)</f>
        <v>0</v>
      </c>
      <c r="W100" s="164"/>
      <c r="X100" s="164"/>
      <c r="AG100" t="s">
        <v>263</v>
      </c>
    </row>
    <row r="101" spans="1:60" ht="22.5" outlineLevel="1" x14ac:dyDescent="0.2">
      <c r="A101" s="172">
        <v>33</v>
      </c>
      <c r="B101" s="173" t="s">
        <v>1606</v>
      </c>
      <c r="C101" s="188" t="s">
        <v>1607</v>
      </c>
      <c r="D101" s="174" t="s">
        <v>1340</v>
      </c>
      <c r="E101" s="175">
        <v>2</v>
      </c>
      <c r="F101" s="176"/>
      <c r="G101" s="177">
        <f>ROUND(E101*F101,2)</f>
        <v>0</v>
      </c>
      <c r="H101" s="176"/>
      <c r="I101" s="177">
        <f>ROUND(E101*H101,2)</f>
        <v>0</v>
      </c>
      <c r="J101" s="176"/>
      <c r="K101" s="177">
        <f>ROUND(E101*J101,2)</f>
        <v>0</v>
      </c>
      <c r="L101" s="177">
        <v>21</v>
      </c>
      <c r="M101" s="177">
        <f>G101*(1+L101/100)</f>
        <v>0</v>
      </c>
      <c r="N101" s="175">
        <v>0</v>
      </c>
      <c r="O101" s="175">
        <f>ROUND(E101*N101,2)</f>
        <v>0</v>
      </c>
      <c r="P101" s="175">
        <v>0</v>
      </c>
      <c r="Q101" s="175">
        <f>ROUND(E101*P101,2)</f>
        <v>0</v>
      </c>
      <c r="R101" s="177"/>
      <c r="S101" s="177" t="s">
        <v>281</v>
      </c>
      <c r="T101" s="178" t="s">
        <v>268</v>
      </c>
      <c r="U101" s="158">
        <v>0</v>
      </c>
      <c r="V101" s="158">
        <f>ROUND(E101*U101,2)</f>
        <v>0</v>
      </c>
      <c r="W101" s="158"/>
      <c r="X101" s="158" t="s">
        <v>314</v>
      </c>
      <c r="Y101" s="147"/>
      <c r="Z101" s="147"/>
      <c r="AA101" s="147"/>
      <c r="AB101" s="147"/>
      <c r="AC101" s="147"/>
      <c r="AD101" s="147"/>
      <c r="AE101" s="147"/>
      <c r="AF101" s="147"/>
      <c r="AG101" s="147" t="s">
        <v>324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268" t="s">
        <v>1608</v>
      </c>
      <c r="D102" s="269"/>
      <c r="E102" s="269"/>
      <c r="F102" s="269"/>
      <c r="G102" s="269"/>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1522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9">
        <v>34</v>
      </c>
      <c r="B103" s="180" t="s">
        <v>1609</v>
      </c>
      <c r="C103" s="187" t="s">
        <v>1610</v>
      </c>
      <c r="D103" s="181" t="s">
        <v>1340</v>
      </c>
      <c r="E103" s="182">
        <v>2</v>
      </c>
      <c r="F103" s="183"/>
      <c r="G103" s="184">
        <f>ROUND(E103*F103,2)</f>
        <v>0</v>
      </c>
      <c r="H103" s="183"/>
      <c r="I103" s="184">
        <f>ROUND(E103*H103,2)</f>
        <v>0</v>
      </c>
      <c r="J103" s="183"/>
      <c r="K103" s="184">
        <f>ROUND(E103*J103,2)</f>
        <v>0</v>
      </c>
      <c r="L103" s="184">
        <v>21</v>
      </c>
      <c r="M103" s="184">
        <f>G103*(1+L103/100)</f>
        <v>0</v>
      </c>
      <c r="N103" s="182">
        <v>0</v>
      </c>
      <c r="O103" s="182">
        <f>ROUND(E103*N103,2)</f>
        <v>0</v>
      </c>
      <c r="P103" s="182">
        <v>0</v>
      </c>
      <c r="Q103" s="182">
        <f>ROUND(E103*P103,2)</f>
        <v>0</v>
      </c>
      <c r="R103" s="184"/>
      <c r="S103" s="184" t="s">
        <v>281</v>
      </c>
      <c r="T103" s="185" t="s">
        <v>268</v>
      </c>
      <c r="U103" s="158">
        <v>0</v>
      </c>
      <c r="V103" s="158">
        <f>ROUND(E103*U103,2)</f>
        <v>0</v>
      </c>
      <c r="W103" s="158"/>
      <c r="X103" s="158" t="s">
        <v>314</v>
      </c>
      <c r="Y103" s="147"/>
      <c r="Z103" s="147"/>
      <c r="AA103" s="147"/>
      <c r="AB103" s="147"/>
      <c r="AC103" s="147"/>
      <c r="AD103" s="147"/>
      <c r="AE103" s="147"/>
      <c r="AF103" s="147"/>
      <c r="AG103" s="147" t="s">
        <v>324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2.5" outlineLevel="1" x14ac:dyDescent="0.2">
      <c r="A104" s="179">
        <v>35</v>
      </c>
      <c r="B104" s="180" t="s">
        <v>1611</v>
      </c>
      <c r="C104" s="187" t="s">
        <v>1612</v>
      </c>
      <c r="D104" s="181" t="s">
        <v>1567</v>
      </c>
      <c r="E104" s="182">
        <v>3</v>
      </c>
      <c r="F104" s="183"/>
      <c r="G104" s="184">
        <f>ROUND(E104*F104,2)</f>
        <v>0</v>
      </c>
      <c r="H104" s="183"/>
      <c r="I104" s="184">
        <f>ROUND(E104*H104,2)</f>
        <v>0</v>
      </c>
      <c r="J104" s="183"/>
      <c r="K104" s="184">
        <f>ROUND(E104*J104,2)</f>
        <v>0</v>
      </c>
      <c r="L104" s="184">
        <v>21</v>
      </c>
      <c r="M104" s="184">
        <f>G104*(1+L104/100)</f>
        <v>0</v>
      </c>
      <c r="N104" s="182">
        <v>0</v>
      </c>
      <c r="O104" s="182">
        <f>ROUND(E104*N104,2)</f>
        <v>0</v>
      </c>
      <c r="P104" s="182">
        <v>0</v>
      </c>
      <c r="Q104" s="182">
        <f>ROUND(E104*P104,2)</f>
        <v>0</v>
      </c>
      <c r="R104" s="184"/>
      <c r="S104" s="184" t="s">
        <v>281</v>
      </c>
      <c r="T104" s="185" t="s">
        <v>268</v>
      </c>
      <c r="U104" s="158">
        <v>0</v>
      </c>
      <c r="V104" s="158">
        <f>ROUND(E104*U104,2)</f>
        <v>0</v>
      </c>
      <c r="W104" s="158"/>
      <c r="X104" s="158" t="s">
        <v>314</v>
      </c>
      <c r="Y104" s="147"/>
      <c r="Z104" s="147"/>
      <c r="AA104" s="147"/>
      <c r="AB104" s="147"/>
      <c r="AC104" s="147"/>
      <c r="AD104" s="147"/>
      <c r="AE104" s="147"/>
      <c r="AF104" s="147"/>
      <c r="AG104" s="147" t="s">
        <v>324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x14ac:dyDescent="0.2">
      <c r="A105" s="165" t="s">
        <v>262</v>
      </c>
      <c r="B105" s="166" t="s">
        <v>233</v>
      </c>
      <c r="C105" s="186" t="s">
        <v>28</v>
      </c>
      <c r="D105" s="167"/>
      <c r="E105" s="168"/>
      <c r="F105" s="169"/>
      <c r="G105" s="169">
        <f>SUMIF(AG106:AG112,"&lt;&gt;NOR",G106:G112)</f>
        <v>0</v>
      </c>
      <c r="H105" s="169"/>
      <c r="I105" s="169">
        <f>SUM(I106:I112)</f>
        <v>0</v>
      </c>
      <c r="J105" s="169"/>
      <c r="K105" s="169">
        <f>SUM(K106:K112)</f>
        <v>0</v>
      </c>
      <c r="L105" s="169"/>
      <c r="M105" s="169">
        <f>SUM(M106:M112)</f>
        <v>0</v>
      </c>
      <c r="N105" s="168"/>
      <c r="O105" s="168">
        <f>SUM(O106:O112)</f>
        <v>0</v>
      </c>
      <c r="P105" s="168"/>
      <c r="Q105" s="168">
        <f>SUM(Q106:Q112)</f>
        <v>0</v>
      </c>
      <c r="R105" s="169"/>
      <c r="S105" s="169"/>
      <c r="T105" s="170"/>
      <c r="U105" s="164"/>
      <c r="V105" s="164">
        <f>SUM(V106:V112)</f>
        <v>0</v>
      </c>
      <c r="W105" s="164"/>
      <c r="X105" s="164"/>
      <c r="AG105" t="s">
        <v>263</v>
      </c>
    </row>
    <row r="106" spans="1:60" outlineLevel="1" x14ac:dyDescent="0.2">
      <c r="A106" s="179">
        <v>36</v>
      </c>
      <c r="B106" s="180" t="s">
        <v>1613</v>
      </c>
      <c r="C106" s="187" t="s">
        <v>1614</v>
      </c>
      <c r="D106" s="181" t="s">
        <v>1615</v>
      </c>
      <c r="E106" s="182">
        <v>1</v>
      </c>
      <c r="F106" s="183"/>
      <c r="G106" s="184">
        <f t="shared" ref="G106:G112" si="14">ROUND(E106*F106,2)</f>
        <v>0</v>
      </c>
      <c r="H106" s="183"/>
      <c r="I106" s="184">
        <f t="shared" ref="I106:I112" si="15">ROUND(E106*H106,2)</f>
        <v>0</v>
      </c>
      <c r="J106" s="183"/>
      <c r="K106" s="184">
        <f t="shared" ref="K106:K112" si="16">ROUND(E106*J106,2)</f>
        <v>0</v>
      </c>
      <c r="L106" s="184">
        <v>21</v>
      </c>
      <c r="M106" s="184">
        <f t="shared" ref="M106:M112" si="17">G106*(1+L106/100)</f>
        <v>0</v>
      </c>
      <c r="N106" s="182">
        <v>0</v>
      </c>
      <c r="O106" s="182">
        <f t="shared" ref="O106:O112" si="18">ROUND(E106*N106,2)</f>
        <v>0</v>
      </c>
      <c r="P106" s="182">
        <v>0</v>
      </c>
      <c r="Q106" s="182">
        <f t="shared" ref="Q106:Q112" si="19">ROUND(E106*P106,2)</f>
        <v>0</v>
      </c>
      <c r="R106" s="184"/>
      <c r="S106" s="184" t="s">
        <v>281</v>
      </c>
      <c r="T106" s="185" t="s">
        <v>268</v>
      </c>
      <c r="U106" s="158">
        <v>0</v>
      </c>
      <c r="V106" s="158">
        <f t="shared" ref="V106:V112" si="20">ROUND(E106*U106,2)</f>
        <v>0</v>
      </c>
      <c r="W106" s="158"/>
      <c r="X106" s="158" t="s">
        <v>314</v>
      </c>
      <c r="Y106" s="147"/>
      <c r="Z106" s="147"/>
      <c r="AA106" s="147"/>
      <c r="AB106" s="147"/>
      <c r="AC106" s="147"/>
      <c r="AD106" s="147"/>
      <c r="AE106" s="147"/>
      <c r="AF106" s="147"/>
      <c r="AG106" s="147" t="s">
        <v>315</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79">
        <v>37</v>
      </c>
      <c r="B107" s="180" t="s">
        <v>1616</v>
      </c>
      <c r="C107" s="187" t="s">
        <v>1617</v>
      </c>
      <c r="D107" s="181" t="s">
        <v>1615</v>
      </c>
      <c r="E107" s="182">
        <v>1</v>
      </c>
      <c r="F107" s="183"/>
      <c r="G107" s="184">
        <f t="shared" si="14"/>
        <v>0</v>
      </c>
      <c r="H107" s="183"/>
      <c r="I107" s="184">
        <f t="shared" si="15"/>
        <v>0</v>
      </c>
      <c r="J107" s="183"/>
      <c r="K107" s="184">
        <f t="shared" si="16"/>
        <v>0</v>
      </c>
      <c r="L107" s="184">
        <v>21</v>
      </c>
      <c r="M107" s="184">
        <f t="shared" si="17"/>
        <v>0</v>
      </c>
      <c r="N107" s="182">
        <v>0</v>
      </c>
      <c r="O107" s="182">
        <f t="shared" si="18"/>
        <v>0</v>
      </c>
      <c r="P107" s="182">
        <v>0</v>
      </c>
      <c r="Q107" s="182">
        <f t="shared" si="19"/>
        <v>0</v>
      </c>
      <c r="R107" s="184"/>
      <c r="S107" s="184" t="s">
        <v>281</v>
      </c>
      <c r="T107" s="185" t="s">
        <v>268</v>
      </c>
      <c r="U107" s="158">
        <v>0</v>
      </c>
      <c r="V107" s="158">
        <f t="shared" si="20"/>
        <v>0</v>
      </c>
      <c r="W107" s="158"/>
      <c r="X107" s="158" t="s">
        <v>314</v>
      </c>
      <c r="Y107" s="147"/>
      <c r="Z107" s="147"/>
      <c r="AA107" s="147"/>
      <c r="AB107" s="147"/>
      <c r="AC107" s="147"/>
      <c r="AD107" s="147"/>
      <c r="AE107" s="147"/>
      <c r="AF107" s="147"/>
      <c r="AG107" s="147" t="s">
        <v>315</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9">
        <v>38</v>
      </c>
      <c r="B108" s="180" t="s">
        <v>1618</v>
      </c>
      <c r="C108" s="187" t="s">
        <v>1619</v>
      </c>
      <c r="D108" s="181" t="s">
        <v>1615</v>
      </c>
      <c r="E108" s="182">
        <v>1</v>
      </c>
      <c r="F108" s="183"/>
      <c r="G108" s="184">
        <f t="shared" si="14"/>
        <v>0</v>
      </c>
      <c r="H108" s="183"/>
      <c r="I108" s="184">
        <f t="shared" si="15"/>
        <v>0</v>
      </c>
      <c r="J108" s="183"/>
      <c r="K108" s="184">
        <f t="shared" si="16"/>
        <v>0</v>
      </c>
      <c r="L108" s="184">
        <v>21</v>
      </c>
      <c r="M108" s="184">
        <f t="shared" si="17"/>
        <v>0</v>
      </c>
      <c r="N108" s="182">
        <v>0</v>
      </c>
      <c r="O108" s="182">
        <f t="shared" si="18"/>
        <v>0</v>
      </c>
      <c r="P108" s="182">
        <v>0</v>
      </c>
      <c r="Q108" s="182">
        <f t="shared" si="19"/>
        <v>0</v>
      </c>
      <c r="R108" s="184"/>
      <c r="S108" s="184" t="s">
        <v>281</v>
      </c>
      <c r="T108" s="185" t="s">
        <v>268</v>
      </c>
      <c r="U108" s="158">
        <v>0</v>
      </c>
      <c r="V108" s="158">
        <f t="shared" si="20"/>
        <v>0</v>
      </c>
      <c r="W108" s="158"/>
      <c r="X108" s="158" t="s">
        <v>314</v>
      </c>
      <c r="Y108" s="147"/>
      <c r="Z108" s="147"/>
      <c r="AA108" s="147"/>
      <c r="AB108" s="147"/>
      <c r="AC108" s="147"/>
      <c r="AD108" s="147"/>
      <c r="AE108" s="147"/>
      <c r="AF108" s="147"/>
      <c r="AG108" s="147" t="s">
        <v>315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79">
        <v>39</v>
      </c>
      <c r="B109" s="180" t="s">
        <v>1620</v>
      </c>
      <c r="C109" s="187" t="s">
        <v>1621</v>
      </c>
      <c r="D109" s="181" t="s">
        <v>1615</v>
      </c>
      <c r="E109" s="182">
        <v>1</v>
      </c>
      <c r="F109" s="183"/>
      <c r="G109" s="184">
        <f t="shared" si="14"/>
        <v>0</v>
      </c>
      <c r="H109" s="183"/>
      <c r="I109" s="184">
        <f t="shared" si="15"/>
        <v>0</v>
      </c>
      <c r="J109" s="183"/>
      <c r="K109" s="184">
        <f t="shared" si="16"/>
        <v>0</v>
      </c>
      <c r="L109" s="184">
        <v>21</v>
      </c>
      <c r="M109" s="184">
        <f t="shared" si="17"/>
        <v>0</v>
      </c>
      <c r="N109" s="182">
        <v>0</v>
      </c>
      <c r="O109" s="182">
        <f t="shared" si="18"/>
        <v>0</v>
      </c>
      <c r="P109" s="182">
        <v>0</v>
      </c>
      <c r="Q109" s="182">
        <f t="shared" si="19"/>
        <v>0</v>
      </c>
      <c r="R109" s="184"/>
      <c r="S109" s="184" t="s">
        <v>281</v>
      </c>
      <c r="T109" s="185" t="s">
        <v>268</v>
      </c>
      <c r="U109" s="158">
        <v>0</v>
      </c>
      <c r="V109" s="158">
        <f t="shared" si="20"/>
        <v>0</v>
      </c>
      <c r="W109" s="158"/>
      <c r="X109" s="158" t="s">
        <v>314</v>
      </c>
      <c r="Y109" s="147"/>
      <c r="Z109" s="147"/>
      <c r="AA109" s="147"/>
      <c r="AB109" s="147"/>
      <c r="AC109" s="147"/>
      <c r="AD109" s="147"/>
      <c r="AE109" s="147"/>
      <c r="AF109" s="147"/>
      <c r="AG109" s="147" t="s">
        <v>315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9">
        <v>40</v>
      </c>
      <c r="B110" s="180" t="s">
        <v>1622</v>
      </c>
      <c r="C110" s="187" t="s">
        <v>1623</v>
      </c>
      <c r="D110" s="181" t="s">
        <v>1615</v>
      </c>
      <c r="E110" s="182">
        <v>1</v>
      </c>
      <c r="F110" s="183"/>
      <c r="G110" s="184">
        <f t="shared" si="14"/>
        <v>0</v>
      </c>
      <c r="H110" s="183"/>
      <c r="I110" s="184">
        <f t="shared" si="15"/>
        <v>0</v>
      </c>
      <c r="J110" s="183"/>
      <c r="K110" s="184">
        <f t="shared" si="16"/>
        <v>0</v>
      </c>
      <c r="L110" s="184">
        <v>21</v>
      </c>
      <c r="M110" s="184">
        <f t="shared" si="17"/>
        <v>0</v>
      </c>
      <c r="N110" s="182">
        <v>0</v>
      </c>
      <c r="O110" s="182">
        <f t="shared" si="18"/>
        <v>0</v>
      </c>
      <c r="P110" s="182">
        <v>0</v>
      </c>
      <c r="Q110" s="182">
        <f t="shared" si="19"/>
        <v>0</v>
      </c>
      <c r="R110" s="184"/>
      <c r="S110" s="184" t="s">
        <v>281</v>
      </c>
      <c r="T110" s="185" t="s">
        <v>268</v>
      </c>
      <c r="U110" s="158">
        <v>0</v>
      </c>
      <c r="V110" s="158">
        <f t="shared" si="20"/>
        <v>0</v>
      </c>
      <c r="W110" s="158"/>
      <c r="X110" s="158" t="s">
        <v>314</v>
      </c>
      <c r="Y110" s="147"/>
      <c r="Z110" s="147"/>
      <c r="AA110" s="147"/>
      <c r="AB110" s="147"/>
      <c r="AC110" s="147"/>
      <c r="AD110" s="147"/>
      <c r="AE110" s="147"/>
      <c r="AF110" s="147"/>
      <c r="AG110" s="147" t="s">
        <v>315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79">
        <v>41</v>
      </c>
      <c r="B111" s="180" t="s">
        <v>1624</v>
      </c>
      <c r="C111" s="187" t="s">
        <v>1625</v>
      </c>
      <c r="D111" s="181" t="s">
        <v>1615</v>
      </c>
      <c r="E111" s="182">
        <v>1</v>
      </c>
      <c r="F111" s="183"/>
      <c r="G111" s="184">
        <f t="shared" si="14"/>
        <v>0</v>
      </c>
      <c r="H111" s="183"/>
      <c r="I111" s="184">
        <f t="shared" si="15"/>
        <v>0</v>
      </c>
      <c r="J111" s="183"/>
      <c r="K111" s="184">
        <f t="shared" si="16"/>
        <v>0</v>
      </c>
      <c r="L111" s="184">
        <v>21</v>
      </c>
      <c r="M111" s="184">
        <f t="shared" si="17"/>
        <v>0</v>
      </c>
      <c r="N111" s="182">
        <v>0</v>
      </c>
      <c r="O111" s="182">
        <f t="shared" si="18"/>
        <v>0</v>
      </c>
      <c r="P111" s="182">
        <v>0</v>
      </c>
      <c r="Q111" s="182">
        <f t="shared" si="19"/>
        <v>0</v>
      </c>
      <c r="R111" s="184"/>
      <c r="S111" s="184" t="s">
        <v>281</v>
      </c>
      <c r="T111" s="185" t="s">
        <v>268</v>
      </c>
      <c r="U111" s="158">
        <v>0</v>
      </c>
      <c r="V111" s="158">
        <f t="shared" si="20"/>
        <v>0</v>
      </c>
      <c r="W111" s="158"/>
      <c r="X111" s="158" t="s">
        <v>314</v>
      </c>
      <c r="Y111" s="147"/>
      <c r="Z111" s="147"/>
      <c r="AA111" s="147"/>
      <c r="AB111" s="147"/>
      <c r="AC111" s="147"/>
      <c r="AD111" s="147"/>
      <c r="AE111" s="147"/>
      <c r="AF111" s="147"/>
      <c r="AG111" s="147" t="s">
        <v>315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2">
        <v>42</v>
      </c>
      <c r="B112" s="173" t="s">
        <v>1626</v>
      </c>
      <c r="C112" s="188" t="s">
        <v>1627</v>
      </c>
      <c r="D112" s="174" t="s">
        <v>1615</v>
      </c>
      <c r="E112" s="175">
        <v>1</v>
      </c>
      <c r="F112" s="176"/>
      <c r="G112" s="177">
        <f t="shared" si="14"/>
        <v>0</v>
      </c>
      <c r="H112" s="176"/>
      <c r="I112" s="177">
        <f t="shared" si="15"/>
        <v>0</v>
      </c>
      <c r="J112" s="176"/>
      <c r="K112" s="177">
        <f t="shared" si="16"/>
        <v>0</v>
      </c>
      <c r="L112" s="177">
        <v>21</v>
      </c>
      <c r="M112" s="177">
        <f t="shared" si="17"/>
        <v>0</v>
      </c>
      <c r="N112" s="175">
        <v>0</v>
      </c>
      <c r="O112" s="175">
        <f t="shared" si="18"/>
        <v>0</v>
      </c>
      <c r="P112" s="175">
        <v>0</v>
      </c>
      <c r="Q112" s="175">
        <f t="shared" si="19"/>
        <v>0</v>
      </c>
      <c r="R112" s="177"/>
      <c r="S112" s="177" t="s">
        <v>281</v>
      </c>
      <c r="T112" s="178" t="s">
        <v>268</v>
      </c>
      <c r="U112" s="158">
        <v>0</v>
      </c>
      <c r="V112" s="158">
        <f t="shared" si="20"/>
        <v>0</v>
      </c>
      <c r="W112" s="158"/>
      <c r="X112" s="158" t="s">
        <v>314</v>
      </c>
      <c r="Y112" s="147"/>
      <c r="Z112" s="147"/>
      <c r="AA112" s="147"/>
      <c r="AB112" s="147"/>
      <c r="AC112" s="147"/>
      <c r="AD112" s="147"/>
      <c r="AE112" s="147"/>
      <c r="AF112" s="147"/>
      <c r="AG112" s="147" t="s">
        <v>315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33" x14ac:dyDescent="0.2">
      <c r="A113" s="3"/>
      <c r="B113" s="4"/>
      <c r="C113" s="192"/>
      <c r="D113" s="6"/>
      <c r="E113" s="3"/>
      <c r="F113" s="3"/>
      <c r="G113" s="3"/>
      <c r="H113" s="3"/>
      <c r="I113" s="3"/>
      <c r="J113" s="3"/>
      <c r="K113" s="3"/>
      <c r="L113" s="3"/>
      <c r="M113" s="3"/>
      <c r="N113" s="3"/>
      <c r="O113" s="3"/>
      <c r="P113" s="3"/>
      <c r="Q113" s="3"/>
      <c r="R113" s="3"/>
      <c r="S113" s="3"/>
      <c r="T113" s="3"/>
      <c r="U113" s="3"/>
      <c r="V113" s="3"/>
      <c r="W113" s="3"/>
      <c r="X113" s="3"/>
      <c r="AE113">
        <v>15</v>
      </c>
      <c r="AF113">
        <v>21</v>
      </c>
      <c r="AG113" t="s">
        <v>249</v>
      </c>
    </row>
    <row r="114" spans="1:33" x14ac:dyDescent="0.2">
      <c r="A114" s="150"/>
      <c r="B114" s="151" t="s">
        <v>29</v>
      </c>
      <c r="C114" s="193"/>
      <c r="D114" s="152"/>
      <c r="E114" s="153"/>
      <c r="F114" s="153"/>
      <c r="G114" s="171">
        <f>G8+G65+G96+G100+G105</f>
        <v>0</v>
      </c>
      <c r="H114" s="3"/>
      <c r="I114" s="3"/>
      <c r="J114" s="3"/>
      <c r="K114" s="3"/>
      <c r="L114" s="3"/>
      <c r="M114" s="3"/>
      <c r="N114" s="3"/>
      <c r="O114" s="3"/>
      <c r="P114" s="3"/>
      <c r="Q114" s="3"/>
      <c r="R114" s="3"/>
      <c r="S114" s="3"/>
      <c r="T114" s="3"/>
      <c r="U114" s="3"/>
      <c r="V114" s="3"/>
      <c r="W114" s="3"/>
      <c r="X114" s="3"/>
      <c r="AE114">
        <f>SUMIF(L7:L112,AE113,G7:G112)</f>
        <v>0</v>
      </c>
      <c r="AF114">
        <f>SUMIF(L7:L112,AF113,G7:G112)</f>
        <v>0</v>
      </c>
      <c r="AG114" t="s">
        <v>307</v>
      </c>
    </row>
    <row r="115" spans="1:33" x14ac:dyDescent="0.2">
      <c r="C115" s="194"/>
      <c r="D115" s="10"/>
      <c r="AG115" t="s">
        <v>308</v>
      </c>
    </row>
    <row r="116" spans="1:33" x14ac:dyDescent="0.2">
      <c r="D116" s="10"/>
    </row>
    <row r="117" spans="1:33" x14ac:dyDescent="0.2">
      <c r="D117" s="10"/>
    </row>
    <row r="118" spans="1:33" x14ac:dyDescent="0.2">
      <c r="D118" s="10"/>
    </row>
    <row r="119" spans="1:33" x14ac:dyDescent="0.2">
      <c r="D119" s="10"/>
    </row>
    <row r="120" spans="1:33" x14ac:dyDescent="0.2">
      <c r="D120" s="10"/>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sjdY0B0aVj/UaSR3/j9ZQvvMj1D6iz6CkOLep02eTTf8zvhW0OLc4h13ek/ehIuBnHV5/gu91CnBoIsHVkgtQ==" saltValue="eOdqbOftHDKD0urS3BscAg==" spinCount="100000" sheet="1" objects="1" scenarios="1"/>
  <mergeCells count="30">
    <mergeCell ref="C11:G11"/>
    <mergeCell ref="A1:G1"/>
    <mergeCell ref="C2:G2"/>
    <mergeCell ref="C3:G3"/>
    <mergeCell ref="C4:G4"/>
    <mergeCell ref="C10:G10"/>
    <mergeCell ref="C61:G61"/>
    <mergeCell ref="C12:G12"/>
    <mergeCell ref="C18:G18"/>
    <mergeCell ref="C19:G19"/>
    <mergeCell ref="C20:G20"/>
    <mergeCell ref="C21:G21"/>
    <mergeCell ref="C22:G22"/>
    <mergeCell ref="C41:G41"/>
    <mergeCell ref="C42:G42"/>
    <mergeCell ref="C43:G43"/>
    <mergeCell ref="C44:G44"/>
    <mergeCell ref="C45:G45"/>
    <mergeCell ref="C102:G102"/>
    <mergeCell ref="C62:G62"/>
    <mergeCell ref="C67:G67"/>
    <mergeCell ref="C70:G70"/>
    <mergeCell ref="C71:G71"/>
    <mergeCell ref="C72:G72"/>
    <mergeCell ref="C78:G78"/>
    <mergeCell ref="C80:G80"/>
    <mergeCell ref="C85:G85"/>
    <mergeCell ref="C89:G89"/>
    <mergeCell ref="C90:G90"/>
    <mergeCell ref="C95:G9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B41C-C03D-4CBC-BA9F-E15C1DE1C0B8}">
  <sheetPr>
    <outlinePr summaryBelow="0"/>
  </sheetPr>
  <dimension ref="A1:BH5000"/>
  <sheetViews>
    <sheetView workbookViewId="0">
      <pane ySplit="7" topLeftCell="A32"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62</v>
      </c>
      <c r="C3" s="258" t="s">
        <v>2645</v>
      </c>
      <c r="D3" s="259"/>
      <c r="E3" s="259"/>
      <c r="F3" s="259"/>
      <c r="G3" s="260"/>
      <c r="AC3" s="122" t="s">
        <v>236</v>
      </c>
      <c r="AG3" t="s">
        <v>239</v>
      </c>
    </row>
    <row r="4" spans="1:60" ht="24.95" customHeight="1" x14ac:dyDescent="0.2">
      <c r="A4" s="140" t="s">
        <v>9</v>
      </c>
      <c r="B4" s="141" t="s">
        <v>69</v>
      </c>
      <c r="C4" s="261" t="s">
        <v>70</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71</v>
      </c>
      <c r="C8" s="186" t="s">
        <v>203</v>
      </c>
      <c r="D8" s="167"/>
      <c r="E8" s="168"/>
      <c r="F8" s="169"/>
      <c r="G8" s="169">
        <f>SUMIF(AG9:AG13,"&lt;&gt;NOR",G9:G13)</f>
        <v>0</v>
      </c>
      <c r="H8" s="169"/>
      <c r="I8" s="169">
        <f>SUM(I9:I13)</f>
        <v>0</v>
      </c>
      <c r="J8" s="169"/>
      <c r="K8" s="169">
        <f>SUM(K9:K13)</f>
        <v>0</v>
      </c>
      <c r="L8" s="169"/>
      <c r="M8" s="169">
        <f>SUM(M9:M13)</f>
        <v>0</v>
      </c>
      <c r="N8" s="168"/>
      <c r="O8" s="168">
        <f>SUM(O9:O13)</f>
        <v>0</v>
      </c>
      <c r="P8" s="168"/>
      <c r="Q8" s="168">
        <f>SUM(Q9:Q13)</f>
        <v>0</v>
      </c>
      <c r="R8" s="169"/>
      <c r="S8" s="169"/>
      <c r="T8" s="170"/>
      <c r="U8" s="164"/>
      <c r="V8" s="164">
        <f>SUM(V9:V13)</f>
        <v>0</v>
      </c>
      <c r="W8" s="164"/>
      <c r="X8" s="164"/>
      <c r="AG8" t="s">
        <v>263</v>
      </c>
    </row>
    <row r="9" spans="1:60" outlineLevel="1" x14ac:dyDescent="0.2">
      <c r="A9" s="172">
        <v>1</v>
      </c>
      <c r="B9" s="173" t="s">
        <v>205</v>
      </c>
      <c r="C9" s="188" t="s">
        <v>1628</v>
      </c>
      <c r="D9" s="174" t="s">
        <v>1340</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281</v>
      </c>
      <c r="T9" s="178" t="s">
        <v>268</v>
      </c>
      <c r="U9" s="158">
        <v>0</v>
      </c>
      <c r="V9" s="158">
        <f>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54"/>
      <c r="B10" s="155"/>
      <c r="C10" s="268" t="s">
        <v>1629</v>
      </c>
      <c r="D10" s="269"/>
      <c r="E10" s="269"/>
      <c r="F10" s="269"/>
      <c r="G10" s="269"/>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1522</v>
      </c>
      <c r="AH10" s="147"/>
      <c r="AI10" s="147"/>
      <c r="AJ10" s="147"/>
      <c r="AK10" s="147"/>
      <c r="AL10" s="147"/>
      <c r="AM10" s="147"/>
      <c r="AN10" s="147"/>
      <c r="AO10" s="147"/>
      <c r="AP10" s="147"/>
      <c r="AQ10" s="147"/>
      <c r="AR10" s="147"/>
      <c r="AS10" s="147"/>
      <c r="AT10" s="147"/>
      <c r="AU10" s="147"/>
      <c r="AV10" s="147"/>
      <c r="AW10" s="147"/>
      <c r="AX10" s="147"/>
      <c r="AY10" s="147"/>
      <c r="AZ10" s="147"/>
      <c r="BA10" s="197" t="str">
        <f>C10</f>
        <v>, transformátor 24 VAC, zdroj 24V DC, jističe pro jednotlivá zařízení. Včetně kompletace a propojení vodiči, provedení označení návlečkami. Přepínače na dveřích rozvaděče MÍSTNĚ-0-DÁLKOVĚ, signalizace CHOD a  PORUCHA. Na dveřích rozvaděče bude signalizace sdružené poruchy červenou signálkou a kvitační tlačítko. Rozvaděč</v>
      </c>
      <c r="BB10" s="147"/>
      <c r="BC10" s="147"/>
      <c r="BD10" s="147"/>
      <c r="BE10" s="147"/>
      <c r="BF10" s="147"/>
      <c r="BG10" s="147"/>
      <c r="BH10" s="147"/>
    </row>
    <row r="11" spans="1:60" ht="22.5" outlineLevel="1" x14ac:dyDescent="0.2">
      <c r="A11" s="154"/>
      <c r="B11" s="155"/>
      <c r="C11" s="189" t="s">
        <v>1630</v>
      </c>
      <c r="D11" s="160"/>
      <c r="E11" s="161"/>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301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33.75" outlineLevel="1" x14ac:dyDescent="0.2">
      <c r="A12" s="154"/>
      <c r="B12" s="155"/>
      <c r="C12" s="189" t="s">
        <v>1631</v>
      </c>
      <c r="D12" s="160"/>
      <c r="E12" s="161"/>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301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9" t="s">
        <v>62</v>
      </c>
      <c r="D13" s="160"/>
      <c r="E13" s="161">
        <v>1</v>
      </c>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301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5" t="s">
        <v>262</v>
      </c>
      <c r="B14" s="166" t="s">
        <v>60</v>
      </c>
      <c r="C14" s="186" t="s">
        <v>207</v>
      </c>
      <c r="D14" s="167"/>
      <c r="E14" s="168"/>
      <c r="F14" s="169"/>
      <c r="G14" s="169">
        <f>SUMIF(AG15:AG16,"&lt;&gt;NOR",G15:G16)</f>
        <v>0</v>
      </c>
      <c r="H14" s="169"/>
      <c r="I14" s="169">
        <f>SUM(I15:I16)</f>
        <v>0</v>
      </c>
      <c r="J14" s="169"/>
      <c r="K14" s="169">
        <f>SUM(K15:K16)</f>
        <v>0</v>
      </c>
      <c r="L14" s="169"/>
      <c r="M14" s="169">
        <f>SUM(M15:M16)</f>
        <v>0</v>
      </c>
      <c r="N14" s="168"/>
      <c r="O14" s="168">
        <f>SUM(O15:O16)</f>
        <v>0</v>
      </c>
      <c r="P14" s="168"/>
      <c r="Q14" s="168">
        <f>SUM(Q15:Q16)</f>
        <v>0</v>
      </c>
      <c r="R14" s="169"/>
      <c r="S14" s="169"/>
      <c r="T14" s="170"/>
      <c r="U14" s="164"/>
      <c r="V14" s="164">
        <f>SUM(V15:V16)</f>
        <v>0</v>
      </c>
      <c r="W14" s="164"/>
      <c r="X14" s="164"/>
      <c r="AG14" t="s">
        <v>263</v>
      </c>
    </row>
    <row r="15" spans="1:60" outlineLevel="1" x14ac:dyDescent="0.2">
      <c r="A15" s="172">
        <v>2</v>
      </c>
      <c r="B15" s="173" t="s">
        <v>1632</v>
      </c>
      <c r="C15" s="188" t="s">
        <v>1633</v>
      </c>
      <c r="D15" s="174" t="s">
        <v>432</v>
      </c>
      <c r="E15" s="175">
        <v>346</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281</v>
      </c>
      <c r="T15" s="178" t="s">
        <v>268</v>
      </c>
      <c r="U15" s="158">
        <v>0</v>
      </c>
      <c r="V15" s="158">
        <f>ROUND(E15*U15,2)</f>
        <v>0</v>
      </c>
      <c r="W15" s="158"/>
      <c r="X15" s="158" t="s">
        <v>314</v>
      </c>
      <c r="Y15" s="147"/>
      <c r="Z15" s="147"/>
      <c r="AA15" s="147"/>
      <c r="AB15" s="147"/>
      <c r="AC15" s="147"/>
      <c r="AD15" s="147"/>
      <c r="AE15" s="147"/>
      <c r="AF15" s="147"/>
      <c r="AG15" s="147" t="s">
        <v>324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68" t="s">
        <v>1634</v>
      </c>
      <c r="D16" s="269"/>
      <c r="E16" s="269"/>
      <c r="F16" s="269"/>
      <c r="G16" s="269"/>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1522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5" t="s">
        <v>262</v>
      </c>
      <c r="B17" s="166" t="s">
        <v>129</v>
      </c>
      <c r="C17" s="186" t="s">
        <v>213</v>
      </c>
      <c r="D17" s="167"/>
      <c r="E17" s="168"/>
      <c r="F17" s="169"/>
      <c r="G17" s="169">
        <f>SUMIF(AG18:AG23,"&lt;&gt;NOR",G18:G23)</f>
        <v>0</v>
      </c>
      <c r="H17" s="169"/>
      <c r="I17" s="169">
        <f>SUM(I18:I23)</f>
        <v>0</v>
      </c>
      <c r="J17" s="169"/>
      <c r="K17" s="169">
        <f>SUM(K18:K23)</f>
        <v>0</v>
      </c>
      <c r="L17" s="169"/>
      <c r="M17" s="169">
        <f>SUM(M18:M23)</f>
        <v>0</v>
      </c>
      <c r="N17" s="168"/>
      <c r="O17" s="168">
        <f>SUM(O18:O23)</f>
        <v>0</v>
      </c>
      <c r="P17" s="168"/>
      <c r="Q17" s="168">
        <f>SUM(Q18:Q23)</f>
        <v>0</v>
      </c>
      <c r="R17" s="169"/>
      <c r="S17" s="169"/>
      <c r="T17" s="170"/>
      <c r="U17" s="164"/>
      <c r="V17" s="164">
        <f>SUM(V18:V23)</f>
        <v>0</v>
      </c>
      <c r="W17" s="164"/>
      <c r="X17" s="164"/>
      <c r="AG17" t="s">
        <v>263</v>
      </c>
    </row>
    <row r="18" spans="1:60" outlineLevel="1" x14ac:dyDescent="0.2">
      <c r="A18" s="172">
        <v>3</v>
      </c>
      <c r="B18" s="173" t="s">
        <v>214</v>
      </c>
      <c r="C18" s="188" t="s">
        <v>1635</v>
      </c>
      <c r="D18" s="174" t="s">
        <v>432</v>
      </c>
      <c r="E18" s="175">
        <v>10</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281</v>
      </c>
      <c r="T18" s="178" t="s">
        <v>268</v>
      </c>
      <c r="U18" s="158">
        <v>0</v>
      </c>
      <c r="V18" s="158">
        <f>ROUND(E18*U18,2)</f>
        <v>0</v>
      </c>
      <c r="W18" s="158"/>
      <c r="X18" s="158" t="s">
        <v>314</v>
      </c>
      <c r="Y18" s="147"/>
      <c r="Z18" s="147"/>
      <c r="AA18" s="147"/>
      <c r="AB18" s="147"/>
      <c r="AC18" s="147"/>
      <c r="AD18" s="147"/>
      <c r="AE18" s="147"/>
      <c r="AF18" s="147"/>
      <c r="AG18" s="147" t="s">
        <v>324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68" t="s">
        <v>1636</v>
      </c>
      <c r="D19" s="269"/>
      <c r="E19" s="269"/>
      <c r="F19" s="269"/>
      <c r="G19" s="269"/>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1522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2">
        <v>4</v>
      </c>
      <c r="B20" s="173" t="s">
        <v>1637</v>
      </c>
      <c r="C20" s="188" t="s">
        <v>1638</v>
      </c>
      <c r="D20" s="174" t="s">
        <v>432</v>
      </c>
      <c r="E20" s="175">
        <v>50</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281</v>
      </c>
      <c r="T20" s="178" t="s">
        <v>268</v>
      </c>
      <c r="U20" s="158">
        <v>0</v>
      </c>
      <c r="V20" s="158">
        <f>ROUND(E20*U20,2)</f>
        <v>0</v>
      </c>
      <c r="W20" s="158"/>
      <c r="X20" s="158" t="s">
        <v>314</v>
      </c>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68" t="s">
        <v>1639</v>
      </c>
      <c r="D21" s="269"/>
      <c r="E21" s="269"/>
      <c r="F21" s="269"/>
      <c r="G21" s="269"/>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1522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2">
        <v>5</v>
      </c>
      <c r="B22" s="173" t="s">
        <v>1640</v>
      </c>
      <c r="C22" s="188" t="s">
        <v>1641</v>
      </c>
      <c r="D22" s="174" t="s">
        <v>1340</v>
      </c>
      <c r="E22" s="175">
        <v>1</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c r="S22" s="177" t="s">
        <v>281</v>
      </c>
      <c r="T22" s="178" t="s">
        <v>268</v>
      </c>
      <c r="U22" s="158">
        <v>0</v>
      </c>
      <c r="V22" s="158">
        <f>ROUND(E22*U22,2)</f>
        <v>0</v>
      </c>
      <c r="W22" s="158"/>
      <c r="X22" s="158" t="s">
        <v>314</v>
      </c>
      <c r="Y22" s="147"/>
      <c r="Z22" s="147"/>
      <c r="AA22" s="147"/>
      <c r="AB22" s="147"/>
      <c r="AC22" s="147"/>
      <c r="AD22" s="147"/>
      <c r="AE22" s="147"/>
      <c r="AF22" s="147"/>
      <c r="AG22" s="147" t="s">
        <v>315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68" t="s">
        <v>1642</v>
      </c>
      <c r="D23" s="269"/>
      <c r="E23" s="269"/>
      <c r="F23" s="269"/>
      <c r="G23" s="269"/>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1522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165" t="s">
        <v>262</v>
      </c>
      <c r="B24" s="166" t="s">
        <v>218</v>
      </c>
      <c r="C24" s="186" t="s">
        <v>219</v>
      </c>
      <c r="D24" s="167"/>
      <c r="E24" s="168"/>
      <c r="F24" s="169"/>
      <c r="G24" s="169">
        <f>SUMIF(AG25:AG28,"&lt;&gt;NOR",G25:G28)</f>
        <v>0</v>
      </c>
      <c r="H24" s="169"/>
      <c r="I24" s="169">
        <f>SUM(I25:I28)</f>
        <v>0</v>
      </c>
      <c r="J24" s="169"/>
      <c r="K24" s="169">
        <f>SUM(K25:K28)</f>
        <v>0</v>
      </c>
      <c r="L24" s="169"/>
      <c r="M24" s="169">
        <f>SUM(M25:M28)</f>
        <v>0</v>
      </c>
      <c r="N24" s="168"/>
      <c r="O24" s="168">
        <f>SUM(O25:O28)</f>
        <v>0</v>
      </c>
      <c r="P24" s="168"/>
      <c r="Q24" s="168">
        <f>SUM(Q25:Q28)</f>
        <v>0</v>
      </c>
      <c r="R24" s="169"/>
      <c r="S24" s="169"/>
      <c r="T24" s="170"/>
      <c r="U24" s="164"/>
      <c r="V24" s="164">
        <f>SUM(V25:V28)</f>
        <v>0</v>
      </c>
      <c r="W24" s="164"/>
      <c r="X24" s="164"/>
      <c r="AG24" t="s">
        <v>263</v>
      </c>
    </row>
    <row r="25" spans="1:60" outlineLevel="1" x14ac:dyDescent="0.2">
      <c r="A25" s="172">
        <v>6</v>
      </c>
      <c r="B25" s="173" t="s">
        <v>1643</v>
      </c>
      <c r="C25" s="188" t="s">
        <v>1644</v>
      </c>
      <c r="D25" s="174" t="s">
        <v>1645</v>
      </c>
      <c r="E25" s="175">
        <v>12</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281</v>
      </c>
      <c r="T25" s="178" t="s">
        <v>268</v>
      </c>
      <c r="U25" s="158">
        <v>0</v>
      </c>
      <c r="V25" s="158">
        <f>ROUND(E25*U25,2)</f>
        <v>0</v>
      </c>
      <c r="W25" s="158"/>
      <c r="X25" s="158" t="s">
        <v>427</v>
      </c>
      <c r="Y25" s="147"/>
      <c r="Z25" s="147"/>
      <c r="AA25" s="147"/>
      <c r="AB25" s="147"/>
      <c r="AC25" s="147"/>
      <c r="AD25" s="147"/>
      <c r="AE25" s="147"/>
      <c r="AF25" s="147"/>
      <c r="AG25" s="147" t="s">
        <v>761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68" t="s">
        <v>219</v>
      </c>
      <c r="D26" s="269"/>
      <c r="E26" s="269"/>
      <c r="F26" s="269"/>
      <c r="G26" s="269"/>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1522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2">
        <v>7</v>
      </c>
      <c r="B27" s="173" t="s">
        <v>1646</v>
      </c>
      <c r="C27" s="188" t="s">
        <v>1647</v>
      </c>
      <c r="D27" s="174" t="s">
        <v>1645</v>
      </c>
      <c r="E27" s="175">
        <v>12</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281</v>
      </c>
      <c r="T27" s="178" t="s">
        <v>268</v>
      </c>
      <c r="U27" s="158">
        <v>0</v>
      </c>
      <c r="V27" s="158">
        <f>ROUND(E27*U27,2)</f>
        <v>0</v>
      </c>
      <c r="W27" s="158"/>
      <c r="X27" s="158" t="s">
        <v>427</v>
      </c>
      <c r="Y27" s="147"/>
      <c r="Z27" s="147"/>
      <c r="AA27" s="147"/>
      <c r="AB27" s="147"/>
      <c r="AC27" s="147"/>
      <c r="AD27" s="147"/>
      <c r="AE27" s="147"/>
      <c r="AF27" s="147"/>
      <c r="AG27" s="147" t="s">
        <v>761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68" t="s">
        <v>219</v>
      </c>
      <c r="D28" s="269"/>
      <c r="E28" s="269"/>
      <c r="F28" s="269"/>
      <c r="G28" s="269"/>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1522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165" t="s">
        <v>262</v>
      </c>
      <c r="B29" s="166" t="s">
        <v>221</v>
      </c>
      <c r="C29" s="186" t="s">
        <v>28</v>
      </c>
      <c r="D29" s="167"/>
      <c r="E29" s="168"/>
      <c r="F29" s="169"/>
      <c r="G29" s="169">
        <f>SUMIF(AG30:AG49,"&lt;&gt;NOR",G30:G49)</f>
        <v>0</v>
      </c>
      <c r="H29" s="169"/>
      <c r="I29" s="169">
        <f>SUM(I30:I49)</f>
        <v>0</v>
      </c>
      <c r="J29" s="169"/>
      <c r="K29" s="169">
        <f>SUM(K30:K49)</f>
        <v>0</v>
      </c>
      <c r="L29" s="169"/>
      <c r="M29" s="169">
        <f>SUM(M30:M49)</f>
        <v>0</v>
      </c>
      <c r="N29" s="168"/>
      <c r="O29" s="168">
        <f>SUM(O30:O49)</f>
        <v>0</v>
      </c>
      <c r="P29" s="168"/>
      <c r="Q29" s="168">
        <f>SUM(Q30:Q49)</f>
        <v>0</v>
      </c>
      <c r="R29" s="169"/>
      <c r="S29" s="169"/>
      <c r="T29" s="170"/>
      <c r="U29" s="164"/>
      <c r="V29" s="164">
        <f>SUM(V30:V49)</f>
        <v>0</v>
      </c>
      <c r="W29" s="164"/>
      <c r="X29" s="164"/>
      <c r="AG29" t="s">
        <v>263</v>
      </c>
    </row>
    <row r="30" spans="1:60" outlineLevel="1" x14ac:dyDescent="0.2">
      <c r="A30" s="172">
        <v>8</v>
      </c>
      <c r="B30" s="173" t="s">
        <v>1648</v>
      </c>
      <c r="C30" s="188" t="s">
        <v>1649</v>
      </c>
      <c r="D30" s="174" t="s">
        <v>1547</v>
      </c>
      <c r="E30" s="175">
        <v>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281</v>
      </c>
      <c r="T30" s="178" t="s">
        <v>268</v>
      </c>
      <c r="U30" s="158">
        <v>0</v>
      </c>
      <c r="V30" s="158">
        <f>ROUND(E30*U30,2)</f>
        <v>0</v>
      </c>
      <c r="W30" s="158"/>
      <c r="X30" s="158" t="s">
        <v>314</v>
      </c>
      <c r="Y30" s="147"/>
      <c r="Z30" s="147"/>
      <c r="AA30" s="147"/>
      <c r="AB30" s="147"/>
      <c r="AC30" s="147"/>
      <c r="AD30" s="147"/>
      <c r="AE30" s="147"/>
      <c r="AF30" s="147"/>
      <c r="AG30" s="147" t="s">
        <v>315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68" t="s">
        <v>151</v>
      </c>
      <c r="D31" s="269"/>
      <c r="E31" s="269"/>
      <c r="F31" s="269"/>
      <c r="G31" s="269"/>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1522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2">
        <v>9</v>
      </c>
      <c r="B32" s="173" t="s">
        <v>1650</v>
      </c>
      <c r="C32" s="188" t="s">
        <v>1651</v>
      </c>
      <c r="D32" s="174" t="s">
        <v>1423</v>
      </c>
      <c r="E32" s="175">
        <v>8</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281</v>
      </c>
      <c r="T32" s="178" t="s">
        <v>268</v>
      </c>
      <c r="U32" s="158">
        <v>0</v>
      </c>
      <c r="V32" s="158">
        <f>ROUND(E32*U32,2)</f>
        <v>0</v>
      </c>
      <c r="W32" s="158"/>
      <c r="X32" s="158" t="s">
        <v>314</v>
      </c>
      <c r="Y32" s="147"/>
      <c r="Z32" s="147"/>
      <c r="AA32" s="147"/>
      <c r="AB32" s="147"/>
      <c r="AC32" s="147"/>
      <c r="AD32" s="147"/>
      <c r="AE32" s="147"/>
      <c r="AF32" s="147"/>
      <c r="AG32" s="147" t="s">
        <v>315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68" t="s">
        <v>151</v>
      </c>
      <c r="D33" s="269"/>
      <c r="E33" s="269"/>
      <c r="F33" s="269"/>
      <c r="G33" s="269"/>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1522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2">
        <v>10</v>
      </c>
      <c r="B34" s="173" t="s">
        <v>1652</v>
      </c>
      <c r="C34" s="188" t="s">
        <v>1653</v>
      </c>
      <c r="D34" s="174" t="s">
        <v>1340</v>
      </c>
      <c r="E34" s="175">
        <v>3</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281</v>
      </c>
      <c r="T34" s="178" t="s">
        <v>268</v>
      </c>
      <c r="U34" s="158">
        <v>0</v>
      </c>
      <c r="V34" s="158">
        <f>ROUND(E34*U34,2)</f>
        <v>0</v>
      </c>
      <c r="W34" s="158"/>
      <c r="X34" s="158" t="s">
        <v>314</v>
      </c>
      <c r="Y34" s="147"/>
      <c r="Z34" s="147"/>
      <c r="AA34" s="147"/>
      <c r="AB34" s="147"/>
      <c r="AC34" s="147"/>
      <c r="AD34" s="147"/>
      <c r="AE34" s="147"/>
      <c r="AF34" s="147"/>
      <c r="AG34" s="147" t="s">
        <v>315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68" t="s">
        <v>151</v>
      </c>
      <c r="D35" s="269"/>
      <c r="E35" s="269"/>
      <c r="F35" s="269"/>
      <c r="G35" s="269"/>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1522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72">
        <v>11</v>
      </c>
      <c r="B36" s="173" t="s">
        <v>1654</v>
      </c>
      <c r="C36" s="188" t="s">
        <v>1655</v>
      </c>
      <c r="D36" s="174" t="s">
        <v>1656</v>
      </c>
      <c r="E36" s="175">
        <v>6</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281</v>
      </c>
      <c r="T36" s="178" t="s">
        <v>268</v>
      </c>
      <c r="U36" s="158">
        <v>0</v>
      </c>
      <c r="V36" s="158">
        <f>ROUND(E36*U36,2)</f>
        <v>0</v>
      </c>
      <c r="W36" s="158"/>
      <c r="X36" s="158" t="s">
        <v>314</v>
      </c>
      <c r="Y36" s="147"/>
      <c r="Z36" s="147"/>
      <c r="AA36" s="147"/>
      <c r="AB36" s="147"/>
      <c r="AC36" s="147"/>
      <c r="AD36" s="147"/>
      <c r="AE36" s="147"/>
      <c r="AF36" s="147"/>
      <c r="AG36" s="147" t="s">
        <v>315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68" t="s">
        <v>151</v>
      </c>
      <c r="D37" s="269"/>
      <c r="E37" s="269"/>
      <c r="F37" s="269"/>
      <c r="G37" s="269"/>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1522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2">
        <v>12</v>
      </c>
      <c r="B38" s="173" t="s">
        <v>1657</v>
      </c>
      <c r="C38" s="188" t="s">
        <v>1658</v>
      </c>
      <c r="D38" s="174" t="s">
        <v>1656</v>
      </c>
      <c r="E38" s="175">
        <v>0</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281</v>
      </c>
      <c r="T38" s="178" t="s">
        <v>268</v>
      </c>
      <c r="U38" s="158">
        <v>0</v>
      </c>
      <c r="V38" s="158">
        <f>ROUND(E38*U38,2)</f>
        <v>0</v>
      </c>
      <c r="W38" s="158"/>
      <c r="X38" s="158" t="s">
        <v>314</v>
      </c>
      <c r="Y38" s="147"/>
      <c r="Z38" s="147"/>
      <c r="AA38" s="147"/>
      <c r="AB38" s="147"/>
      <c r="AC38" s="147"/>
      <c r="AD38" s="147"/>
      <c r="AE38" s="147"/>
      <c r="AF38" s="147"/>
      <c r="AG38" s="147" t="s">
        <v>315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68" t="s">
        <v>151</v>
      </c>
      <c r="D39" s="269"/>
      <c r="E39" s="269"/>
      <c r="F39" s="269"/>
      <c r="G39" s="269"/>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1522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2">
        <v>13</v>
      </c>
      <c r="B40" s="173" t="s">
        <v>1659</v>
      </c>
      <c r="C40" s="188" t="s">
        <v>1660</v>
      </c>
      <c r="D40" s="174" t="s">
        <v>1656</v>
      </c>
      <c r="E40" s="175">
        <v>0</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281</v>
      </c>
      <c r="T40" s="178" t="s">
        <v>268</v>
      </c>
      <c r="U40" s="158">
        <v>0</v>
      </c>
      <c r="V40" s="158">
        <f>ROUND(E40*U40,2)</f>
        <v>0</v>
      </c>
      <c r="W40" s="158"/>
      <c r="X40" s="158" t="s">
        <v>314</v>
      </c>
      <c r="Y40" s="147"/>
      <c r="Z40" s="147"/>
      <c r="AA40" s="147"/>
      <c r="AB40" s="147"/>
      <c r="AC40" s="147"/>
      <c r="AD40" s="147"/>
      <c r="AE40" s="147"/>
      <c r="AF40" s="147"/>
      <c r="AG40" s="147" t="s">
        <v>315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68" t="s">
        <v>151</v>
      </c>
      <c r="D41" s="269"/>
      <c r="E41" s="269"/>
      <c r="F41" s="269"/>
      <c r="G41" s="269"/>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1522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2">
        <v>14</v>
      </c>
      <c r="B42" s="173" t="s">
        <v>1661</v>
      </c>
      <c r="C42" s="188" t="s">
        <v>1662</v>
      </c>
      <c r="D42" s="174" t="s">
        <v>1656</v>
      </c>
      <c r="E42" s="175">
        <v>2</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281</v>
      </c>
      <c r="T42" s="178" t="s">
        <v>268</v>
      </c>
      <c r="U42" s="158">
        <v>0</v>
      </c>
      <c r="V42" s="158">
        <f>ROUND(E42*U42,2)</f>
        <v>0</v>
      </c>
      <c r="W42" s="158"/>
      <c r="X42" s="158" t="s">
        <v>314</v>
      </c>
      <c r="Y42" s="147"/>
      <c r="Z42" s="147"/>
      <c r="AA42" s="147"/>
      <c r="AB42" s="147"/>
      <c r="AC42" s="147"/>
      <c r="AD42" s="147"/>
      <c r="AE42" s="147"/>
      <c r="AF42" s="147"/>
      <c r="AG42" s="147" t="s">
        <v>315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68" t="s">
        <v>151</v>
      </c>
      <c r="D43" s="269"/>
      <c r="E43" s="269"/>
      <c r="F43" s="269"/>
      <c r="G43" s="269"/>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1522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2">
        <v>15</v>
      </c>
      <c r="B44" s="173" t="s">
        <v>1663</v>
      </c>
      <c r="C44" s="188" t="s">
        <v>1664</v>
      </c>
      <c r="D44" s="174" t="s">
        <v>1656</v>
      </c>
      <c r="E44" s="175">
        <v>2</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281</v>
      </c>
      <c r="T44" s="178" t="s">
        <v>268</v>
      </c>
      <c r="U44" s="158">
        <v>0</v>
      </c>
      <c r="V44" s="158">
        <f>ROUND(E44*U44,2)</f>
        <v>0</v>
      </c>
      <c r="W44" s="158"/>
      <c r="X44" s="158" t="s">
        <v>314</v>
      </c>
      <c r="Y44" s="147"/>
      <c r="Z44" s="147"/>
      <c r="AA44" s="147"/>
      <c r="AB44" s="147"/>
      <c r="AC44" s="147"/>
      <c r="AD44" s="147"/>
      <c r="AE44" s="147"/>
      <c r="AF44" s="147"/>
      <c r="AG44" s="147" t="s">
        <v>315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68" t="s">
        <v>151</v>
      </c>
      <c r="D45" s="269"/>
      <c r="E45" s="269"/>
      <c r="F45" s="269"/>
      <c r="G45" s="269"/>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1522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2">
        <v>16</v>
      </c>
      <c r="B46" s="173" t="s">
        <v>1665</v>
      </c>
      <c r="C46" s="188" t="s">
        <v>1666</v>
      </c>
      <c r="D46" s="174" t="s">
        <v>1547</v>
      </c>
      <c r="E46" s="175">
        <v>1</v>
      </c>
      <c r="F46" s="176"/>
      <c r="G46" s="177">
        <f>ROUND(E46*F46,2)</f>
        <v>0</v>
      </c>
      <c r="H46" s="176"/>
      <c r="I46" s="177">
        <f>ROUND(E46*H46,2)</f>
        <v>0</v>
      </c>
      <c r="J46" s="176"/>
      <c r="K46" s="177">
        <f>ROUND(E46*J46,2)</f>
        <v>0</v>
      </c>
      <c r="L46" s="177">
        <v>21</v>
      </c>
      <c r="M46" s="177">
        <f>G46*(1+L46/100)</f>
        <v>0</v>
      </c>
      <c r="N46" s="175">
        <v>0</v>
      </c>
      <c r="O46" s="175">
        <f>ROUND(E46*N46,2)</f>
        <v>0</v>
      </c>
      <c r="P46" s="175">
        <v>0</v>
      </c>
      <c r="Q46" s="175">
        <f>ROUND(E46*P46,2)</f>
        <v>0</v>
      </c>
      <c r="R46" s="177"/>
      <c r="S46" s="177" t="s">
        <v>281</v>
      </c>
      <c r="T46" s="178" t="s">
        <v>268</v>
      </c>
      <c r="U46" s="158">
        <v>0</v>
      </c>
      <c r="V46" s="158">
        <f>ROUND(E46*U46,2)</f>
        <v>0</v>
      </c>
      <c r="W46" s="158"/>
      <c r="X46" s="158" t="s">
        <v>314</v>
      </c>
      <c r="Y46" s="147"/>
      <c r="Z46" s="147"/>
      <c r="AA46" s="147"/>
      <c r="AB46" s="147"/>
      <c r="AC46" s="147"/>
      <c r="AD46" s="147"/>
      <c r="AE46" s="147"/>
      <c r="AF46" s="147"/>
      <c r="AG46" s="147" t="s">
        <v>315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68" t="s">
        <v>151</v>
      </c>
      <c r="D47" s="269"/>
      <c r="E47" s="269"/>
      <c r="F47" s="269"/>
      <c r="G47" s="269"/>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1522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2">
        <v>17</v>
      </c>
      <c r="B48" s="173" t="s">
        <v>1667</v>
      </c>
      <c r="C48" s="188" t="s">
        <v>1668</v>
      </c>
      <c r="D48" s="174" t="s">
        <v>1656</v>
      </c>
      <c r="E48" s="175">
        <v>0</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c r="S48" s="177" t="s">
        <v>281</v>
      </c>
      <c r="T48" s="178" t="s">
        <v>268</v>
      </c>
      <c r="U48" s="158">
        <v>0</v>
      </c>
      <c r="V48" s="158">
        <f>ROUND(E48*U48,2)</f>
        <v>0</v>
      </c>
      <c r="W48" s="158"/>
      <c r="X48" s="158" t="s">
        <v>314</v>
      </c>
      <c r="Y48" s="147"/>
      <c r="Z48" s="147"/>
      <c r="AA48" s="147"/>
      <c r="AB48" s="147"/>
      <c r="AC48" s="147"/>
      <c r="AD48" s="147"/>
      <c r="AE48" s="147"/>
      <c r="AF48" s="147"/>
      <c r="AG48" s="147" t="s">
        <v>315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68" t="s">
        <v>151</v>
      </c>
      <c r="D49" s="269"/>
      <c r="E49" s="269"/>
      <c r="F49" s="269"/>
      <c r="G49" s="269"/>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1522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3"/>
      <c r="B50" s="4"/>
      <c r="C50" s="192"/>
      <c r="D50" s="6"/>
      <c r="E50" s="3"/>
      <c r="F50" s="3"/>
      <c r="G50" s="3"/>
      <c r="H50" s="3"/>
      <c r="I50" s="3"/>
      <c r="J50" s="3"/>
      <c r="K50" s="3"/>
      <c r="L50" s="3"/>
      <c r="M50" s="3"/>
      <c r="N50" s="3"/>
      <c r="O50" s="3"/>
      <c r="P50" s="3"/>
      <c r="Q50" s="3"/>
      <c r="R50" s="3"/>
      <c r="S50" s="3"/>
      <c r="T50" s="3"/>
      <c r="U50" s="3"/>
      <c r="V50" s="3"/>
      <c r="W50" s="3"/>
      <c r="X50" s="3"/>
      <c r="AE50">
        <v>15</v>
      </c>
      <c r="AF50">
        <v>21</v>
      </c>
      <c r="AG50" t="s">
        <v>249</v>
      </c>
    </row>
    <row r="51" spans="1:60" x14ac:dyDescent="0.2">
      <c r="A51" s="150"/>
      <c r="B51" s="151" t="s">
        <v>29</v>
      </c>
      <c r="C51" s="193"/>
      <c r="D51" s="152"/>
      <c r="E51" s="153"/>
      <c r="F51" s="153"/>
      <c r="G51" s="171">
        <f>G8+G14+G17+G24+G29</f>
        <v>0</v>
      </c>
      <c r="H51" s="3"/>
      <c r="I51" s="3"/>
      <c r="J51" s="3"/>
      <c r="K51" s="3"/>
      <c r="L51" s="3"/>
      <c r="M51" s="3"/>
      <c r="N51" s="3"/>
      <c r="O51" s="3"/>
      <c r="P51" s="3"/>
      <c r="Q51" s="3"/>
      <c r="R51" s="3"/>
      <c r="S51" s="3"/>
      <c r="T51" s="3"/>
      <c r="U51" s="3"/>
      <c r="V51" s="3"/>
      <c r="W51" s="3"/>
      <c r="X51" s="3"/>
      <c r="AE51">
        <f>SUMIF(L7:L49,AE50,G7:G49)</f>
        <v>0</v>
      </c>
      <c r="AF51">
        <f>SUMIF(L7:L49,AF50,G7:G49)</f>
        <v>0</v>
      </c>
      <c r="AG51" t="s">
        <v>307</v>
      </c>
    </row>
    <row r="52" spans="1:60" x14ac:dyDescent="0.2">
      <c r="C52" s="194"/>
      <c r="D52" s="10"/>
      <c r="AG52" t="s">
        <v>308</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0kSW6rfJ2OOv1zSGwDpMB9xK1WGqBxf1Z+QFxvKWt2WZNw1QGbWuGgbCTS6BVtwndECjY9oOwr0Q7sF69hFwg==" saltValue="6g7YG16fimW/CuYyNyETAg==" spinCount="100000" sheet="1"/>
  <mergeCells count="21">
    <mergeCell ref="C31:G31"/>
    <mergeCell ref="A1:G1"/>
    <mergeCell ref="C2:G2"/>
    <mergeCell ref="C3:G3"/>
    <mergeCell ref="C4:G4"/>
    <mergeCell ref="C10:G10"/>
    <mergeCell ref="C16:G16"/>
    <mergeCell ref="C19:G19"/>
    <mergeCell ref="C21:G21"/>
    <mergeCell ref="C23:G23"/>
    <mergeCell ref="C26:G26"/>
    <mergeCell ref="C28:G28"/>
    <mergeCell ref="C45:G45"/>
    <mergeCell ref="C47:G47"/>
    <mergeCell ref="C49:G49"/>
    <mergeCell ref="C33:G33"/>
    <mergeCell ref="C35:G35"/>
    <mergeCell ref="C37:G37"/>
    <mergeCell ref="C39:G39"/>
    <mergeCell ref="C41:G41"/>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2D92-AB7B-4CD9-B894-4B84EECF1A69}">
  <sheetPr>
    <outlinePr summaryBelow="0"/>
  </sheetPr>
  <dimension ref="A1:BH5000"/>
  <sheetViews>
    <sheetView workbookViewId="0">
      <pane ySplit="7" topLeftCell="A530"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72</v>
      </c>
      <c r="C4" s="261" t="s">
        <v>64</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60</v>
      </c>
      <c r="C8" s="186" t="s">
        <v>128</v>
      </c>
      <c r="D8" s="167"/>
      <c r="E8" s="168"/>
      <c r="F8" s="169"/>
      <c r="G8" s="169">
        <f>SUMIF(AG9:AG18,"&lt;&gt;NOR",G9:G18)</f>
        <v>0</v>
      </c>
      <c r="H8" s="169"/>
      <c r="I8" s="169">
        <f>SUM(I9:I18)</f>
        <v>0</v>
      </c>
      <c r="J8" s="169"/>
      <c r="K8" s="169">
        <f>SUM(K9:K18)</f>
        <v>0</v>
      </c>
      <c r="L8" s="169"/>
      <c r="M8" s="169">
        <f>SUM(M9:M18)</f>
        <v>0</v>
      </c>
      <c r="N8" s="168"/>
      <c r="O8" s="168">
        <f>SUM(O9:O18)</f>
        <v>6.93</v>
      </c>
      <c r="P8" s="168"/>
      <c r="Q8" s="168">
        <f>SUM(Q9:Q18)</f>
        <v>0</v>
      </c>
      <c r="R8" s="169"/>
      <c r="S8" s="169"/>
      <c r="T8" s="170"/>
      <c r="U8" s="164"/>
      <c r="V8" s="164">
        <f>SUM(V9:V18)</f>
        <v>51.87</v>
      </c>
      <c r="W8" s="164"/>
      <c r="X8" s="164"/>
      <c r="AG8" t="s">
        <v>263</v>
      </c>
    </row>
    <row r="9" spans="1:60" ht="33.75" outlineLevel="1" x14ac:dyDescent="0.2">
      <c r="A9" s="172">
        <v>1</v>
      </c>
      <c r="B9" s="173" t="s">
        <v>1669</v>
      </c>
      <c r="C9" s="188" t="s">
        <v>1670</v>
      </c>
      <c r="D9" s="174" t="s">
        <v>312</v>
      </c>
      <c r="E9" s="175">
        <v>20.7</v>
      </c>
      <c r="F9" s="176"/>
      <c r="G9" s="177">
        <f>ROUND(E9*F9,2)</f>
        <v>0</v>
      </c>
      <c r="H9" s="176"/>
      <c r="I9" s="177">
        <f>ROUND(E9*H9,2)</f>
        <v>0</v>
      </c>
      <c r="J9" s="176"/>
      <c r="K9" s="177">
        <f>ROUND(E9*J9,2)</f>
        <v>0</v>
      </c>
      <c r="L9" s="177">
        <v>21</v>
      </c>
      <c r="M9" s="177">
        <f>G9*(1+L9/100)</f>
        <v>0</v>
      </c>
      <c r="N9" s="175">
        <v>0.30586000000000002</v>
      </c>
      <c r="O9" s="175">
        <f>ROUND(E9*N9,2)</f>
        <v>6.33</v>
      </c>
      <c r="P9" s="175">
        <v>0</v>
      </c>
      <c r="Q9" s="175">
        <f>ROUND(E9*P9,2)</f>
        <v>0</v>
      </c>
      <c r="R9" s="177" t="s">
        <v>399</v>
      </c>
      <c r="S9" s="177" t="s">
        <v>267</v>
      </c>
      <c r="T9" s="178" t="s">
        <v>267</v>
      </c>
      <c r="U9" s="158">
        <v>0.92</v>
      </c>
      <c r="V9" s="158">
        <f>ROUND(E9*U9,2)</f>
        <v>19.04</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89" t="s">
        <v>1671</v>
      </c>
      <c r="D10" s="160"/>
      <c r="E10" s="161">
        <v>30.03</v>
      </c>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301</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9" t="s">
        <v>1672</v>
      </c>
      <c r="D11" s="160"/>
      <c r="E11" s="161">
        <v>-9.35</v>
      </c>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301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9" t="s">
        <v>1673</v>
      </c>
      <c r="D12" s="160"/>
      <c r="E12" s="161">
        <v>0.02</v>
      </c>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301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72">
        <v>2</v>
      </c>
      <c r="B13" s="173" t="s">
        <v>1674</v>
      </c>
      <c r="C13" s="188" t="s">
        <v>1675</v>
      </c>
      <c r="D13" s="174" t="s">
        <v>312</v>
      </c>
      <c r="E13" s="175">
        <v>33.5</v>
      </c>
      <c r="F13" s="176"/>
      <c r="G13" s="177">
        <f>ROUND(E13*F13,2)</f>
        <v>0</v>
      </c>
      <c r="H13" s="176"/>
      <c r="I13" s="177">
        <f>ROUND(E13*H13,2)</f>
        <v>0</v>
      </c>
      <c r="J13" s="176"/>
      <c r="K13" s="177">
        <f>ROUND(E13*J13,2)</f>
        <v>0</v>
      </c>
      <c r="L13" s="177">
        <v>21</v>
      </c>
      <c r="M13" s="177">
        <f>G13*(1+L13/100)</f>
        <v>0</v>
      </c>
      <c r="N13" s="175">
        <v>1.787E-2</v>
      </c>
      <c r="O13" s="175">
        <f>ROUND(E13*N13,2)</f>
        <v>0.6</v>
      </c>
      <c r="P13" s="175">
        <v>0</v>
      </c>
      <c r="Q13" s="175">
        <f>ROUND(E13*P13,2)</f>
        <v>0</v>
      </c>
      <c r="R13" s="177" t="s">
        <v>399</v>
      </c>
      <c r="S13" s="177" t="s">
        <v>267</v>
      </c>
      <c r="T13" s="178" t="s">
        <v>267</v>
      </c>
      <c r="U13" s="158">
        <v>0.98</v>
      </c>
      <c r="V13" s="158">
        <f>ROUND(E13*U13,2)</f>
        <v>32.83</v>
      </c>
      <c r="W13" s="158"/>
      <c r="X13" s="158" t="s">
        <v>314</v>
      </c>
      <c r="Y13" s="147"/>
      <c r="Z13" s="147"/>
      <c r="AA13" s="147"/>
      <c r="AB13" s="147"/>
      <c r="AC13" s="147"/>
      <c r="AD13" s="147"/>
      <c r="AE13" s="147"/>
      <c r="AF13" s="147"/>
      <c r="AG13" s="147" t="s">
        <v>315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9" t="s">
        <v>1676</v>
      </c>
      <c r="D14" s="160"/>
      <c r="E14" s="161"/>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301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9" t="s">
        <v>1677</v>
      </c>
      <c r="D15" s="160"/>
      <c r="E15" s="161">
        <v>9</v>
      </c>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301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9" t="s">
        <v>1678</v>
      </c>
      <c r="D16" s="160"/>
      <c r="E16" s="161">
        <v>9.1649999999999991</v>
      </c>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301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9" t="s">
        <v>1679</v>
      </c>
      <c r="D17" s="160"/>
      <c r="E17" s="161">
        <v>15.33</v>
      </c>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301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89" t="s">
        <v>1680</v>
      </c>
      <c r="D18" s="160"/>
      <c r="E18" s="161">
        <v>5.0000000000000001E-3</v>
      </c>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301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
      <c r="A19" s="165" t="s">
        <v>262</v>
      </c>
      <c r="B19" s="166" t="s">
        <v>133</v>
      </c>
      <c r="C19" s="186" t="s">
        <v>134</v>
      </c>
      <c r="D19" s="167"/>
      <c r="E19" s="168"/>
      <c r="F19" s="169"/>
      <c r="G19" s="169">
        <f>SUMIF(AG20:AG194,"&lt;&gt;NOR",G20:G194)</f>
        <v>0</v>
      </c>
      <c r="H19" s="169"/>
      <c r="I19" s="169">
        <f>SUM(I20:I194)</f>
        <v>0</v>
      </c>
      <c r="J19" s="169"/>
      <c r="K19" s="169">
        <f>SUM(K20:K194)</f>
        <v>0</v>
      </c>
      <c r="L19" s="169"/>
      <c r="M19" s="169">
        <f>SUM(M20:M194)</f>
        <v>0</v>
      </c>
      <c r="N19" s="168"/>
      <c r="O19" s="168">
        <f>SUM(O20:O194)</f>
        <v>46.569999999999993</v>
      </c>
      <c r="P19" s="168"/>
      <c r="Q19" s="168">
        <f>SUM(Q20:Q194)</f>
        <v>0</v>
      </c>
      <c r="R19" s="169"/>
      <c r="S19" s="169"/>
      <c r="T19" s="170"/>
      <c r="U19" s="164"/>
      <c r="V19" s="164">
        <f>SUM(V20:V194)</f>
        <v>1121.7500000000002</v>
      </c>
      <c r="W19" s="164"/>
      <c r="X19" s="164"/>
      <c r="AG19" t="s">
        <v>263</v>
      </c>
    </row>
    <row r="20" spans="1:60" ht="33.75" outlineLevel="1" x14ac:dyDescent="0.2">
      <c r="A20" s="172">
        <v>3</v>
      </c>
      <c r="B20" s="173" t="s">
        <v>1681</v>
      </c>
      <c r="C20" s="188" t="s">
        <v>1682</v>
      </c>
      <c r="D20" s="174" t="s">
        <v>312</v>
      </c>
      <c r="E20" s="175">
        <v>16.75</v>
      </c>
      <c r="F20" s="176"/>
      <c r="G20" s="177">
        <f>ROUND(E20*F20,2)</f>
        <v>0</v>
      </c>
      <c r="H20" s="176"/>
      <c r="I20" s="177">
        <f>ROUND(E20*H20,2)</f>
        <v>0</v>
      </c>
      <c r="J20" s="176"/>
      <c r="K20" s="177">
        <f>ROUND(E20*J20,2)</f>
        <v>0</v>
      </c>
      <c r="L20" s="177">
        <v>21</v>
      </c>
      <c r="M20" s="177">
        <f>G20*(1+L20/100)</f>
        <v>0</v>
      </c>
      <c r="N20" s="175">
        <v>1.7680000000000001E-2</v>
      </c>
      <c r="O20" s="175">
        <f>ROUND(E20*N20,2)</f>
        <v>0.3</v>
      </c>
      <c r="P20" s="175">
        <v>0</v>
      </c>
      <c r="Q20" s="175">
        <f>ROUND(E20*P20,2)</f>
        <v>0</v>
      </c>
      <c r="R20" s="177" t="s">
        <v>384</v>
      </c>
      <c r="S20" s="177" t="s">
        <v>267</v>
      </c>
      <c r="T20" s="178" t="s">
        <v>267</v>
      </c>
      <c r="U20" s="158">
        <v>0.39</v>
      </c>
      <c r="V20" s="158">
        <f>ROUND(E20*U20,2)</f>
        <v>6.53</v>
      </c>
      <c r="W20" s="158"/>
      <c r="X20" s="158" t="s">
        <v>314</v>
      </c>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9" t="s">
        <v>1683</v>
      </c>
      <c r="D21" s="160"/>
      <c r="E21" s="161">
        <v>16.75</v>
      </c>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301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90" t="s">
        <v>302</v>
      </c>
      <c r="D22" s="162"/>
      <c r="E22" s="16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301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91" t="s">
        <v>1684</v>
      </c>
      <c r="D23" s="162"/>
      <c r="E23" s="163">
        <v>16.75</v>
      </c>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301</v>
      </c>
      <c r="AH23" s="147">
        <v>2</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90" t="s">
        <v>306</v>
      </c>
      <c r="D24" s="162"/>
      <c r="E24" s="16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301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72">
        <v>4</v>
      </c>
      <c r="B25" s="173" t="s">
        <v>1685</v>
      </c>
      <c r="C25" s="188" t="s">
        <v>1686</v>
      </c>
      <c r="D25" s="174" t="s">
        <v>312</v>
      </c>
      <c r="E25" s="175">
        <v>726.2</v>
      </c>
      <c r="F25" s="176"/>
      <c r="G25" s="177">
        <f>ROUND(E25*F25,2)</f>
        <v>0</v>
      </c>
      <c r="H25" s="176"/>
      <c r="I25" s="177">
        <f>ROUND(E25*H25,2)</f>
        <v>0</v>
      </c>
      <c r="J25" s="176"/>
      <c r="K25" s="177">
        <f>ROUND(E25*J25,2)</f>
        <v>0</v>
      </c>
      <c r="L25" s="177">
        <v>21</v>
      </c>
      <c r="M25" s="177">
        <f>G25*(1+L25/100)</f>
        <v>0</v>
      </c>
      <c r="N25" s="175">
        <v>6.0099999999999997E-3</v>
      </c>
      <c r="O25" s="175">
        <f>ROUND(E25*N25,2)</f>
        <v>4.3600000000000003</v>
      </c>
      <c r="P25" s="175">
        <v>0</v>
      </c>
      <c r="Q25" s="175">
        <f>ROUND(E25*P25,2)</f>
        <v>0</v>
      </c>
      <c r="R25" s="177" t="s">
        <v>384</v>
      </c>
      <c r="S25" s="177" t="s">
        <v>267</v>
      </c>
      <c r="T25" s="178" t="s">
        <v>267</v>
      </c>
      <c r="U25" s="158">
        <v>0.18</v>
      </c>
      <c r="V25" s="158">
        <f>ROUND(E25*U25,2)</f>
        <v>130.72</v>
      </c>
      <c r="W25" s="158"/>
      <c r="X25" s="158" t="s">
        <v>314</v>
      </c>
      <c r="Y25" s="147"/>
      <c r="Z25" s="147"/>
      <c r="AA25" s="147"/>
      <c r="AB25" s="147"/>
      <c r="AC25" s="147"/>
      <c r="AD25" s="147"/>
      <c r="AE25" s="147"/>
      <c r="AF25" s="147"/>
      <c r="AG25" s="147" t="s">
        <v>324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9" t="s">
        <v>1687</v>
      </c>
      <c r="D26" s="160"/>
      <c r="E26" s="161">
        <v>279.89999999999998</v>
      </c>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301</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90" t="s">
        <v>302</v>
      </c>
      <c r="D27" s="162"/>
      <c r="E27" s="163"/>
      <c r="F27" s="158"/>
      <c r="G27" s="15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301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91" t="s">
        <v>994</v>
      </c>
      <c r="D28" s="162"/>
      <c r="E28" s="163">
        <v>62.045999999999999</v>
      </c>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301</v>
      </c>
      <c r="AH28" s="147">
        <v>2</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91" t="s">
        <v>1232</v>
      </c>
      <c r="D29" s="162"/>
      <c r="E29" s="163">
        <v>36.155630000000002</v>
      </c>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301</v>
      </c>
      <c r="AH29" s="147">
        <v>2</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91" t="s">
        <v>1233</v>
      </c>
      <c r="D30" s="162"/>
      <c r="E30" s="163">
        <v>81.118129999999994</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301</v>
      </c>
      <c r="AH30" s="147">
        <v>2</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91" t="s">
        <v>1688</v>
      </c>
      <c r="D31" s="162"/>
      <c r="E31" s="163"/>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301</v>
      </c>
      <c r="AH31" s="147">
        <v>2</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91" t="s">
        <v>1689</v>
      </c>
      <c r="D32" s="162"/>
      <c r="E32" s="163">
        <v>9.8960000000000008</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301</v>
      </c>
      <c r="AH32" s="147">
        <v>2</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91" t="s">
        <v>1690</v>
      </c>
      <c r="D33" s="162"/>
      <c r="E33" s="163">
        <v>25.04</v>
      </c>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301</v>
      </c>
      <c r="AH33" s="147">
        <v>2</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91" t="s">
        <v>1691</v>
      </c>
      <c r="D34" s="162"/>
      <c r="E34" s="163">
        <v>20.032</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301</v>
      </c>
      <c r="AH34" s="147">
        <v>2</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91" t="s">
        <v>1692</v>
      </c>
      <c r="D35" s="162"/>
      <c r="E35" s="163">
        <v>45.612000000000002</v>
      </c>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301</v>
      </c>
      <c r="AH35" s="147">
        <v>2</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90" t="s">
        <v>306</v>
      </c>
      <c r="D36" s="162"/>
      <c r="E36" s="163"/>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301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9" t="s">
        <v>1693</v>
      </c>
      <c r="D37" s="160"/>
      <c r="E37" s="161">
        <v>446.3</v>
      </c>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301</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90" t="s">
        <v>302</v>
      </c>
      <c r="D38" s="162"/>
      <c r="E38" s="163"/>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301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91" t="s">
        <v>1694</v>
      </c>
      <c r="D39" s="162"/>
      <c r="E39" s="163">
        <v>96.501999999999995</v>
      </c>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301</v>
      </c>
      <c r="AH39" s="147">
        <v>2</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91" t="s">
        <v>1695</v>
      </c>
      <c r="D40" s="162"/>
      <c r="E40" s="163">
        <v>199.78399999999999</v>
      </c>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301</v>
      </c>
      <c r="AH40" s="147">
        <v>2</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91" t="s">
        <v>1688</v>
      </c>
      <c r="D41" s="162"/>
      <c r="E41" s="163"/>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301</v>
      </c>
      <c r="AH41" s="147">
        <v>2</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91" t="s">
        <v>1696</v>
      </c>
      <c r="D42" s="162"/>
      <c r="E42" s="163">
        <v>16.757999999999999</v>
      </c>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301</v>
      </c>
      <c r="AH42" s="147">
        <v>2</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91" t="s">
        <v>1697</v>
      </c>
      <c r="D43" s="162"/>
      <c r="E43" s="163">
        <v>32.816000000000003</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301</v>
      </c>
      <c r="AH43" s="147">
        <v>2</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91" t="s">
        <v>1698</v>
      </c>
      <c r="D44" s="162"/>
      <c r="E44" s="163">
        <v>33.936</v>
      </c>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301</v>
      </c>
      <c r="AH44" s="147">
        <v>2</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91" t="s">
        <v>1699</v>
      </c>
      <c r="D45" s="162"/>
      <c r="E45" s="163">
        <v>66.471999999999994</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301</v>
      </c>
      <c r="AH45" s="147">
        <v>2</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90" t="s">
        <v>306</v>
      </c>
      <c r="D46" s="162"/>
      <c r="E46" s="163"/>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301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72">
        <v>5</v>
      </c>
      <c r="B47" s="173" t="s">
        <v>1700</v>
      </c>
      <c r="C47" s="188" t="s">
        <v>1701</v>
      </c>
      <c r="D47" s="174" t="s">
        <v>312</v>
      </c>
      <c r="E47" s="175">
        <v>604.20000000000005</v>
      </c>
      <c r="F47" s="176"/>
      <c r="G47" s="177">
        <f>ROUND(E47*F47,2)</f>
        <v>0</v>
      </c>
      <c r="H47" s="176"/>
      <c r="I47" s="177">
        <f>ROUND(E47*H47,2)</f>
        <v>0</v>
      </c>
      <c r="J47" s="176"/>
      <c r="K47" s="177">
        <f>ROUND(E47*J47,2)</f>
        <v>0</v>
      </c>
      <c r="L47" s="177">
        <v>21</v>
      </c>
      <c r="M47" s="177">
        <f>G47*(1+L47/100)</f>
        <v>0</v>
      </c>
      <c r="N47" s="175">
        <v>1.7950000000000001E-2</v>
      </c>
      <c r="O47" s="175">
        <f>ROUND(E47*N47,2)</f>
        <v>10.85</v>
      </c>
      <c r="P47" s="175">
        <v>0</v>
      </c>
      <c r="Q47" s="175">
        <f>ROUND(E47*P47,2)</f>
        <v>0</v>
      </c>
      <c r="R47" s="177" t="s">
        <v>384</v>
      </c>
      <c r="S47" s="177" t="s">
        <v>267</v>
      </c>
      <c r="T47" s="178" t="s">
        <v>267</v>
      </c>
      <c r="U47" s="158">
        <v>0.53</v>
      </c>
      <c r="V47" s="158">
        <f>ROUND(E47*U47,2)</f>
        <v>320.23</v>
      </c>
      <c r="W47" s="158"/>
      <c r="X47" s="158" t="s">
        <v>314</v>
      </c>
      <c r="Y47" s="147"/>
      <c r="Z47" s="147"/>
      <c r="AA47" s="147"/>
      <c r="AB47" s="147"/>
      <c r="AC47" s="147"/>
      <c r="AD47" s="147"/>
      <c r="AE47" s="147"/>
      <c r="AF47" s="147"/>
      <c r="AG47" s="147" t="s">
        <v>315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9" t="s">
        <v>1702</v>
      </c>
      <c r="D48" s="160"/>
      <c r="E48" s="161">
        <v>23.7</v>
      </c>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301</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90" t="s">
        <v>302</v>
      </c>
      <c r="D49" s="162"/>
      <c r="E49" s="163"/>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301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91" t="s">
        <v>1703</v>
      </c>
      <c r="D50" s="162"/>
      <c r="E50" s="163">
        <v>23.684999999999999</v>
      </c>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301</v>
      </c>
      <c r="AH50" s="147">
        <v>2</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90" t="s">
        <v>306</v>
      </c>
      <c r="D51" s="162"/>
      <c r="E51" s="163"/>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301</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9" t="s">
        <v>1704</v>
      </c>
      <c r="D52" s="160"/>
      <c r="E52" s="161">
        <v>177.8</v>
      </c>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301</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90" t="s">
        <v>302</v>
      </c>
      <c r="D53" s="162"/>
      <c r="E53" s="163"/>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301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91" t="s">
        <v>1705</v>
      </c>
      <c r="D54" s="162"/>
      <c r="E54" s="163">
        <v>474.1</v>
      </c>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301</v>
      </c>
      <c r="AH54" s="147">
        <v>2</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91" t="s">
        <v>1706</v>
      </c>
      <c r="D55" s="162"/>
      <c r="E55" s="163">
        <v>-296.3</v>
      </c>
      <c r="F55" s="158"/>
      <c r="G55" s="158"/>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301</v>
      </c>
      <c r="AH55" s="147">
        <v>2</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90" t="s">
        <v>306</v>
      </c>
      <c r="D56" s="162"/>
      <c r="E56" s="163"/>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301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9" t="s">
        <v>1707</v>
      </c>
      <c r="D57" s="160"/>
      <c r="E57" s="161">
        <v>245.4</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301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90" t="s">
        <v>302</v>
      </c>
      <c r="D58" s="162"/>
      <c r="E58" s="163"/>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301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91" t="s">
        <v>1708</v>
      </c>
      <c r="D59" s="162"/>
      <c r="E59" s="163">
        <v>181.9</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301</v>
      </c>
      <c r="AH59" s="147">
        <v>2</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91" t="s">
        <v>1688</v>
      </c>
      <c r="D60" s="162"/>
      <c r="E60" s="163"/>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301</v>
      </c>
      <c r="AH60" s="147">
        <v>2</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91" t="s">
        <v>1709</v>
      </c>
      <c r="D61" s="162"/>
      <c r="E61" s="163">
        <v>39.270000000000003</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301</v>
      </c>
      <c r="AH61" s="147">
        <v>2</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91" t="s">
        <v>1710</v>
      </c>
      <c r="D62" s="162"/>
      <c r="E62" s="163">
        <v>24.254999999999999</v>
      </c>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301</v>
      </c>
      <c r="AH62" s="147">
        <v>2</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90" t="s">
        <v>306</v>
      </c>
      <c r="D63" s="162"/>
      <c r="E63" s="163"/>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301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9" t="s">
        <v>1711</v>
      </c>
      <c r="D64" s="160"/>
      <c r="E64" s="161">
        <v>157.30000000000001</v>
      </c>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301</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90" t="s">
        <v>302</v>
      </c>
      <c r="D65" s="162"/>
      <c r="E65" s="163"/>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301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91" t="s">
        <v>1712</v>
      </c>
      <c r="D66" s="162"/>
      <c r="E66" s="163">
        <v>41.25</v>
      </c>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301</v>
      </c>
      <c r="AH66" s="147">
        <v>2</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91" t="s">
        <v>1713</v>
      </c>
      <c r="D67" s="162"/>
      <c r="E67" s="163">
        <v>116.07</v>
      </c>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301</v>
      </c>
      <c r="AH67" s="147">
        <v>2</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90" t="s">
        <v>306</v>
      </c>
      <c r="D68" s="162"/>
      <c r="E68" s="163"/>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301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72">
        <v>6</v>
      </c>
      <c r="B69" s="173" t="s">
        <v>1714</v>
      </c>
      <c r="C69" s="188" t="s">
        <v>1715</v>
      </c>
      <c r="D69" s="174" t="s">
        <v>312</v>
      </c>
      <c r="E69" s="175">
        <v>754.15</v>
      </c>
      <c r="F69" s="176"/>
      <c r="G69" s="177">
        <f>ROUND(E69*F69,2)</f>
        <v>0</v>
      </c>
      <c r="H69" s="176"/>
      <c r="I69" s="177">
        <f>ROUND(E69*H69,2)</f>
        <v>0</v>
      </c>
      <c r="J69" s="176"/>
      <c r="K69" s="177">
        <f>ROUND(E69*J69,2)</f>
        <v>0</v>
      </c>
      <c r="L69" s="177">
        <v>21</v>
      </c>
      <c r="M69" s="177">
        <f>G69*(1+L69/100)</f>
        <v>0</v>
      </c>
      <c r="N69" s="175">
        <v>1.5740000000000001E-2</v>
      </c>
      <c r="O69" s="175">
        <f>ROUND(E69*N69,2)</f>
        <v>11.87</v>
      </c>
      <c r="P69" s="175">
        <v>0</v>
      </c>
      <c r="Q69" s="175">
        <f>ROUND(E69*P69,2)</f>
        <v>0</v>
      </c>
      <c r="R69" s="177" t="s">
        <v>384</v>
      </c>
      <c r="S69" s="177" t="s">
        <v>267</v>
      </c>
      <c r="T69" s="178" t="s">
        <v>267</v>
      </c>
      <c r="U69" s="158">
        <v>0.33</v>
      </c>
      <c r="V69" s="158">
        <f>ROUND(E69*U69,2)</f>
        <v>248.87</v>
      </c>
      <c r="W69" s="158"/>
      <c r="X69" s="158" t="s">
        <v>314</v>
      </c>
      <c r="Y69" s="147"/>
      <c r="Z69" s="147"/>
      <c r="AA69" s="147"/>
      <c r="AB69" s="147"/>
      <c r="AC69" s="147"/>
      <c r="AD69" s="147"/>
      <c r="AE69" s="147"/>
      <c r="AF69" s="147"/>
      <c r="AG69" s="147" t="s">
        <v>324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9" t="s">
        <v>1716</v>
      </c>
      <c r="D70" s="160"/>
      <c r="E70" s="161"/>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301</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9" t="s">
        <v>1717</v>
      </c>
      <c r="D71" s="160"/>
      <c r="E71" s="161">
        <v>612.35</v>
      </c>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301</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9" t="s">
        <v>1718</v>
      </c>
      <c r="D72" s="160"/>
      <c r="E72" s="161">
        <v>79.447500000000005</v>
      </c>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301</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9" t="s">
        <v>1719</v>
      </c>
      <c r="D73" s="160"/>
      <c r="E73" s="161">
        <v>7.02</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301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9" t="s">
        <v>1720</v>
      </c>
      <c r="D74" s="160"/>
      <c r="E74" s="161"/>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301</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9" t="s">
        <v>1721</v>
      </c>
      <c r="D75" s="160"/>
      <c r="E75" s="161">
        <v>34.78</v>
      </c>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301</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9" t="s">
        <v>1722</v>
      </c>
      <c r="D76" s="160"/>
      <c r="E76" s="161">
        <v>16.978750000000002</v>
      </c>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301</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9" t="s">
        <v>1723</v>
      </c>
      <c r="D77" s="160"/>
      <c r="E77" s="161">
        <v>44.365000000000002</v>
      </c>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301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9" t="s">
        <v>1724</v>
      </c>
      <c r="D78" s="160"/>
      <c r="E78" s="161"/>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301</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9" t="s">
        <v>1725</v>
      </c>
      <c r="D79" s="160"/>
      <c r="E79" s="161">
        <v>170.06</v>
      </c>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301</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89" t="s">
        <v>1726</v>
      </c>
      <c r="D80" s="160"/>
      <c r="E80" s="161"/>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301</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9" t="s">
        <v>1727</v>
      </c>
      <c r="D81" s="160"/>
      <c r="E81" s="161">
        <v>33.06</v>
      </c>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301</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9" t="s">
        <v>1728</v>
      </c>
      <c r="D82" s="160"/>
      <c r="E82" s="161">
        <v>12</v>
      </c>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301</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9" t="s">
        <v>1729</v>
      </c>
      <c r="D83" s="160"/>
      <c r="E83" s="161"/>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301</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9" t="s">
        <v>1730</v>
      </c>
      <c r="D84" s="160"/>
      <c r="E84" s="161">
        <v>144.74</v>
      </c>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301</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9" t="s">
        <v>1731</v>
      </c>
      <c r="D85" s="160"/>
      <c r="E85" s="161">
        <v>32.19</v>
      </c>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301</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9" t="s">
        <v>1732</v>
      </c>
      <c r="D86" s="160"/>
      <c r="E86" s="161">
        <v>-205.59</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301</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9" t="s">
        <v>1733</v>
      </c>
      <c r="D87" s="160"/>
      <c r="E87" s="161"/>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301</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9" t="s">
        <v>1734</v>
      </c>
      <c r="D88" s="160"/>
      <c r="E88" s="161">
        <v>-250.86</v>
      </c>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301</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9" t="s">
        <v>1735</v>
      </c>
      <c r="D89" s="160"/>
      <c r="E89" s="161">
        <v>-13.888500000000001</v>
      </c>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301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9" t="s">
        <v>1736</v>
      </c>
      <c r="D90" s="160"/>
      <c r="E90" s="161">
        <v>-15.84</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301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9" t="s">
        <v>1737</v>
      </c>
      <c r="D91" s="160"/>
      <c r="E91" s="161">
        <v>3.7249999999999998E-2</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301</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99" t="s">
        <v>458</v>
      </c>
      <c r="D92" s="195"/>
      <c r="E92" s="196">
        <v>700.85</v>
      </c>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301</v>
      </c>
      <c r="AH92" s="147">
        <v>1</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9" t="s">
        <v>1738</v>
      </c>
      <c r="D93" s="160"/>
      <c r="E93" s="161"/>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301</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9" t="s">
        <v>1739</v>
      </c>
      <c r="D94" s="160"/>
      <c r="E94" s="161">
        <v>76.385999999999996</v>
      </c>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301</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9" t="s">
        <v>1740</v>
      </c>
      <c r="D95" s="160"/>
      <c r="E95" s="161">
        <v>43.616</v>
      </c>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301</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9" t="s">
        <v>1741</v>
      </c>
      <c r="D96" s="160"/>
      <c r="E96" s="161"/>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301</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9" t="s">
        <v>1742</v>
      </c>
      <c r="D97" s="160"/>
      <c r="E97" s="161">
        <v>3.3</v>
      </c>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301</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9" t="s">
        <v>1743</v>
      </c>
      <c r="D98" s="160"/>
      <c r="E98" s="161">
        <v>1.2</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301</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9" t="s">
        <v>1733</v>
      </c>
      <c r="D99" s="160"/>
      <c r="E99" s="161"/>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301</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9" t="s">
        <v>1744</v>
      </c>
      <c r="D100" s="160"/>
      <c r="E100" s="161">
        <v>-5.4</v>
      </c>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301</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9" t="s">
        <v>1745</v>
      </c>
      <c r="D101" s="160"/>
      <c r="E101" s="161">
        <v>-14.972</v>
      </c>
      <c r="F101" s="158"/>
      <c r="G101" s="158"/>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301</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9" t="s">
        <v>1746</v>
      </c>
      <c r="D102" s="160"/>
      <c r="E102" s="161">
        <v>-50.85</v>
      </c>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301</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90" t="s">
        <v>302</v>
      </c>
      <c r="D103" s="162"/>
      <c r="E103" s="163"/>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301</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91" t="s">
        <v>1747</v>
      </c>
      <c r="D104" s="162"/>
      <c r="E104" s="163">
        <v>33</v>
      </c>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301</v>
      </c>
      <c r="AH104" s="147">
        <v>2</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91" t="s">
        <v>1748</v>
      </c>
      <c r="D105" s="162"/>
      <c r="E105" s="163">
        <v>17.850000000000001</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301</v>
      </c>
      <c r="AH105" s="147">
        <v>2</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90" t="s">
        <v>306</v>
      </c>
      <c r="D106" s="162"/>
      <c r="E106" s="163"/>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301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9" t="s">
        <v>1673</v>
      </c>
      <c r="D107" s="160"/>
      <c r="E107" s="161">
        <v>0.02</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301</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99" t="s">
        <v>458</v>
      </c>
      <c r="D108" s="195"/>
      <c r="E108" s="196">
        <v>53.3</v>
      </c>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301</v>
      </c>
      <c r="AH108" s="147">
        <v>1</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72">
        <v>7</v>
      </c>
      <c r="B109" s="173" t="s">
        <v>1749</v>
      </c>
      <c r="C109" s="188" t="s">
        <v>1750</v>
      </c>
      <c r="D109" s="174" t="s">
        <v>312</v>
      </c>
      <c r="E109" s="175">
        <v>60</v>
      </c>
      <c r="F109" s="176"/>
      <c r="G109" s="177">
        <f>ROUND(E109*F109,2)</f>
        <v>0</v>
      </c>
      <c r="H109" s="176"/>
      <c r="I109" s="177">
        <f>ROUND(E109*H109,2)</f>
        <v>0</v>
      </c>
      <c r="J109" s="176"/>
      <c r="K109" s="177">
        <f>ROUND(E109*J109,2)</f>
        <v>0</v>
      </c>
      <c r="L109" s="177">
        <v>21</v>
      </c>
      <c r="M109" s="177">
        <f>G109*(1+L109/100)</f>
        <v>0</v>
      </c>
      <c r="N109" s="175">
        <v>4.5580000000000002E-2</v>
      </c>
      <c r="O109" s="175">
        <f>ROUND(E109*N109,2)</f>
        <v>2.73</v>
      </c>
      <c r="P109" s="175">
        <v>0</v>
      </c>
      <c r="Q109" s="175">
        <f>ROUND(E109*P109,2)</f>
        <v>0</v>
      </c>
      <c r="R109" s="177" t="s">
        <v>399</v>
      </c>
      <c r="S109" s="177" t="s">
        <v>267</v>
      </c>
      <c r="T109" s="178" t="s">
        <v>267</v>
      </c>
      <c r="U109" s="158">
        <v>0.61</v>
      </c>
      <c r="V109" s="158">
        <f>ROUND(E109*U109,2)</f>
        <v>36.6</v>
      </c>
      <c r="W109" s="158"/>
      <c r="X109" s="158" t="s">
        <v>314</v>
      </c>
      <c r="Y109" s="147"/>
      <c r="Z109" s="147"/>
      <c r="AA109" s="147"/>
      <c r="AB109" s="147"/>
      <c r="AC109" s="147"/>
      <c r="AD109" s="147"/>
      <c r="AE109" s="147"/>
      <c r="AF109" s="147"/>
      <c r="AG109" s="147" t="s">
        <v>315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66" t="s">
        <v>1751</v>
      </c>
      <c r="D110" s="267"/>
      <c r="E110" s="267"/>
      <c r="F110" s="267"/>
      <c r="G110" s="267"/>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317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9" t="s">
        <v>1752</v>
      </c>
      <c r="D111" s="160"/>
      <c r="E111" s="161"/>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301</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9" t="s">
        <v>1753</v>
      </c>
      <c r="D112" s="160"/>
      <c r="E112" s="161">
        <v>33</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301</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9" t="s">
        <v>1754</v>
      </c>
      <c r="D113" s="160"/>
      <c r="E113" s="161">
        <v>17.850000000000001</v>
      </c>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301</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9" t="s">
        <v>1755</v>
      </c>
      <c r="D114" s="160"/>
      <c r="E114" s="161">
        <v>9.18</v>
      </c>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301</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9" t="s">
        <v>1756</v>
      </c>
      <c r="D115" s="160"/>
      <c r="E115" s="161">
        <v>-0.03</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301</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2">
        <v>8</v>
      </c>
      <c r="B116" s="173" t="s">
        <v>1757</v>
      </c>
      <c r="C116" s="188" t="s">
        <v>1758</v>
      </c>
      <c r="D116" s="174" t="s">
        <v>312</v>
      </c>
      <c r="E116" s="175">
        <v>561.5</v>
      </c>
      <c r="F116" s="176"/>
      <c r="G116" s="177">
        <f>ROUND(E116*F116,2)</f>
        <v>0</v>
      </c>
      <c r="H116" s="176"/>
      <c r="I116" s="177">
        <f>ROUND(E116*H116,2)</f>
        <v>0</v>
      </c>
      <c r="J116" s="176"/>
      <c r="K116" s="177">
        <f>ROUND(E116*J116,2)</f>
        <v>0</v>
      </c>
      <c r="L116" s="177">
        <v>21</v>
      </c>
      <c r="M116" s="177">
        <f>G116*(1+L116/100)</f>
        <v>0</v>
      </c>
      <c r="N116" s="175">
        <v>2.7980000000000001E-2</v>
      </c>
      <c r="O116" s="175">
        <f>ROUND(E116*N116,2)</f>
        <v>15.71</v>
      </c>
      <c r="P116" s="175">
        <v>0</v>
      </c>
      <c r="Q116" s="175">
        <f>ROUND(E116*P116,2)</f>
        <v>0</v>
      </c>
      <c r="R116" s="177" t="s">
        <v>399</v>
      </c>
      <c r="S116" s="177" t="s">
        <v>267</v>
      </c>
      <c r="T116" s="178" t="s">
        <v>267</v>
      </c>
      <c r="U116" s="158">
        <v>0.63</v>
      </c>
      <c r="V116" s="158">
        <f>ROUND(E116*U116,2)</f>
        <v>353.75</v>
      </c>
      <c r="W116" s="158"/>
      <c r="X116" s="158" t="s">
        <v>314</v>
      </c>
      <c r="Y116" s="147"/>
      <c r="Z116" s="147"/>
      <c r="AA116" s="147"/>
      <c r="AB116" s="147"/>
      <c r="AC116" s="147"/>
      <c r="AD116" s="147"/>
      <c r="AE116" s="147"/>
      <c r="AF116" s="147"/>
      <c r="AG116" s="147" t="s">
        <v>324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66" t="s">
        <v>1759</v>
      </c>
      <c r="D117" s="267"/>
      <c r="E117" s="267"/>
      <c r="F117" s="267"/>
      <c r="G117" s="267"/>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317</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97" t="str">
        <f>C117</f>
        <v>omítka vápenocementová, strojně nebo ručně nanášená v podlaží i ve schodišti na jakýkoliv druh podkladu, kompletní souvrství</v>
      </c>
      <c r="BB117" s="147"/>
      <c r="BC117" s="147"/>
      <c r="BD117" s="147"/>
      <c r="BE117" s="147"/>
      <c r="BF117" s="147"/>
      <c r="BG117" s="147"/>
      <c r="BH117" s="147"/>
    </row>
    <row r="118" spans="1:60" outlineLevel="1" x14ac:dyDescent="0.2">
      <c r="A118" s="154"/>
      <c r="B118" s="155"/>
      <c r="C118" s="189" t="s">
        <v>1760</v>
      </c>
      <c r="D118" s="160"/>
      <c r="E118" s="161"/>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301</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9" t="s">
        <v>1761</v>
      </c>
      <c r="D119" s="160"/>
      <c r="E119" s="161">
        <v>100.672</v>
      </c>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301</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9" t="s">
        <v>1762</v>
      </c>
      <c r="D120" s="160"/>
      <c r="E120" s="161">
        <v>101.792</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301</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9" t="s">
        <v>1763</v>
      </c>
      <c r="D121" s="160"/>
      <c r="E121" s="161">
        <v>117.376</v>
      </c>
      <c r="F121" s="158"/>
      <c r="G121" s="158"/>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301</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9" t="s">
        <v>1764</v>
      </c>
      <c r="D122" s="160"/>
      <c r="E122" s="161">
        <v>19.2</v>
      </c>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301</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9" t="s">
        <v>1741</v>
      </c>
      <c r="D123" s="160"/>
      <c r="E123" s="161"/>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301</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9" t="s">
        <v>1765</v>
      </c>
      <c r="D124" s="160"/>
      <c r="E124" s="161">
        <v>3.54</v>
      </c>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301</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9" t="s">
        <v>1766</v>
      </c>
      <c r="D125" s="160"/>
      <c r="E125" s="161">
        <v>6.98</v>
      </c>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301</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9" t="s">
        <v>1767</v>
      </c>
      <c r="D126" s="160"/>
      <c r="E126" s="161">
        <v>19.745999999999999</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301</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9" t="s">
        <v>1768</v>
      </c>
      <c r="D127" s="160"/>
      <c r="E127" s="161">
        <v>5.1210000000000004</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301</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9" t="s">
        <v>1769</v>
      </c>
      <c r="D128" s="160"/>
      <c r="E128" s="161">
        <v>0.61499999999999999</v>
      </c>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301</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9" t="s">
        <v>1770</v>
      </c>
      <c r="D129" s="160"/>
      <c r="E129" s="161">
        <v>0.62250000000000005</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301</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9" t="s">
        <v>1771</v>
      </c>
      <c r="D130" s="160"/>
      <c r="E130" s="161">
        <v>2.0649999999999999</v>
      </c>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301</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9" t="s">
        <v>1772</v>
      </c>
      <c r="D131" s="160"/>
      <c r="E131" s="161">
        <v>0.85099999999999998</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301</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9" t="s">
        <v>1773</v>
      </c>
      <c r="D132" s="160"/>
      <c r="E132" s="161">
        <v>0.61250000000000004</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301</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9" t="s">
        <v>1769</v>
      </c>
      <c r="D133" s="160"/>
      <c r="E133" s="161">
        <v>0.61499999999999999</v>
      </c>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301</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9" t="s">
        <v>1774</v>
      </c>
      <c r="D134" s="160"/>
      <c r="E134" s="161">
        <v>2.5760000000000001</v>
      </c>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301</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9" t="s">
        <v>1733</v>
      </c>
      <c r="D135" s="160"/>
      <c r="E135" s="161"/>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301</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9" t="s">
        <v>1775</v>
      </c>
      <c r="D136" s="160"/>
      <c r="E136" s="161">
        <v>-51.875</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301</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9" t="s">
        <v>1776</v>
      </c>
      <c r="D137" s="160"/>
      <c r="E137" s="161">
        <v>-50.704000000000001</v>
      </c>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301</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9" t="s">
        <v>1777</v>
      </c>
      <c r="D138" s="160"/>
      <c r="E138" s="161">
        <v>-35.006</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301</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9" t="s">
        <v>1778</v>
      </c>
      <c r="D139" s="160"/>
      <c r="E139" s="161">
        <v>-18.655999999999999</v>
      </c>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301</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9" t="s">
        <v>1779</v>
      </c>
      <c r="D140" s="160"/>
      <c r="E140" s="161">
        <v>-9.1999999999999993</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301</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90" t="s">
        <v>302</v>
      </c>
      <c r="D141" s="162"/>
      <c r="E141" s="163"/>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301</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91" t="s">
        <v>1780</v>
      </c>
      <c r="D142" s="162"/>
      <c r="E142" s="163">
        <v>9.18</v>
      </c>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301</v>
      </c>
      <c r="AH142" s="147">
        <v>2</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90" t="s">
        <v>306</v>
      </c>
      <c r="D143" s="162"/>
      <c r="E143" s="163"/>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301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9" t="s">
        <v>1781</v>
      </c>
      <c r="D144" s="160"/>
      <c r="E144" s="161">
        <v>5.7000000000000002E-2</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301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99" t="s">
        <v>458</v>
      </c>
      <c r="D145" s="195"/>
      <c r="E145" s="196">
        <v>217</v>
      </c>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301</v>
      </c>
      <c r="AH145" s="147">
        <v>1</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9" t="s">
        <v>1738</v>
      </c>
      <c r="D146" s="160"/>
      <c r="E146" s="161"/>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301</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9" t="s">
        <v>1782</v>
      </c>
      <c r="D147" s="160"/>
      <c r="E147" s="161">
        <v>406.64850000000001</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301</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9" t="s">
        <v>1741</v>
      </c>
      <c r="D148" s="160"/>
      <c r="E148" s="161"/>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301</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89" t="s">
        <v>1783</v>
      </c>
      <c r="D149" s="160"/>
      <c r="E149" s="161">
        <v>1.05</v>
      </c>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301</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89" t="s">
        <v>1784</v>
      </c>
      <c r="D150" s="160"/>
      <c r="E150" s="161">
        <v>12.375</v>
      </c>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301</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9" t="s">
        <v>1785</v>
      </c>
      <c r="D151" s="160"/>
      <c r="E151" s="161">
        <v>5.5350000000000001</v>
      </c>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301</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9" t="s">
        <v>1786</v>
      </c>
      <c r="D152" s="160"/>
      <c r="E152" s="161">
        <v>1.2250000000000001</v>
      </c>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301</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9" t="s">
        <v>1787</v>
      </c>
      <c r="D153" s="160"/>
      <c r="E153" s="161">
        <v>26.58</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301</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9" t="s">
        <v>1788</v>
      </c>
      <c r="D154" s="160"/>
      <c r="E154" s="161">
        <v>5.7</v>
      </c>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301</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9" t="s">
        <v>1733</v>
      </c>
      <c r="D155" s="160"/>
      <c r="E155" s="161"/>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301</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9" t="s">
        <v>1789</v>
      </c>
      <c r="D156" s="160"/>
      <c r="E156" s="161">
        <v>-100.878</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301</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9" t="s">
        <v>1790</v>
      </c>
      <c r="D157" s="160"/>
      <c r="E157" s="161">
        <v>-13.79</v>
      </c>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301</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9" t="s">
        <v>1791</v>
      </c>
      <c r="D158" s="160"/>
      <c r="E158" s="161">
        <v>5.45E-2</v>
      </c>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301</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99" t="s">
        <v>458</v>
      </c>
      <c r="D159" s="195"/>
      <c r="E159" s="196">
        <v>344.5</v>
      </c>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301</v>
      </c>
      <c r="AH159" s="147">
        <v>1</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2">
        <v>9</v>
      </c>
      <c r="B160" s="173" t="s">
        <v>1792</v>
      </c>
      <c r="C160" s="188" t="s">
        <v>1793</v>
      </c>
      <c r="D160" s="174" t="s">
        <v>312</v>
      </c>
      <c r="E160" s="175">
        <v>561.5</v>
      </c>
      <c r="F160" s="176"/>
      <c r="G160" s="177">
        <f>ROUND(E160*F160,2)</f>
        <v>0</v>
      </c>
      <c r="H160" s="176"/>
      <c r="I160" s="177">
        <f>ROUND(E160*H160,2)</f>
        <v>0</v>
      </c>
      <c r="J160" s="176"/>
      <c r="K160" s="177">
        <f>ROUND(E160*J160,2)</f>
        <v>0</v>
      </c>
      <c r="L160" s="177">
        <v>21</v>
      </c>
      <c r="M160" s="177">
        <f>G160*(1+L160/100)</f>
        <v>0</v>
      </c>
      <c r="N160" s="175">
        <v>8.0000000000000007E-5</v>
      </c>
      <c r="O160" s="175">
        <f>ROUND(E160*N160,2)</f>
        <v>0.04</v>
      </c>
      <c r="P160" s="175">
        <v>0</v>
      </c>
      <c r="Q160" s="175">
        <f>ROUND(E160*P160,2)</f>
        <v>0</v>
      </c>
      <c r="R160" s="177" t="s">
        <v>399</v>
      </c>
      <c r="S160" s="177" t="s">
        <v>267</v>
      </c>
      <c r="T160" s="178" t="s">
        <v>267</v>
      </c>
      <c r="U160" s="158">
        <v>0</v>
      </c>
      <c r="V160" s="158">
        <f>ROUND(E160*U160,2)</f>
        <v>0</v>
      </c>
      <c r="W160" s="158"/>
      <c r="X160" s="158" t="s">
        <v>314</v>
      </c>
      <c r="Y160" s="147"/>
      <c r="Z160" s="147"/>
      <c r="AA160" s="147"/>
      <c r="AB160" s="147"/>
      <c r="AC160" s="147"/>
      <c r="AD160" s="147"/>
      <c r="AE160" s="147"/>
      <c r="AF160" s="147"/>
      <c r="AG160" s="147" t="s">
        <v>315</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266" t="s">
        <v>1759</v>
      </c>
      <c r="D161" s="267"/>
      <c r="E161" s="267"/>
      <c r="F161" s="267"/>
      <c r="G161" s="267"/>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317</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97" t="str">
        <f>C161</f>
        <v>omítka vápenocementová, strojně nebo ručně nanášená v podlaží i ve schodišti na jakýkoliv druh podkladu, kompletní souvrství</v>
      </c>
      <c r="BB161" s="147"/>
      <c r="BC161" s="147"/>
      <c r="BD161" s="147"/>
      <c r="BE161" s="147"/>
      <c r="BF161" s="147"/>
      <c r="BG161" s="147"/>
      <c r="BH161" s="147"/>
    </row>
    <row r="162" spans="1:60" outlineLevel="1" x14ac:dyDescent="0.2">
      <c r="A162" s="172">
        <v>10</v>
      </c>
      <c r="B162" s="173" t="s">
        <v>724</v>
      </c>
      <c r="C162" s="188" t="s">
        <v>725</v>
      </c>
      <c r="D162" s="174" t="s">
        <v>432</v>
      </c>
      <c r="E162" s="175">
        <v>302.8</v>
      </c>
      <c r="F162" s="176"/>
      <c r="G162" s="177">
        <f>ROUND(E162*F162,2)</f>
        <v>0</v>
      </c>
      <c r="H162" s="176"/>
      <c r="I162" s="177">
        <f>ROUND(E162*H162,2)</f>
        <v>0</v>
      </c>
      <c r="J162" s="176"/>
      <c r="K162" s="177">
        <f>ROUND(E162*J162,2)</f>
        <v>0</v>
      </c>
      <c r="L162" s="177">
        <v>21</v>
      </c>
      <c r="M162" s="177">
        <f>G162*(1+L162/100)</f>
        <v>0</v>
      </c>
      <c r="N162" s="175">
        <v>1.4999999999999999E-4</v>
      </c>
      <c r="O162" s="175">
        <f>ROUND(E162*N162,2)</f>
        <v>0.05</v>
      </c>
      <c r="P162" s="175">
        <v>0</v>
      </c>
      <c r="Q162" s="175">
        <f>ROUND(E162*P162,2)</f>
        <v>0</v>
      </c>
      <c r="R162" s="177" t="s">
        <v>399</v>
      </c>
      <c r="S162" s="177" t="s">
        <v>267</v>
      </c>
      <c r="T162" s="178" t="s">
        <v>267</v>
      </c>
      <c r="U162" s="158">
        <v>0.06</v>
      </c>
      <c r="V162" s="158">
        <f>ROUND(E162*U162,2)</f>
        <v>18.170000000000002</v>
      </c>
      <c r="W162" s="158"/>
      <c r="X162" s="158" t="s">
        <v>314</v>
      </c>
      <c r="Y162" s="147"/>
      <c r="Z162" s="147"/>
      <c r="AA162" s="147"/>
      <c r="AB162" s="147"/>
      <c r="AC162" s="147"/>
      <c r="AD162" s="147"/>
      <c r="AE162" s="147"/>
      <c r="AF162" s="147"/>
      <c r="AG162" s="147" t="s">
        <v>324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9" t="s">
        <v>1794</v>
      </c>
      <c r="D163" s="160"/>
      <c r="E163" s="161"/>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301</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9" t="s">
        <v>1795</v>
      </c>
      <c r="D164" s="160"/>
      <c r="E164" s="161"/>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301</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9" t="s">
        <v>1796</v>
      </c>
      <c r="D165" s="160"/>
      <c r="E165" s="161">
        <v>17.7</v>
      </c>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301</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9" t="s">
        <v>1797</v>
      </c>
      <c r="D166" s="160"/>
      <c r="E166" s="161">
        <v>34.9</v>
      </c>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301</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9" t="s">
        <v>1798</v>
      </c>
      <c r="D167" s="160"/>
      <c r="E167" s="161">
        <v>32.909999999999997</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301</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9" t="s">
        <v>1799</v>
      </c>
      <c r="D168" s="160"/>
      <c r="E168" s="161">
        <v>8.5350000000000001</v>
      </c>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301</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9" t="s">
        <v>1800</v>
      </c>
      <c r="D169" s="160"/>
      <c r="E169" s="161">
        <v>6.15</v>
      </c>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301</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9" t="s">
        <v>1801</v>
      </c>
      <c r="D170" s="160"/>
      <c r="E170" s="161">
        <v>6.2249999999999996</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301</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89" t="s">
        <v>1802</v>
      </c>
      <c r="D171" s="160"/>
      <c r="E171" s="161">
        <v>20.65</v>
      </c>
      <c r="F171" s="158"/>
      <c r="G171" s="158"/>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301</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89" t="s">
        <v>1803</v>
      </c>
      <c r="D172" s="160"/>
      <c r="E172" s="161">
        <v>8.51</v>
      </c>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301</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9" t="s">
        <v>1804</v>
      </c>
      <c r="D173" s="160"/>
      <c r="E173" s="161">
        <v>6.125</v>
      </c>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301</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9" t="s">
        <v>1800</v>
      </c>
      <c r="D174" s="160"/>
      <c r="E174" s="161">
        <v>6.15</v>
      </c>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301</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9" t="s">
        <v>1805</v>
      </c>
      <c r="D175" s="160"/>
      <c r="E175" s="161">
        <v>25.76</v>
      </c>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301</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89" t="s">
        <v>1738</v>
      </c>
      <c r="D176" s="160"/>
      <c r="E176" s="161"/>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301</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89" t="s">
        <v>1806</v>
      </c>
      <c r="D177" s="160"/>
      <c r="E177" s="161"/>
      <c r="F177" s="158"/>
      <c r="G177" s="15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301</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9" t="s">
        <v>1807</v>
      </c>
      <c r="D178" s="160"/>
      <c r="E178" s="161">
        <v>106.32</v>
      </c>
      <c r="F178" s="158"/>
      <c r="G178" s="158"/>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301</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89" t="s">
        <v>1808</v>
      </c>
      <c r="D179" s="160"/>
      <c r="E179" s="161">
        <v>22.8</v>
      </c>
      <c r="F179" s="158"/>
      <c r="G179" s="15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301</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89" t="s">
        <v>1809</v>
      </c>
      <c r="D180" s="160"/>
      <c r="E180" s="161">
        <v>6.5000000000000002E-2</v>
      </c>
      <c r="F180" s="158"/>
      <c r="G180" s="158"/>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301</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72">
        <v>11</v>
      </c>
      <c r="B181" s="173" t="s">
        <v>1810</v>
      </c>
      <c r="C181" s="188" t="s">
        <v>1811</v>
      </c>
      <c r="D181" s="174" t="s">
        <v>432</v>
      </c>
      <c r="E181" s="175">
        <v>62.55</v>
      </c>
      <c r="F181" s="176"/>
      <c r="G181" s="177">
        <f>ROUND(E181*F181,2)</f>
        <v>0</v>
      </c>
      <c r="H181" s="176"/>
      <c r="I181" s="177">
        <f>ROUND(E181*H181,2)</f>
        <v>0</v>
      </c>
      <c r="J181" s="176"/>
      <c r="K181" s="177">
        <f>ROUND(E181*J181,2)</f>
        <v>0</v>
      </c>
      <c r="L181" s="177">
        <v>21</v>
      </c>
      <c r="M181" s="177">
        <f>G181*(1+L181/100)</f>
        <v>0</v>
      </c>
      <c r="N181" s="175">
        <v>1.06E-2</v>
      </c>
      <c r="O181" s="175">
        <f>ROUND(E181*N181,2)</f>
        <v>0.66</v>
      </c>
      <c r="P181" s="175">
        <v>0</v>
      </c>
      <c r="Q181" s="175">
        <f>ROUND(E181*P181,2)</f>
        <v>0</v>
      </c>
      <c r="R181" s="177" t="s">
        <v>384</v>
      </c>
      <c r="S181" s="177" t="s">
        <v>267</v>
      </c>
      <c r="T181" s="178" t="s">
        <v>267</v>
      </c>
      <c r="U181" s="158">
        <v>0.11</v>
      </c>
      <c r="V181" s="158">
        <f>ROUND(E181*U181,2)</f>
        <v>6.88</v>
      </c>
      <c r="W181" s="158"/>
      <c r="X181" s="158" t="s">
        <v>314</v>
      </c>
      <c r="Y181" s="147"/>
      <c r="Z181" s="147"/>
      <c r="AA181" s="147"/>
      <c r="AB181" s="147"/>
      <c r="AC181" s="147"/>
      <c r="AD181" s="147"/>
      <c r="AE181" s="147"/>
      <c r="AF181" s="147"/>
      <c r="AG181" s="147" t="s">
        <v>315</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266" t="s">
        <v>433</v>
      </c>
      <c r="D182" s="267"/>
      <c r="E182" s="267"/>
      <c r="F182" s="267"/>
      <c r="G182" s="267"/>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317</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9" t="s">
        <v>1812</v>
      </c>
      <c r="D183" s="160"/>
      <c r="E183" s="161">
        <v>62.55</v>
      </c>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301</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90" t="s">
        <v>302</v>
      </c>
      <c r="D184" s="162"/>
      <c r="E184" s="163"/>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301</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91" t="s">
        <v>1813</v>
      </c>
      <c r="D185" s="162"/>
      <c r="E185" s="163"/>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301</v>
      </c>
      <c r="AH185" s="147">
        <v>2</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91" t="s">
        <v>1814</v>
      </c>
      <c r="D186" s="162"/>
      <c r="E186" s="163">
        <v>7.9</v>
      </c>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301</v>
      </c>
      <c r="AH186" s="147">
        <v>2</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91" t="s">
        <v>1815</v>
      </c>
      <c r="D187" s="162"/>
      <c r="E187" s="163">
        <v>7.9</v>
      </c>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301</v>
      </c>
      <c r="AH187" s="147">
        <v>2</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91" t="s">
        <v>1816</v>
      </c>
      <c r="D188" s="162"/>
      <c r="E188" s="163">
        <v>7.85</v>
      </c>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301</v>
      </c>
      <c r="AH188" s="147">
        <v>2</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91" t="s">
        <v>1817</v>
      </c>
      <c r="D189" s="162"/>
      <c r="E189" s="163">
        <v>17</v>
      </c>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301</v>
      </c>
      <c r="AH189" s="147">
        <v>2</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91" t="s">
        <v>1818</v>
      </c>
      <c r="D190" s="162"/>
      <c r="E190" s="163">
        <v>2.2000000000000002</v>
      </c>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301</v>
      </c>
      <c r="AH190" s="147">
        <v>2</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91" t="s">
        <v>1819</v>
      </c>
      <c r="D191" s="162"/>
      <c r="E191" s="163">
        <v>8.1</v>
      </c>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301</v>
      </c>
      <c r="AH191" s="147">
        <v>2</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91" t="s">
        <v>1820</v>
      </c>
      <c r="D192" s="162"/>
      <c r="E192" s="163">
        <v>9.1999999999999993</v>
      </c>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301</v>
      </c>
      <c r="AH192" s="147">
        <v>2</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91" t="s">
        <v>1821</v>
      </c>
      <c r="D193" s="162"/>
      <c r="E193" s="163">
        <v>2.4</v>
      </c>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301</v>
      </c>
      <c r="AH193" s="147">
        <v>2</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90" t="s">
        <v>306</v>
      </c>
      <c r="D194" s="162"/>
      <c r="E194" s="163"/>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301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x14ac:dyDescent="0.2">
      <c r="A195" s="165" t="s">
        <v>262</v>
      </c>
      <c r="B195" s="166" t="s">
        <v>135</v>
      </c>
      <c r="C195" s="186" t="s">
        <v>136</v>
      </c>
      <c r="D195" s="167"/>
      <c r="E195" s="168"/>
      <c r="F195" s="169"/>
      <c r="G195" s="169">
        <f>SUMIF(AG196:AG267,"&lt;&gt;NOR",G196:G267)</f>
        <v>0</v>
      </c>
      <c r="H195" s="169"/>
      <c r="I195" s="169">
        <f>SUM(I196:I267)</f>
        <v>0</v>
      </c>
      <c r="J195" s="169"/>
      <c r="K195" s="169">
        <f>SUM(K196:K267)</f>
        <v>0</v>
      </c>
      <c r="L195" s="169"/>
      <c r="M195" s="169">
        <f>SUM(M196:M267)</f>
        <v>0</v>
      </c>
      <c r="N195" s="168"/>
      <c r="O195" s="168">
        <f>SUM(O196:O267)</f>
        <v>2.3400000000000003</v>
      </c>
      <c r="P195" s="168"/>
      <c r="Q195" s="168">
        <f>SUM(Q196:Q267)</f>
        <v>0</v>
      </c>
      <c r="R195" s="169"/>
      <c r="S195" s="169"/>
      <c r="T195" s="170"/>
      <c r="U195" s="164"/>
      <c r="V195" s="164">
        <f>SUM(V196:V267)</f>
        <v>76.029999999999987</v>
      </c>
      <c r="W195" s="164"/>
      <c r="X195" s="164"/>
      <c r="AG195" t="s">
        <v>263</v>
      </c>
    </row>
    <row r="196" spans="1:60" outlineLevel="1" x14ac:dyDescent="0.2">
      <c r="A196" s="172">
        <v>12</v>
      </c>
      <c r="B196" s="173" t="s">
        <v>520</v>
      </c>
      <c r="C196" s="188" t="s">
        <v>521</v>
      </c>
      <c r="D196" s="174" t="s">
        <v>312</v>
      </c>
      <c r="E196" s="175">
        <v>38.799999999999997</v>
      </c>
      <c r="F196" s="176"/>
      <c r="G196" s="177">
        <f>ROUND(E196*F196,2)</f>
        <v>0</v>
      </c>
      <c r="H196" s="176"/>
      <c r="I196" s="177">
        <f>ROUND(E196*H196,2)</f>
        <v>0</v>
      </c>
      <c r="J196" s="176"/>
      <c r="K196" s="177">
        <f>ROUND(E196*J196,2)</f>
        <v>0</v>
      </c>
      <c r="L196" s="177">
        <v>21</v>
      </c>
      <c r="M196" s="177">
        <f>G196*(1+L196/100)</f>
        <v>0</v>
      </c>
      <c r="N196" s="175">
        <v>5.7800000000000004E-3</v>
      </c>
      <c r="O196" s="175">
        <f>ROUND(E196*N196,2)</f>
        <v>0.22</v>
      </c>
      <c r="P196" s="175">
        <v>0</v>
      </c>
      <c r="Q196" s="175">
        <f>ROUND(E196*P196,2)</f>
        <v>0</v>
      </c>
      <c r="R196" s="177" t="s">
        <v>399</v>
      </c>
      <c r="S196" s="177" t="s">
        <v>267</v>
      </c>
      <c r="T196" s="178" t="s">
        <v>267</v>
      </c>
      <c r="U196" s="158">
        <v>0.36</v>
      </c>
      <c r="V196" s="158">
        <f>ROUND(E196*U196,2)</f>
        <v>13.97</v>
      </c>
      <c r="W196" s="158"/>
      <c r="X196" s="158" t="s">
        <v>314</v>
      </c>
      <c r="Y196" s="147"/>
      <c r="Z196" s="147"/>
      <c r="AA196" s="147"/>
      <c r="AB196" s="147"/>
      <c r="AC196" s="147"/>
      <c r="AD196" s="147"/>
      <c r="AE196" s="147"/>
      <c r="AF196" s="147"/>
      <c r="AG196" s="147" t="s">
        <v>315</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266" t="s">
        <v>444</v>
      </c>
      <c r="D197" s="267"/>
      <c r="E197" s="267"/>
      <c r="F197" s="267"/>
      <c r="G197" s="267"/>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317</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9" t="s">
        <v>1822</v>
      </c>
      <c r="D198" s="160"/>
      <c r="E198" s="161"/>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301</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9" t="s">
        <v>1823</v>
      </c>
      <c r="D199" s="160"/>
      <c r="E199" s="161">
        <v>38.799999999999997</v>
      </c>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301</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90" t="s">
        <v>302</v>
      </c>
      <c r="D200" s="162"/>
      <c r="E200" s="163"/>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301</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91" t="s">
        <v>1824</v>
      </c>
      <c r="D201" s="162"/>
      <c r="E201" s="163"/>
      <c r="F201" s="158"/>
      <c r="G201" s="158"/>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301</v>
      </c>
      <c r="AH201" s="147">
        <v>2</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91" t="s">
        <v>1825</v>
      </c>
      <c r="D202" s="162"/>
      <c r="E202" s="163">
        <v>16.32</v>
      </c>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301</v>
      </c>
      <c r="AH202" s="147">
        <v>2</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91" t="s">
        <v>1826</v>
      </c>
      <c r="D203" s="162"/>
      <c r="E203" s="163">
        <v>6.12</v>
      </c>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301</v>
      </c>
      <c r="AH203" s="147">
        <v>2</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91" t="s">
        <v>1827</v>
      </c>
      <c r="D204" s="162"/>
      <c r="E204" s="163"/>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301</v>
      </c>
      <c r="AH204" s="147">
        <v>2</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91" t="s">
        <v>1828</v>
      </c>
      <c r="D205" s="162"/>
      <c r="E205" s="163">
        <v>6.12</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301</v>
      </c>
      <c r="AH205" s="147">
        <v>2</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91" t="s">
        <v>1829</v>
      </c>
      <c r="D206" s="162"/>
      <c r="E206" s="163">
        <v>4.08</v>
      </c>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301</v>
      </c>
      <c r="AH206" s="147">
        <v>2</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91" t="s">
        <v>1830</v>
      </c>
      <c r="D207" s="162"/>
      <c r="E207" s="163">
        <v>6.12</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301</v>
      </c>
      <c r="AH207" s="147">
        <v>2</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90" t="s">
        <v>306</v>
      </c>
      <c r="D208" s="162"/>
      <c r="E208" s="163"/>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301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1" x14ac:dyDescent="0.2">
      <c r="A209" s="172">
        <v>13</v>
      </c>
      <c r="B209" s="173" t="s">
        <v>548</v>
      </c>
      <c r="C209" s="188" t="s">
        <v>549</v>
      </c>
      <c r="D209" s="174" t="s">
        <v>312</v>
      </c>
      <c r="E209" s="175">
        <v>38.799999999999997</v>
      </c>
      <c r="F209" s="176"/>
      <c r="G209" s="177">
        <f>ROUND(E209*F209,2)</f>
        <v>0</v>
      </c>
      <c r="H209" s="176"/>
      <c r="I209" s="177">
        <f>ROUND(E209*H209,2)</f>
        <v>0</v>
      </c>
      <c r="J209" s="176"/>
      <c r="K209" s="177">
        <f>ROUND(E209*J209,2)</f>
        <v>0</v>
      </c>
      <c r="L209" s="177">
        <v>21</v>
      </c>
      <c r="M209" s="177">
        <f>G209*(1+L209/100)</f>
        <v>0</v>
      </c>
      <c r="N209" s="175">
        <v>2.5999999999999998E-4</v>
      </c>
      <c r="O209" s="175">
        <f>ROUND(E209*N209,2)</f>
        <v>0.01</v>
      </c>
      <c r="P209" s="175">
        <v>0</v>
      </c>
      <c r="Q209" s="175">
        <f>ROUND(E209*P209,2)</f>
        <v>0</v>
      </c>
      <c r="R209" s="177" t="s">
        <v>399</v>
      </c>
      <c r="S209" s="177" t="s">
        <v>267</v>
      </c>
      <c r="T209" s="178" t="s">
        <v>267</v>
      </c>
      <c r="U209" s="158">
        <v>7.0000000000000007E-2</v>
      </c>
      <c r="V209" s="158">
        <f>ROUND(E209*U209,2)</f>
        <v>2.72</v>
      </c>
      <c r="W209" s="158"/>
      <c r="X209" s="158" t="s">
        <v>314</v>
      </c>
      <c r="Y209" s="147"/>
      <c r="Z209" s="147"/>
      <c r="AA209" s="147"/>
      <c r="AB209" s="147"/>
      <c r="AC209" s="147"/>
      <c r="AD209" s="147"/>
      <c r="AE209" s="147"/>
      <c r="AF209" s="147"/>
      <c r="AG209" s="147" t="s">
        <v>315</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266" t="s">
        <v>444</v>
      </c>
      <c r="D210" s="267"/>
      <c r="E210" s="267"/>
      <c r="F210" s="267"/>
      <c r="G210" s="267"/>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317</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9" t="s">
        <v>1822</v>
      </c>
      <c r="D211" s="160"/>
      <c r="E211" s="161"/>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301</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9" t="s">
        <v>1823</v>
      </c>
      <c r="D212" s="160"/>
      <c r="E212" s="161">
        <v>38.799999999999997</v>
      </c>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301</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72">
        <v>14</v>
      </c>
      <c r="B213" s="173" t="s">
        <v>552</v>
      </c>
      <c r="C213" s="188" t="s">
        <v>549</v>
      </c>
      <c r="D213" s="174" t="s">
        <v>312</v>
      </c>
      <c r="E213" s="175">
        <v>38.799999999999997</v>
      </c>
      <c r="F213" s="176"/>
      <c r="G213" s="177">
        <f>ROUND(E213*F213,2)</f>
        <v>0</v>
      </c>
      <c r="H213" s="176"/>
      <c r="I213" s="177">
        <f>ROUND(E213*H213,2)</f>
        <v>0</v>
      </c>
      <c r="J213" s="176"/>
      <c r="K213" s="177">
        <f>ROUND(E213*J213,2)</f>
        <v>0</v>
      </c>
      <c r="L213" s="177">
        <v>21</v>
      </c>
      <c r="M213" s="177">
        <f>G213*(1+L213/100)</f>
        <v>0</v>
      </c>
      <c r="N213" s="175">
        <v>4.2000000000000002E-4</v>
      </c>
      <c r="O213" s="175">
        <f>ROUND(E213*N213,2)</f>
        <v>0.02</v>
      </c>
      <c r="P213" s="175">
        <v>0</v>
      </c>
      <c r="Q213" s="175">
        <f>ROUND(E213*P213,2)</f>
        <v>0</v>
      </c>
      <c r="R213" s="177" t="s">
        <v>399</v>
      </c>
      <c r="S213" s="177" t="s">
        <v>267</v>
      </c>
      <c r="T213" s="178" t="s">
        <v>267</v>
      </c>
      <c r="U213" s="158">
        <v>0.05</v>
      </c>
      <c r="V213" s="158">
        <f>ROUND(E213*U213,2)</f>
        <v>1.94</v>
      </c>
      <c r="W213" s="158"/>
      <c r="X213" s="158" t="s">
        <v>314</v>
      </c>
      <c r="Y213" s="147"/>
      <c r="Z213" s="147"/>
      <c r="AA213" s="147"/>
      <c r="AB213" s="147"/>
      <c r="AC213" s="147"/>
      <c r="AD213" s="147"/>
      <c r="AE213" s="147"/>
      <c r="AF213" s="147"/>
      <c r="AG213" s="147" t="s">
        <v>315</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266" t="s">
        <v>444</v>
      </c>
      <c r="D214" s="267"/>
      <c r="E214" s="267"/>
      <c r="F214" s="267"/>
      <c r="G214" s="267"/>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317</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9" t="s">
        <v>1822</v>
      </c>
      <c r="D215" s="160"/>
      <c r="E215" s="161"/>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301</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9" t="s">
        <v>1823</v>
      </c>
      <c r="D216" s="160"/>
      <c r="E216" s="161">
        <v>38.799999999999997</v>
      </c>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301</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72">
        <v>15</v>
      </c>
      <c r="B217" s="173" t="s">
        <v>1831</v>
      </c>
      <c r="C217" s="188" t="s">
        <v>1832</v>
      </c>
      <c r="D217" s="174" t="s">
        <v>312</v>
      </c>
      <c r="E217" s="175">
        <v>38.799999999999997</v>
      </c>
      <c r="F217" s="176"/>
      <c r="G217" s="177">
        <f>ROUND(E217*F217,2)</f>
        <v>0</v>
      </c>
      <c r="H217" s="176"/>
      <c r="I217" s="177">
        <f>ROUND(E217*H217,2)</f>
        <v>0</v>
      </c>
      <c r="J217" s="176"/>
      <c r="K217" s="177">
        <f>ROUND(E217*J217,2)</f>
        <v>0</v>
      </c>
      <c r="L217" s="177">
        <v>21</v>
      </c>
      <c r="M217" s="177">
        <f>G217*(1+L217/100)</f>
        <v>0</v>
      </c>
      <c r="N217" s="175">
        <v>4.8169999999999998E-2</v>
      </c>
      <c r="O217" s="175">
        <f>ROUND(E217*N217,2)</f>
        <v>1.87</v>
      </c>
      <c r="P217" s="175">
        <v>0</v>
      </c>
      <c r="Q217" s="175">
        <f>ROUND(E217*P217,2)</f>
        <v>0</v>
      </c>
      <c r="R217" s="177" t="s">
        <v>399</v>
      </c>
      <c r="S217" s="177" t="s">
        <v>267</v>
      </c>
      <c r="T217" s="178" t="s">
        <v>267</v>
      </c>
      <c r="U217" s="158">
        <v>0.74299999999999999</v>
      </c>
      <c r="V217" s="158">
        <f>ROUND(E217*U217,2)</f>
        <v>28.83</v>
      </c>
      <c r="W217" s="158"/>
      <c r="X217" s="158" t="s">
        <v>314</v>
      </c>
      <c r="Y217" s="147"/>
      <c r="Z217" s="147"/>
      <c r="AA217" s="147"/>
      <c r="AB217" s="147"/>
      <c r="AC217" s="147"/>
      <c r="AD217" s="147"/>
      <c r="AE217" s="147"/>
      <c r="AF217" s="147"/>
      <c r="AG217" s="147" t="s">
        <v>324</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89" t="s">
        <v>1823</v>
      </c>
      <c r="D218" s="160"/>
      <c r="E218" s="161">
        <v>38.799999999999997</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301</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90" t="s">
        <v>302</v>
      </c>
      <c r="D219" s="162"/>
      <c r="E219" s="163"/>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301</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91" t="s">
        <v>1824</v>
      </c>
      <c r="D220" s="162"/>
      <c r="E220" s="163"/>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301</v>
      </c>
      <c r="AH220" s="147">
        <v>2</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91" t="s">
        <v>1825</v>
      </c>
      <c r="D221" s="162"/>
      <c r="E221" s="163">
        <v>16.32</v>
      </c>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301</v>
      </c>
      <c r="AH221" s="147">
        <v>2</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91" t="s">
        <v>1826</v>
      </c>
      <c r="D222" s="162"/>
      <c r="E222" s="163">
        <v>6.12</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301</v>
      </c>
      <c r="AH222" s="147">
        <v>2</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91" t="s">
        <v>1827</v>
      </c>
      <c r="D223" s="162"/>
      <c r="E223" s="163"/>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301</v>
      </c>
      <c r="AH223" s="147">
        <v>2</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91" t="s">
        <v>1828</v>
      </c>
      <c r="D224" s="162"/>
      <c r="E224" s="163">
        <v>6.12</v>
      </c>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301</v>
      </c>
      <c r="AH224" s="147">
        <v>2</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91" t="s">
        <v>1829</v>
      </c>
      <c r="D225" s="162"/>
      <c r="E225" s="163">
        <v>4.08</v>
      </c>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301</v>
      </c>
      <c r="AH225" s="147">
        <v>2</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91" t="s">
        <v>1830</v>
      </c>
      <c r="D226" s="162"/>
      <c r="E226" s="163">
        <v>6.12</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301</v>
      </c>
      <c r="AH226" s="147">
        <v>2</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90" t="s">
        <v>306</v>
      </c>
      <c r="D227" s="162"/>
      <c r="E227" s="163"/>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301</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72">
        <v>16</v>
      </c>
      <c r="B228" s="173" t="s">
        <v>729</v>
      </c>
      <c r="C228" s="188" t="s">
        <v>730</v>
      </c>
      <c r="D228" s="174" t="s">
        <v>312</v>
      </c>
      <c r="E228" s="175">
        <v>38.799999999999997</v>
      </c>
      <c r="F228" s="176"/>
      <c r="G228" s="177">
        <f>ROUND(E228*F228,2)</f>
        <v>0</v>
      </c>
      <c r="H228" s="176"/>
      <c r="I228" s="177">
        <f>ROUND(E228*H228,2)</f>
        <v>0</v>
      </c>
      <c r="J228" s="176"/>
      <c r="K228" s="177">
        <f>ROUND(E228*J228,2)</f>
        <v>0</v>
      </c>
      <c r="L228" s="177">
        <v>21</v>
      </c>
      <c r="M228" s="177">
        <f>G228*(1+L228/100)</f>
        <v>0</v>
      </c>
      <c r="N228" s="175">
        <v>2.1700000000000001E-3</v>
      </c>
      <c r="O228" s="175">
        <f>ROUND(E228*N228,2)</f>
        <v>0.08</v>
      </c>
      <c r="P228" s="175">
        <v>0</v>
      </c>
      <c r="Q228" s="175">
        <f>ROUND(E228*P228,2)</f>
        <v>0</v>
      </c>
      <c r="R228" s="177" t="s">
        <v>399</v>
      </c>
      <c r="S228" s="177" t="s">
        <v>267</v>
      </c>
      <c r="T228" s="178" t="s">
        <v>267</v>
      </c>
      <c r="U228" s="158">
        <v>0.18</v>
      </c>
      <c r="V228" s="158">
        <f>ROUND(E228*U228,2)</f>
        <v>6.98</v>
      </c>
      <c r="W228" s="158"/>
      <c r="X228" s="158" t="s">
        <v>314</v>
      </c>
      <c r="Y228" s="147"/>
      <c r="Z228" s="147"/>
      <c r="AA228" s="147"/>
      <c r="AB228" s="147"/>
      <c r="AC228" s="147"/>
      <c r="AD228" s="147"/>
      <c r="AE228" s="147"/>
      <c r="AF228" s="147"/>
      <c r="AG228" s="147" t="s">
        <v>315</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266" t="s">
        <v>731</v>
      </c>
      <c r="D229" s="267"/>
      <c r="E229" s="267"/>
      <c r="F229" s="267"/>
      <c r="G229" s="267"/>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317</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9" t="s">
        <v>1822</v>
      </c>
      <c r="D230" s="160"/>
      <c r="E230" s="161"/>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301</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9" t="s">
        <v>1823</v>
      </c>
      <c r="D231" s="160"/>
      <c r="E231" s="161">
        <v>38.799999999999997</v>
      </c>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301</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90" t="s">
        <v>302</v>
      </c>
      <c r="D232" s="162"/>
      <c r="E232" s="163"/>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301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91" t="s">
        <v>1824</v>
      </c>
      <c r="D233" s="162"/>
      <c r="E233" s="163"/>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301</v>
      </c>
      <c r="AH233" s="147">
        <v>2</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91" t="s">
        <v>1825</v>
      </c>
      <c r="D234" s="162"/>
      <c r="E234" s="163">
        <v>16.32</v>
      </c>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301</v>
      </c>
      <c r="AH234" s="147">
        <v>2</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91" t="s">
        <v>1826</v>
      </c>
      <c r="D235" s="162"/>
      <c r="E235" s="163">
        <v>6.12</v>
      </c>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301</v>
      </c>
      <c r="AH235" s="147">
        <v>2</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91" t="s">
        <v>1827</v>
      </c>
      <c r="D236" s="162"/>
      <c r="E236" s="163"/>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301</v>
      </c>
      <c r="AH236" s="147">
        <v>2</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91" t="s">
        <v>1828</v>
      </c>
      <c r="D237" s="162"/>
      <c r="E237" s="163">
        <v>6.12</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301</v>
      </c>
      <c r="AH237" s="147">
        <v>2</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91" t="s">
        <v>1829</v>
      </c>
      <c r="D238" s="162"/>
      <c r="E238" s="163">
        <v>4.08</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301</v>
      </c>
      <c r="AH238" s="147">
        <v>2</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91" t="s">
        <v>1830</v>
      </c>
      <c r="D239" s="162"/>
      <c r="E239" s="163">
        <v>6.12</v>
      </c>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301</v>
      </c>
      <c r="AH239" s="147">
        <v>2</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90" t="s">
        <v>306</v>
      </c>
      <c r="D240" s="162"/>
      <c r="E240" s="163"/>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301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ht="22.5" outlineLevel="1" x14ac:dyDescent="0.2">
      <c r="A241" s="172">
        <v>17</v>
      </c>
      <c r="B241" s="173" t="s">
        <v>732</v>
      </c>
      <c r="C241" s="188" t="s">
        <v>733</v>
      </c>
      <c r="D241" s="174" t="s">
        <v>312</v>
      </c>
      <c r="E241" s="175">
        <v>38.799999999999997</v>
      </c>
      <c r="F241" s="176"/>
      <c r="G241" s="177">
        <f>ROUND(E241*F241,2)</f>
        <v>0</v>
      </c>
      <c r="H241" s="176"/>
      <c r="I241" s="177">
        <f>ROUND(E241*H241,2)</f>
        <v>0</v>
      </c>
      <c r="J241" s="176"/>
      <c r="K241" s="177">
        <f>ROUND(E241*J241,2)</f>
        <v>0</v>
      </c>
      <c r="L241" s="177">
        <v>21</v>
      </c>
      <c r="M241" s="177">
        <f>G241*(1+L241/100)</f>
        <v>0</v>
      </c>
      <c r="N241" s="175">
        <v>3.6099999999999999E-3</v>
      </c>
      <c r="O241" s="175">
        <f>ROUND(E241*N241,2)</f>
        <v>0.14000000000000001</v>
      </c>
      <c r="P241" s="175">
        <v>0</v>
      </c>
      <c r="Q241" s="175">
        <f>ROUND(E241*P241,2)</f>
        <v>0</v>
      </c>
      <c r="R241" s="177" t="s">
        <v>399</v>
      </c>
      <c r="S241" s="177" t="s">
        <v>267</v>
      </c>
      <c r="T241" s="178" t="s">
        <v>267</v>
      </c>
      <c r="U241" s="158">
        <v>0.36</v>
      </c>
      <c r="V241" s="158">
        <f>ROUND(E241*U241,2)</f>
        <v>13.97</v>
      </c>
      <c r="W241" s="158"/>
      <c r="X241" s="158" t="s">
        <v>314</v>
      </c>
      <c r="Y241" s="147"/>
      <c r="Z241" s="147"/>
      <c r="AA241" s="147"/>
      <c r="AB241" s="147"/>
      <c r="AC241" s="147"/>
      <c r="AD241" s="147"/>
      <c r="AE241" s="147"/>
      <c r="AF241" s="147"/>
      <c r="AG241" s="147" t="s">
        <v>315</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9" t="s">
        <v>1822</v>
      </c>
      <c r="D242" s="160"/>
      <c r="E242" s="161"/>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301</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9" t="s">
        <v>1823</v>
      </c>
      <c r="D243" s="160"/>
      <c r="E243" s="161">
        <v>38.799999999999997</v>
      </c>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301</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90" t="s">
        <v>302</v>
      </c>
      <c r="D244" s="162"/>
      <c r="E244" s="163"/>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301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91" t="s">
        <v>1824</v>
      </c>
      <c r="D245" s="162"/>
      <c r="E245" s="163"/>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301</v>
      </c>
      <c r="AH245" s="147">
        <v>2</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91" t="s">
        <v>1825</v>
      </c>
      <c r="D246" s="162"/>
      <c r="E246" s="163">
        <v>16.32</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301</v>
      </c>
      <c r="AH246" s="147">
        <v>2</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91" t="s">
        <v>1826</v>
      </c>
      <c r="D247" s="162"/>
      <c r="E247" s="163">
        <v>6.12</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301</v>
      </c>
      <c r="AH247" s="147">
        <v>2</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91" t="s">
        <v>1827</v>
      </c>
      <c r="D248" s="162"/>
      <c r="E248" s="163"/>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301</v>
      </c>
      <c r="AH248" s="147">
        <v>2</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91" t="s">
        <v>1828</v>
      </c>
      <c r="D249" s="162"/>
      <c r="E249" s="163">
        <v>6.12</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301</v>
      </c>
      <c r="AH249" s="147">
        <v>2</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91" t="s">
        <v>1829</v>
      </c>
      <c r="D250" s="162"/>
      <c r="E250" s="163">
        <v>4.08</v>
      </c>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301</v>
      </c>
      <c r="AH250" s="147">
        <v>2</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91" t="s">
        <v>1830</v>
      </c>
      <c r="D251" s="162"/>
      <c r="E251" s="163">
        <v>6.12</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301</v>
      </c>
      <c r="AH251" s="147">
        <v>2</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90" t="s">
        <v>306</v>
      </c>
      <c r="D252" s="162"/>
      <c r="E252" s="163"/>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301</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72">
        <v>18</v>
      </c>
      <c r="B253" s="173" t="s">
        <v>737</v>
      </c>
      <c r="C253" s="188" t="s">
        <v>738</v>
      </c>
      <c r="D253" s="174" t="s">
        <v>312</v>
      </c>
      <c r="E253" s="175">
        <v>38.799999999999997</v>
      </c>
      <c r="F253" s="176"/>
      <c r="G253" s="177">
        <f>ROUND(E253*F253,2)</f>
        <v>0</v>
      </c>
      <c r="H253" s="176"/>
      <c r="I253" s="177">
        <f>ROUND(E253*H253,2)</f>
        <v>0</v>
      </c>
      <c r="J253" s="176"/>
      <c r="K253" s="177">
        <f>ROUND(E253*J253,2)</f>
        <v>0</v>
      </c>
      <c r="L253" s="177">
        <v>21</v>
      </c>
      <c r="M253" s="177">
        <f>G253*(1+L253/100)</f>
        <v>0</v>
      </c>
      <c r="N253" s="175">
        <v>2.0000000000000002E-5</v>
      </c>
      <c r="O253" s="175">
        <f>ROUND(E253*N253,2)</f>
        <v>0</v>
      </c>
      <c r="P253" s="175">
        <v>0</v>
      </c>
      <c r="Q253" s="175">
        <f>ROUND(E253*P253,2)</f>
        <v>0</v>
      </c>
      <c r="R253" s="177" t="s">
        <v>399</v>
      </c>
      <c r="S253" s="177" t="s">
        <v>267</v>
      </c>
      <c r="T253" s="178" t="s">
        <v>267</v>
      </c>
      <c r="U253" s="158">
        <v>0.11</v>
      </c>
      <c r="V253" s="158">
        <f>ROUND(E253*U253,2)</f>
        <v>4.2699999999999996</v>
      </c>
      <c r="W253" s="158"/>
      <c r="X253" s="158" t="s">
        <v>314</v>
      </c>
      <c r="Y253" s="147"/>
      <c r="Z253" s="147"/>
      <c r="AA253" s="147"/>
      <c r="AB253" s="147"/>
      <c r="AC253" s="147"/>
      <c r="AD253" s="147"/>
      <c r="AE253" s="147"/>
      <c r="AF253" s="147"/>
      <c r="AG253" s="147" t="s">
        <v>324</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9" t="s">
        <v>1822</v>
      </c>
      <c r="D254" s="160"/>
      <c r="E254" s="161"/>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301</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9" t="s">
        <v>1823</v>
      </c>
      <c r="D255" s="160"/>
      <c r="E255" s="161">
        <v>38.799999999999997</v>
      </c>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301</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90" t="s">
        <v>302</v>
      </c>
      <c r="D256" s="162"/>
      <c r="E256" s="163"/>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301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91" t="s">
        <v>1824</v>
      </c>
      <c r="D257" s="162"/>
      <c r="E257" s="163"/>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301</v>
      </c>
      <c r="AH257" s="147">
        <v>2</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91" t="s">
        <v>1825</v>
      </c>
      <c r="D258" s="162"/>
      <c r="E258" s="163">
        <v>16.32</v>
      </c>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301</v>
      </c>
      <c r="AH258" s="147">
        <v>2</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91" t="s">
        <v>1826</v>
      </c>
      <c r="D259" s="162"/>
      <c r="E259" s="163">
        <v>6.12</v>
      </c>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301</v>
      </c>
      <c r="AH259" s="147">
        <v>2</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91" t="s">
        <v>1827</v>
      </c>
      <c r="D260" s="162"/>
      <c r="E260" s="163"/>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301</v>
      </c>
      <c r="AH260" s="147">
        <v>2</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91" t="s">
        <v>1828</v>
      </c>
      <c r="D261" s="162"/>
      <c r="E261" s="163">
        <v>6.12</v>
      </c>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301</v>
      </c>
      <c r="AH261" s="147">
        <v>2</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91" t="s">
        <v>1829</v>
      </c>
      <c r="D262" s="162"/>
      <c r="E262" s="163">
        <v>4.08</v>
      </c>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301</v>
      </c>
      <c r="AH262" s="147">
        <v>2</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91" t="s">
        <v>1830</v>
      </c>
      <c r="D263" s="162"/>
      <c r="E263" s="163">
        <v>6.12</v>
      </c>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301</v>
      </c>
      <c r="AH263" s="147">
        <v>2</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90" t="s">
        <v>306</v>
      </c>
      <c r="D264" s="162"/>
      <c r="E264" s="163"/>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301</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72">
        <v>19</v>
      </c>
      <c r="B265" s="173" t="s">
        <v>739</v>
      </c>
      <c r="C265" s="188" t="s">
        <v>740</v>
      </c>
      <c r="D265" s="174" t="s">
        <v>312</v>
      </c>
      <c r="E265" s="175">
        <v>7.8</v>
      </c>
      <c r="F265" s="176"/>
      <c r="G265" s="177">
        <f>ROUND(E265*F265,2)</f>
        <v>0</v>
      </c>
      <c r="H265" s="176"/>
      <c r="I265" s="177">
        <f>ROUND(E265*H265,2)</f>
        <v>0</v>
      </c>
      <c r="J265" s="176"/>
      <c r="K265" s="177">
        <f>ROUND(E265*J265,2)</f>
        <v>0</v>
      </c>
      <c r="L265" s="177">
        <v>21</v>
      </c>
      <c r="M265" s="177">
        <f>G265*(1+L265/100)</f>
        <v>0</v>
      </c>
      <c r="N265" s="175">
        <v>0</v>
      </c>
      <c r="O265" s="175">
        <f>ROUND(E265*N265,2)</f>
        <v>0</v>
      </c>
      <c r="P265" s="175">
        <v>0</v>
      </c>
      <c r="Q265" s="175">
        <f>ROUND(E265*P265,2)</f>
        <v>0</v>
      </c>
      <c r="R265" s="177" t="s">
        <v>399</v>
      </c>
      <c r="S265" s="177" t="s">
        <v>267</v>
      </c>
      <c r="T265" s="178" t="s">
        <v>267</v>
      </c>
      <c r="U265" s="158">
        <v>0.43</v>
      </c>
      <c r="V265" s="158">
        <f>ROUND(E265*U265,2)</f>
        <v>3.35</v>
      </c>
      <c r="W265" s="158"/>
      <c r="X265" s="158" t="s">
        <v>314</v>
      </c>
      <c r="Y265" s="147"/>
      <c r="Z265" s="147"/>
      <c r="AA265" s="147"/>
      <c r="AB265" s="147"/>
      <c r="AC265" s="147"/>
      <c r="AD265" s="147"/>
      <c r="AE265" s="147"/>
      <c r="AF265" s="147"/>
      <c r="AG265" s="147" t="s">
        <v>324</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9" t="s">
        <v>1833</v>
      </c>
      <c r="D266" s="160"/>
      <c r="E266" s="161"/>
      <c r="F266" s="158"/>
      <c r="G266" s="158"/>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301</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89" t="s">
        <v>1834</v>
      </c>
      <c r="D267" s="160"/>
      <c r="E267" s="161">
        <v>7.8</v>
      </c>
      <c r="F267" s="158"/>
      <c r="G267" s="158"/>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301</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x14ac:dyDescent="0.2">
      <c r="A268" s="165" t="s">
        <v>262</v>
      </c>
      <c r="B268" s="166" t="s">
        <v>137</v>
      </c>
      <c r="C268" s="186" t="s">
        <v>138</v>
      </c>
      <c r="D268" s="167"/>
      <c r="E268" s="168"/>
      <c r="F268" s="169"/>
      <c r="G268" s="169">
        <f>SUMIF(AG269:AG325,"&lt;&gt;NOR",G269:G325)</f>
        <v>0</v>
      </c>
      <c r="H268" s="169"/>
      <c r="I268" s="169">
        <f>SUM(I269:I325)</f>
        <v>0</v>
      </c>
      <c r="J268" s="169"/>
      <c r="K268" s="169">
        <f>SUM(K269:K325)</f>
        <v>0</v>
      </c>
      <c r="L268" s="169"/>
      <c r="M268" s="169">
        <f>SUM(M269:M325)</f>
        <v>0</v>
      </c>
      <c r="N268" s="168"/>
      <c r="O268" s="168">
        <f>SUM(O269:O325)</f>
        <v>19.559999999999999</v>
      </c>
      <c r="P268" s="168"/>
      <c r="Q268" s="168">
        <f>SUM(Q269:Q325)</f>
        <v>0</v>
      </c>
      <c r="R268" s="169"/>
      <c r="S268" s="169"/>
      <c r="T268" s="170"/>
      <c r="U268" s="164"/>
      <c r="V268" s="164">
        <f>SUM(V269:V325)</f>
        <v>157.52000000000001</v>
      </c>
      <c r="W268" s="164"/>
      <c r="X268" s="164"/>
      <c r="AG268" t="s">
        <v>263</v>
      </c>
    </row>
    <row r="269" spans="1:60" outlineLevel="1" x14ac:dyDescent="0.2">
      <c r="A269" s="172">
        <v>20</v>
      </c>
      <c r="B269" s="173" t="s">
        <v>1835</v>
      </c>
      <c r="C269" s="188" t="s">
        <v>1836</v>
      </c>
      <c r="D269" s="174" t="s">
        <v>322</v>
      </c>
      <c r="E269" s="175">
        <v>1.65</v>
      </c>
      <c r="F269" s="176"/>
      <c r="G269" s="177">
        <f>ROUND(E269*F269,2)</f>
        <v>0</v>
      </c>
      <c r="H269" s="176"/>
      <c r="I269" s="177">
        <f>ROUND(E269*H269,2)</f>
        <v>0</v>
      </c>
      <c r="J269" s="176"/>
      <c r="K269" s="177">
        <f>ROUND(E269*J269,2)</f>
        <v>0</v>
      </c>
      <c r="L269" s="177">
        <v>21</v>
      </c>
      <c r="M269" s="177">
        <f>G269*(1+L269/100)</f>
        <v>0</v>
      </c>
      <c r="N269" s="175">
        <v>2.5249999999999999</v>
      </c>
      <c r="O269" s="175">
        <f>ROUND(E269*N269,2)</f>
        <v>4.17</v>
      </c>
      <c r="P269" s="175">
        <v>0</v>
      </c>
      <c r="Q269" s="175">
        <f>ROUND(E269*P269,2)</f>
        <v>0</v>
      </c>
      <c r="R269" s="177" t="s">
        <v>399</v>
      </c>
      <c r="S269" s="177" t="s">
        <v>267</v>
      </c>
      <c r="T269" s="178" t="s">
        <v>267</v>
      </c>
      <c r="U269" s="158">
        <v>3.21</v>
      </c>
      <c r="V269" s="158">
        <f>ROUND(E269*U269,2)</f>
        <v>5.3</v>
      </c>
      <c r="W269" s="158"/>
      <c r="X269" s="158" t="s">
        <v>314</v>
      </c>
      <c r="Y269" s="147"/>
      <c r="Z269" s="147"/>
      <c r="AA269" s="147"/>
      <c r="AB269" s="147"/>
      <c r="AC269" s="147"/>
      <c r="AD269" s="147"/>
      <c r="AE269" s="147"/>
      <c r="AF269" s="147"/>
      <c r="AG269" s="147" t="s">
        <v>324</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66" t="s">
        <v>1837</v>
      </c>
      <c r="D270" s="267"/>
      <c r="E270" s="267"/>
      <c r="F270" s="267"/>
      <c r="G270" s="267"/>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317</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9" t="s">
        <v>1838</v>
      </c>
      <c r="D271" s="160"/>
      <c r="E271" s="161"/>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301</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9" t="s">
        <v>1839</v>
      </c>
      <c r="D272" s="160"/>
      <c r="E272" s="161">
        <v>1.65</v>
      </c>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301</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90" t="s">
        <v>302</v>
      </c>
      <c r="D273" s="162"/>
      <c r="E273" s="163"/>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301</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91" t="s">
        <v>1840</v>
      </c>
      <c r="D274" s="162"/>
      <c r="E274" s="163">
        <v>27.49</v>
      </c>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301</v>
      </c>
      <c r="AH274" s="147">
        <v>2</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90" t="s">
        <v>306</v>
      </c>
      <c r="D275" s="162"/>
      <c r="E275" s="163"/>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301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72">
        <v>21</v>
      </c>
      <c r="B276" s="173" t="s">
        <v>1841</v>
      </c>
      <c r="C276" s="188" t="s">
        <v>1842</v>
      </c>
      <c r="D276" s="174" t="s">
        <v>322</v>
      </c>
      <c r="E276" s="175">
        <v>2.75</v>
      </c>
      <c r="F276" s="176"/>
      <c r="G276" s="177">
        <f>ROUND(E276*F276,2)</f>
        <v>0</v>
      </c>
      <c r="H276" s="176"/>
      <c r="I276" s="177">
        <f>ROUND(E276*H276,2)</f>
        <v>0</v>
      </c>
      <c r="J276" s="176"/>
      <c r="K276" s="177">
        <f>ROUND(E276*J276,2)</f>
        <v>0</v>
      </c>
      <c r="L276" s="177">
        <v>21</v>
      </c>
      <c r="M276" s="177">
        <f>G276*(1+L276/100)</f>
        <v>0</v>
      </c>
      <c r="N276" s="175">
        <v>2.5249999999999999</v>
      </c>
      <c r="O276" s="175">
        <f>ROUND(E276*N276,2)</f>
        <v>6.94</v>
      </c>
      <c r="P276" s="175">
        <v>0</v>
      </c>
      <c r="Q276" s="175">
        <f>ROUND(E276*P276,2)</f>
        <v>0</v>
      </c>
      <c r="R276" s="177" t="s">
        <v>399</v>
      </c>
      <c r="S276" s="177" t="s">
        <v>267</v>
      </c>
      <c r="T276" s="178" t="s">
        <v>267</v>
      </c>
      <c r="U276" s="158">
        <v>2.58</v>
      </c>
      <c r="V276" s="158">
        <f>ROUND(E276*U276,2)</f>
        <v>7.1</v>
      </c>
      <c r="W276" s="158"/>
      <c r="X276" s="158" t="s">
        <v>314</v>
      </c>
      <c r="Y276" s="147"/>
      <c r="Z276" s="147"/>
      <c r="AA276" s="147"/>
      <c r="AB276" s="147"/>
      <c r="AC276" s="147"/>
      <c r="AD276" s="147"/>
      <c r="AE276" s="147"/>
      <c r="AF276" s="147"/>
      <c r="AG276" s="147" t="s">
        <v>324</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266" t="s">
        <v>1837</v>
      </c>
      <c r="D277" s="267"/>
      <c r="E277" s="267"/>
      <c r="F277" s="267"/>
      <c r="G277" s="267"/>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317</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89" t="s">
        <v>1843</v>
      </c>
      <c r="D278" s="160"/>
      <c r="E278" s="161"/>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301</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89" t="s">
        <v>1844</v>
      </c>
      <c r="D279" s="160"/>
      <c r="E279" s="161">
        <v>2.75</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301</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90" t="s">
        <v>302</v>
      </c>
      <c r="D280" s="162"/>
      <c r="E280" s="163"/>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301</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91" t="s">
        <v>1840</v>
      </c>
      <c r="D281" s="162"/>
      <c r="E281" s="163">
        <v>27.49</v>
      </c>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301</v>
      </c>
      <c r="AH281" s="147">
        <v>2</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90" t="s">
        <v>306</v>
      </c>
      <c r="D282" s="162"/>
      <c r="E282" s="163"/>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301</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72">
        <v>22</v>
      </c>
      <c r="B283" s="173" t="s">
        <v>1845</v>
      </c>
      <c r="C283" s="188" t="s">
        <v>1846</v>
      </c>
      <c r="D283" s="174" t="s">
        <v>322</v>
      </c>
      <c r="E283" s="175">
        <v>1.65</v>
      </c>
      <c r="F283" s="176"/>
      <c r="G283" s="177">
        <f>ROUND(E283*F283,2)</f>
        <v>0</v>
      </c>
      <c r="H283" s="176"/>
      <c r="I283" s="177">
        <f>ROUND(E283*H283,2)</f>
        <v>0</v>
      </c>
      <c r="J283" s="176"/>
      <c r="K283" s="177">
        <f>ROUND(E283*J283,2)</f>
        <v>0</v>
      </c>
      <c r="L283" s="177">
        <v>21</v>
      </c>
      <c r="M283" s="177">
        <f>G283*(1+L283/100)</f>
        <v>0</v>
      </c>
      <c r="N283" s="175">
        <v>0</v>
      </c>
      <c r="O283" s="175">
        <f>ROUND(E283*N283,2)</f>
        <v>0</v>
      </c>
      <c r="P283" s="175">
        <v>0</v>
      </c>
      <c r="Q283" s="175">
        <f>ROUND(E283*P283,2)</f>
        <v>0</v>
      </c>
      <c r="R283" s="177" t="s">
        <v>399</v>
      </c>
      <c r="S283" s="177" t="s">
        <v>267</v>
      </c>
      <c r="T283" s="178" t="s">
        <v>267</v>
      </c>
      <c r="U283" s="158">
        <v>0.82</v>
      </c>
      <c r="V283" s="158">
        <f>ROUND(E283*U283,2)</f>
        <v>1.35</v>
      </c>
      <c r="W283" s="158"/>
      <c r="X283" s="158" t="s">
        <v>314</v>
      </c>
      <c r="Y283" s="147"/>
      <c r="Z283" s="147"/>
      <c r="AA283" s="147"/>
      <c r="AB283" s="147"/>
      <c r="AC283" s="147"/>
      <c r="AD283" s="147"/>
      <c r="AE283" s="147"/>
      <c r="AF283" s="147"/>
      <c r="AG283" s="147" t="s">
        <v>315</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266" t="s">
        <v>1847</v>
      </c>
      <c r="D284" s="267"/>
      <c r="E284" s="267"/>
      <c r="F284" s="267"/>
      <c r="G284" s="267"/>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317</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89" t="s">
        <v>1838</v>
      </c>
      <c r="D285" s="160"/>
      <c r="E285" s="161"/>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301</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9" t="s">
        <v>1839</v>
      </c>
      <c r="D286" s="160"/>
      <c r="E286" s="161">
        <v>1.65</v>
      </c>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301</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72">
        <v>23</v>
      </c>
      <c r="B287" s="173" t="s">
        <v>1848</v>
      </c>
      <c r="C287" s="188" t="s">
        <v>1849</v>
      </c>
      <c r="D287" s="174" t="s">
        <v>322</v>
      </c>
      <c r="E287" s="175">
        <v>2.75</v>
      </c>
      <c r="F287" s="176"/>
      <c r="G287" s="177">
        <f>ROUND(E287*F287,2)</f>
        <v>0</v>
      </c>
      <c r="H287" s="176"/>
      <c r="I287" s="177">
        <f>ROUND(E287*H287,2)</f>
        <v>0</v>
      </c>
      <c r="J287" s="176"/>
      <c r="K287" s="177">
        <f>ROUND(E287*J287,2)</f>
        <v>0</v>
      </c>
      <c r="L287" s="177">
        <v>21</v>
      </c>
      <c r="M287" s="177">
        <f>G287*(1+L287/100)</f>
        <v>0</v>
      </c>
      <c r="N287" s="175">
        <v>0</v>
      </c>
      <c r="O287" s="175">
        <f>ROUND(E287*N287,2)</f>
        <v>0</v>
      </c>
      <c r="P287" s="175">
        <v>0</v>
      </c>
      <c r="Q287" s="175">
        <f>ROUND(E287*P287,2)</f>
        <v>0</v>
      </c>
      <c r="R287" s="177" t="s">
        <v>399</v>
      </c>
      <c r="S287" s="177" t="s">
        <v>267</v>
      </c>
      <c r="T287" s="178" t="s">
        <v>267</v>
      </c>
      <c r="U287" s="158">
        <v>0.41</v>
      </c>
      <c r="V287" s="158">
        <f>ROUND(E287*U287,2)</f>
        <v>1.1299999999999999</v>
      </c>
      <c r="W287" s="158"/>
      <c r="X287" s="158" t="s">
        <v>314</v>
      </c>
      <c r="Y287" s="147"/>
      <c r="Z287" s="147"/>
      <c r="AA287" s="147"/>
      <c r="AB287" s="147"/>
      <c r="AC287" s="147"/>
      <c r="AD287" s="147"/>
      <c r="AE287" s="147"/>
      <c r="AF287" s="147"/>
      <c r="AG287" s="147" t="s">
        <v>315</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266" t="s">
        <v>1847</v>
      </c>
      <c r="D288" s="267"/>
      <c r="E288" s="267"/>
      <c r="F288" s="267"/>
      <c r="G288" s="267"/>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317</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9" t="s">
        <v>1843</v>
      </c>
      <c r="D289" s="160"/>
      <c r="E289" s="161"/>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301</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9" t="s">
        <v>1844</v>
      </c>
      <c r="D290" s="160"/>
      <c r="E290" s="161">
        <v>2.75</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301</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90" t="s">
        <v>302</v>
      </c>
      <c r="D291" s="162"/>
      <c r="E291" s="163"/>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301</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91" t="s">
        <v>1840</v>
      </c>
      <c r="D292" s="162"/>
      <c r="E292" s="163">
        <v>27.49</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301</v>
      </c>
      <c r="AH292" s="147">
        <v>2</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90" t="s">
        <v>306</v>
      </c>
      <c r="D293" s="162"/>
      <c r="E293" s="163"/>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301</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ht="22.5" outlineLevel="1" x14ac:dyDescent="0.2">
      <c r="A294" s="172">
        <v>24</v>
      </c>
      <c r="B294" s="173" t="s">
        <v>1850</v>
      </c>
      <c r="C294" s="188" t="s">
        <v>1851</v>
      </c>
      <c r="D294" s="174" t="s">
        <v>369</v>
      </c>
      <c r="E294" s="175">
        <v>4.4999999999999998E-2</v>
      </c>
      <c r="F294" s="176"/>
      <c r="G294" s="177">
        <f>ROUND(E294*F294,2)</f>
        <v>0</v>
      </c>
      <c r="H294" s="176"/>
      <c r="I294" s="177">
        <f>ROUND(E294*H294,2)</f>
        <v>0</v>
      </c>
      <c r="J294" s="176"/>
      <c r="K294" s="177">
        <f>ROUND(E294*J294,2)</f>
        <v>0</v>
      </c>
      <c r="L294" s="177">
        <v>21</v>
      </c>
      <c r="M294" s="177">
        <f>G294*(1+L294/100)</f>
        <v>0</v>
      </c>
      <c r="N294" s="175">
        <v>1.06325</v>
      </c>
      <c r="O294" s="175">
        <f>ROUND(E294*N294,2)</f>
        <v>0.05</v>
      </c>
      <c r="P294" s="175">
        <v>0</v>
      </c>
      <c r="Q294" s="175">
        <f>ROUND(E294*P294,2)</f>
        <v>0</v>
      </c>
      <c r="R294" s="177" t="s">
        <v>399</v>
      </c>
      <c r="S294" s="177" t="s">
        <v>267</v>
      </c>
      <c r="T294" s="178" t="s">
        <v>267</v>
      </c>
      <c r="U294" s="158">
        <v>15.23</v>
      </c>
      <c r="V294" s="158">
        <f>ROUND(E294*U294,2)</f>
        <v>0.69</v>
      </c>
      <c r="W294" s="158"/>
      <c r="X294" s="158" t="s">
        <v>314</v>
      </c>
      <c r="Y294" s="147"/>
      <c r="Z294" s="147"/>
      <c r="AA294" s="147"/>
      <c r="AB294" s="147"/>
      <c r="AC294" s="147"/>
      <c r="AD294" s="147"/>
      <c r="AE294" s="147"/>
      <c r="AF294" s="147"/>
      <c r="AG294" s="147" t="s">
        <v>324</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266" t="s">
        <v>1852</v>
      </c>
      <c r="D295" s="267"/>
      <c r="E295" s="267"/>
      <c r="F295" s="267"/>
      <c r="G295" s="267"/>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317</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9" t="s">
        <v>1853</v>
      </c>
      <c r="D296" s="160"/>
      <c r="E296" s="161"/>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301</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9" t="s">
        <v>1854</v>
      </c>
      <c r="D297" s="160"/>
      <c r="E297" s="161">
        <v>4.4999999999999998E-2</v>
      </c>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301</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90" t="s">
        <v>302</v>
      </c>
      <c r="D298" s="162"/>
      <c r="E298" s="163"/>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301</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91" t="s">
        <v>1840</v>
      </c>
      <c r="D299" s="162"/>
      <c r="E299" s="163">
        <v>27.49</v>
      </c>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301</v>
      </c>
      <c r="AH299" s="147">
        <v>2</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90" t="s">
        <v>306</v>
      </c>
      <c r="D300" s="162"/>
      <c r="E300" s="163"/>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301</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ht="22.5" outlineLevel="1" x14ac:dyDescent="0.2">
      <c r="A301" s="172">
        <v>25</v>
      </c>
      <c r="B301" s="173" t="s">
        <v>1855</v>
      </c>
      <c r="C301" s="188" t="s">
        <v>1856</v>
      </c>
      <c r="D301" s="174" t="s">
        <v>369</v>
      </c>
      <c r="E301" s="175">
        <v>0.15</v>
      </c>
      <c r="F301" s="176"/>
      <c r="G301" s="177">
        <f>ROUND(E301*F301,2)</f>
        <v>0</v>
      </c>
      <c r="H301" s="176"/>
      <c r="I301" s="177">
        <f>ROUND(E301*H301,2)</f>
        <v>0</v>
      </c>
      <c r="J301" s="176"/>
      <c r="K301" s="177">
        <f>ROUND(E301*J301,2)</f>
        <v>0</v>
      </c>
      <c r="L301" s="177">
        <v>21</v>
      </c>
      <c r="M301" s="177">
        <f>G301*(1+L301/100)</f>
        <v>0</v>
      </c>
      <c r="N301" s="175">
        <v>1.0662499999999999</v>
      </c>
      <c r="O301" s="175">
        <f>ROUND(E301*N301,2)</f>
        <v>0.16</v>
      </c>
      <c r="P301" s="175">
        <v>0</v>
      </c>
      <c r="Q301" s="175">
        <f>ROUND(E301*P301,2)</f>
        <v>0</v>
      </c>
      <c r="R301" s="177" t="s">
        <v>399</v>
      </c>
      <c r="S301" s="177" t="s">
        <v>267</v>
      </c>
      <c r="T301" s="178" t="s">
        <v>267</v>
      </c>
      <c r="U301" s="158">
        <v>15.231</v>
      </c>
      <c r="V301" s="158">
        <f>ROUND(E301*U301,2)</f>
        <v>2.2799999999999998</v>
      </c>
      <c r="W301" s="158"/>
      <c r="X301" s="158" t="s">
        <v>314</v>
      </c>
      <c r="Y301" s="147"/>
      <c r="Z301" s="147"/>
      <c r="AA301" s="147"/>
      <c r="AB301" s="147"/>
      <c r="AC301" s="147"/>
      <c r="AD301" s="147"/>
      <c r="AE301" s="147"/>
      <c r="AF301" s="147"/>
      <c r="AG301" s="147" t="s">
        <v>315</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266" t="s">
        <v>1852</v>
      </c>
      <c r="D302" s="267"/>
      <c r="E302" s="267"/>
      <c r="F302" s="267"/>
      <c r="G302" s="267"/>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317</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89" t="s">
        <v>1838</v>
      </c>
      <c r="D303" s="160"/>
      <c r="E303" s="161"/>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301</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9" t="s">
        <v>1857</v>
      </c>
      <c r="D304" s="160"/>
      <c r="E304" s="161">
        <v>0.15</v>
      </c>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301</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90" t="s">
        <v>302</v>
      </c>
      <c r="D305" s="162"/>
      <c r="E305" s="163"/>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301</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91" t="s">
        <v>1840</v>
      </c>
      <c r="D306" s="162"/>
      <c r="E306" s="163">
        <v>27.49</v>
      </c>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301</v>
      </c>
      <c r="AH306" s="147">
        <v>2</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90" t="s">
        <v>306</v>
      </c>
      <c r="D307" s="162"/>
      <c r="E307" s="163"/>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301</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2.5" outlineLevel="1" x14ac:dyDescent="0.2">
      <c r="A308" s="172">
        <v>26</v>
      </c>
      <c r="B308" s="173" t="s">
        <v>1858</v>
      </c>
      <c r="C308" s="188" t="s">
        <v>1859</v>
      </c>
      <c r="D308" s="174" t="s">
        <v>312</v>
      </c>
      <c r="E308" s="175">
        <v>423.25</v>
      </c>
      <c r="F308" s="176"/>
      <c r="G308" s="177">
        <f>ROUND(E308*F308,2)</f>
        <v>0</v>
      </c>
      <c r="H308" s="176"/>
      <c r="I308" s="177">
        <f>ROUND(E308*H308,2)</f>
        <v>0</v>
      </c>
      <c r="J308" s="176"/>
      <c r="K308" s="177">
        <f>ROUND(E308*J308,2)</f>
        <v>0</v>
      </c>
      <c r="L308" s="177">
        <v>21</v>
      </c>
      <c r="M308" s="177">
        <f>G308*(1+L308/100)</f>
        <v>0</v>
      </c>
      <c r="N308" s="175">
        <v>1.7850000000000001E-2</v>
      </c>
      <c r="O308" s="175">
        <f>ROUND(E308*N308,2)</f>
        <v>7.56</v>
      </c>
      <c r="P308" s="175">
        <v>0</v>
      </c>
      <c r="Q308" s="175">
        <f>ROUND(E308*P308,2)</f>
        <v>0</v>
      </c>
      <c r="R308" s="177" t="s">
        <v>399</v>
      </c>
      <c r="S308" s="177" t="s">
        <v>267</v>
      </c>
      <c r="T308" s="178" t="s">
        <v>267</v>
      </c>
      <c r="U308" s="158">
        <v>0.28000000000000003</v>
      </c>
      <c r="V308" s="158">
        <f>ROUND(E308*U308,2)</f>
        <v>118.51</v>
      </c>
      <c r="W308" s="158"/>
      <c r="X308" s="158" t="s">
        <v>314</v>
      </c>
      <c r="Y308" s="147"/>
      <c r="Z308" s="147"/>
      <c r="AA308" s="147"/>
      <c r="AB308" s="147"/>
      <c r="AC308" s="147"/>
      <c r="AD308" s="147"/>
      <c r="AE308" s="147"/>
      <c r="AF308" s="147"/>
      <c r="AG308" s="147" t="s">
        <v>315</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266" t="s">
        <v>1860</v>
      </c>
      <c r="D309" s="267"/>
      <c r="E309" s="267"/>
      <c r="F309" s="267"/>
      <c r="G309" s="267"/>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317</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9" t="s">
        <v>1861</v>
      </c>
      <c r="D310" s="160"/>
      <c r="E310" s="161">
        <v>213</v>
      </c>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301</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90" t="s">
        <v>302</v>
      </c>
      <c r="D311" s="162"/>
      <c r="E311" s="163"/>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301</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91" t="s">
        <v>802</v>
      </c>
      <c r="D312" s="162"/>
      <c r="E312" s="163">
        <v>212.99</v>
      </c>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301</v>
      </c>
      <c r="AH312" s="147">
        <v>2</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90" t="s">
        <v>306</v>
      </c>
      <c r="D313" s="162"/>
      <c r="E313" s="163"/>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301</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89" t="s">
        <v>1862</v>
      </c>
      <c r="D314" s="160"/>
      <c r="E314" s="161">
        <v>193.5</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301</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90" t="s">
        <v>302</v>
      </c>
      <c r="D315" s="162"/>
      <c r="E315" s="163"/>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301</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91" t="s">
        <v>1863</v>
      </c>
      <c r="D316" s="162"/>
      <c r="E316" s="163">
        <v>193.52</v>
      </c>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301</v>
      </c>
      <c r="AH316" s="147">
        <v>2</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90" t="s">
        <v>306</v>
      </c>
      <c r="D317" s="162"/>
      <c r="E317" s="163"/>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301</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9" t="s">
        <v>1864</v>
      </c>
      <c r="D318" s="160"/>
      <c r="E318" s="161">
        <v>16.75</v>
      </c>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301</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90" t="s">
        <v>302</v>
      </c>
      <c r="D319" s="162"/>
      <c r="E319" s="163"/>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301</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91" t="s">
        <v>1865</v>
      </c>
      <c r="D320" s="162"/>
      <c r="E320" s="163">
        <v>16.75</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301</v>
      </c>
      <c r="AH320" s="147">
        <v>2</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90" t="s">
        <v>306</v>
      </c>
      <c r="D321" s="162"/>
      <c r="E321" s="163"/>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301</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72">
        <v>27</v>
      </c>
      <c r="B322" s="173" t="s">
        <v>1866</v>
      </c>
      <c r="C322" s="188" t="s">
        <v>1867</v>
      </c>
      <c r="D322" s="174" t="s">
        <v>312</v>
      </c>
      <c r="E322" s="175">
        <v>423.25</v>
      </c>
      <c r="F322" s="176"/>
      <c r="G322" s="177">
        <f>ROUND(E322*F322,2)</f>
        <v>0</v>
      </c>
      <c r="H322" s="176"/>
      <c r="I322" s="177">
        <f>ROUND(E322*H322,2)</f>
        <v>0</v>
      </c>
      <c r="J322" s="176"/>
      <c r="K322" s="177">
        <f>ROUND(E322*J322,2)</f>
        <v>0</v>
      </c>
      <c r="L322" s="177">
        <v>21</v>
      </c>
      <c r="M322" s="177">
        <f>G322*(1+L322/100)</f>
        <v>0</v>
      </c>
      <c r="N322" s="175">
        <v>1.6000000000000001E-3</v>
      </c>
      <c r="O322" s="175">
        <f>ROUND(E322*N322,2)</f>
        <v>0.68</v>
      </c>
      <c r="P322" s="175">
        <v>0</v>
      </c>
      <c r="Q322" s="175">
        <f>ROUND(E322*P322,2)</f>
        <v>0</v>
      </c>
      <c r="R322" s="177"/>
      <c r="S322" s="177" t="s">
        <v>281</v>
      </c>
      <c r="T322" s="178" t="s">
        <v>268</v>
      </c>
      <c r="U322" s="158">
        <v>0.05</v>
      </c>
      <c r="V322" s="158">
        <f>ROUND(E322*U322,2)</f>
        <v>21.16</v>
      </c>
      <c r="W322" s="158"/>
      <c r="X322" s="158" t="s">
        <v>314</v>
      </c>
      <c r="Y322" s="147"/>
      <c r="Z322" s="147"/>
      <c r="AA322" s="147"/>
      <c r="AB322" s="147"/>
      <c r="AC322" s="147"/>
      <c r="AD322" s="147"/>
      <c r="AE322" s="147"/>
      <c r="AF322" s="147"/>
      <c r="AG322" s="147" t="s">
        <v>315</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89" t="s">
        <v>1861</v>
      </c>
      <c r="D323" s="160"/>
      <c r="E323" s="161">
        <v>213</v>
      </c>
      <c r="F323" s="158"/>
      <c r="G323" s="158"/>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301</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89" t="s">
        <v>1862</v>
      </c>
      <c r="D324" s="160"/>
      <c r="E324" s="161">
        <v>193.5</v>
      </c>
      <c r="F324" s="158"/>
      <c r="G324" s="158"/>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301</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89" t="s">
        <v>1864</v>
      </c>
      <c r="D325" s="160"/>
      <c r="E325" s="161">
        <v>16.75</v>
      </c>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301</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x14ac:dyDescent="0.2">
      <c r="A326" s="165" t="s">
        <v>262</v>
      </c>
      <c r="B326" s="166" t="s">
        <v>139</v>
      </c>
      <c r="C326" s="186" t="s">
        <v>140</v>
      </c>
      <c r="D326" s="167"/>
      <c r="E326" s="168"/>
      <c r="F326" s="169"/>
      <c r="G326" s="169">
        <f>SUMIF(AG327:AG334,"&lt;&gt;NOR",G327:G334)</f>
        <v>0</v>
      </c>
      <c r="H326" s="169"/>
      <c r="I326" s="169">
        <f>SUM(I327:I334)</f>
        <v>0</v>
      </c>
      <c r="J326" s="169"/>
      <c r="K326" s="169">
        <f>SUM(K327:K334)</f>
        <v>0</v>
      </c>
      <c r="L326" s="169"/>
      <c r="M326" s="169">
        <f>SUM(M327:M334)</f>
        <v>0</v>
      </c>
      <c r="N326" s="168"/>
      <c r="O326" s="168">
        <f>SUM(O327:O334)</f>
        <v>0.45999999999999996</v>
      </c>
      <c r="P326" s="168"/>
      <c r="Q326" s="168">
        <f>SUM(Q327:Q334)</f>
        <v>0</v>
      </c>
      <c r="R326" s="169"/>
      <c r="S326" s="169"/>
      <c r="T326" s="170"/>
      <c r="U326" s="164"/>
      <c r="V326" s="164">
        <f>SUM(V327:V334)</f>
        <v>14.7</v>
      </c>
      <c r="W326" s="164"/>
      <c r="X326" s="164"/>
      <c r="AG326" t="s">
        <v>263</v>
      </c>
    </row>
    <row r="327" spans="1:60" outlineLevel="1" x14ac:dyDescent="0.2">
      <c r="A327" s="172">
        <v>28</v>
      </c>
      <c r="B327" s="173" t="s">
        <v>1868</v>
      </c>
      <c r="C327" s="188" t="s">
        <v>1869</v>
      </c>
      <c r="D327" s="174" t="s">
        <v>383</v>
      </c>
      <c r="E327" s="175">
        <v>7</v>
      </c>
      <c r="F327" s="176"/>
      <c r="G327" s="177">
        <f>ROUND(E327*F327,2)</f>
        <v>0</v>
      </c>
      <c r="H327" s="176"/>
      <c r="I327" s="177">
        <f>ROUND(E327*H327,2)</f>
        <v>0</v>
      </c>
      <c r="J327" s="176"/>
      <c r="K327" s="177">
        <f>ROUND(E327*J327,2)</f>
        <v>0</v>
      </c>
      <c r="L327" s="177">
        <v>21</v>
      </c>
      <c r="M327" s="177">
        <f>G327*(1+L327/100)</f>
        <v>0</v>
      </c>
      <c r="N327" s="175">
        <v>5.4010000000000002E-2</v>
      </c>
      <c r="O327" s="175">
        <f>ROUND(E327*N327,2)</f>
        <v>0.38</v>
      </c>
      <c r="P327" s="175">
        <v>0</v>
      </c>
      <c r="Q327" s="175">
        <f>ROUND(E327*P327,2)</f>
        <v>0</v>
      </c>
      <c r="R327" s="177" t="s">
        <v>384</v>
      </c>
      <c r="S327" s="177" t="s">
        <v>267</v>
      </c>
      <c r="T327" s="178" t="s">
        <v>267</v>
      </c>
      <c r="U327" s="158">
        <v>2.1</v>
      </c>
      <c r="V327" s="158">
        <f>ROUND(E327*U327,2)</f>
        <v>14.7</v>
      </c>
      <c r="W327" s="158"/>
      <c r="X327" s="158" t="s">
        <v>314</v>
      </c>
      <c r="Y327" s="147"/>
      <c r="Z327" s="147"/>
      <c r="AA327" s="147"/>
      <c r="AB327" s="147"/>
      <c r="AC327" s="147"/>
      <c r="AD327" s="147"/>
      <c r="AE327" s="147"/>
      <c r="AF327" s="147"/>
      <c r="AG327" s="147" t="s">
        <v>324</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266" t="s">
        <v>1870</v>
      </c>
      <c r="D328" s="267"/>
      <c r="E328" s="267"/>
      <c r="F328" s="267"/>
      <c r="G328" s="267"/>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317</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9" t="s">
        <v>1871</v>
      </c>
      <c r="D329" s="160"/>
      <c r="E329" s="161">
        <v>5</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301</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89" t="s">
        <v>1872</v>
      </c>
      <c r="D330" s="160"/>
      <c r="E330" s="161">
        <v>2</v>
      </c>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301</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ht="22.5" outlineLevel="1" x14ac:dyDescent="0.2">
      <c r="A331" s="172">
        <v>29</v>
      </c>
      <c r="B331" s="173" t="s">
        <v>1873</v>
      </c>
      <c r="C331" s="188" t="s">
        <v>1874</v>
      </c>
      <c r="D331" s="174" t="s">
        <v>383</v>
      </c>
      <c r="E331" s="175">
        <v>5</v>
      </c>
      <c r="F331" s="176"/>
      <c r="G331" s="177">
        <f>ROUND(E331*F331,2)</f>
        <v>0</v>
      </c>
      <c r="H331" s="176"/>
      <c r="I331" s="177">
        <f>ROUND(E331*H331,2)</f>
        <v>0</v>
      </c>
      <c r="J331" s="176"/>
      <c r="K331" s="177">
        <f>ROUND(E331*J331,2)</f>
        <v>0</v>
      </c>
      <c r="L331" s="177">
        <v>21</v>
      </c>
      <c r="M331" s="177">
        <f>G331*(1+L331/100)</f>
        <v>0</v>
      </c>
      <c r="N331" s="175">
        <v>1.0200000000000001E-2</v>
      </c>
      <c r="O331" s="175">
        <f>ROUND(E331*N331,2)</f>
        <v>0.05</v>
      </c>
      <c r="P331" s="175">
        <v>0</v>
      </c>
      <c r="Q331" s="175">
        <f>ROUND(E331*P331,2)</f>
        <v>0</v>
      </c>
      <c r="R331" s="177" t="s">
        <v>426</v>
      </c>
      <c r="S331" s="177" t="s">
        <v>1875</v>
      </c>
      <c r="T331" s="178" t="s">
        <v>1875</v>
      </c>
      <c r="U331" s="158">
        <v>0</v>
      </c>
      <c r="V331" s="158">
        <f>ROUND(E331*U331,2)</f>
        <v>0</v>
      </c>
      <c r="W331" s="158"/>
      <c r="X331" s="158" t="s">
        <v>427</v>
      </c>
      <c r="Y331" s="147"/>
      <c r="Z331" s="147"/>
      <c r="AA331" s="147"/>
      <c r="AB331" s="147"/>
      <c r="AC331" s="147"/>
      <c r="AD331" s="147"/>
      <c r="AE331" s="147"/>
      <c r="AF331" s="147"/>
      <c r="AG331" s="147" t="s">
        <v>761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9" t="s">
        <v>1871</v>
      </c>
      <c r="D332" s="160"/>
      <c r="E332" s="161">
        <v>5</v>
      </c>
      <c r="F332" s="158"/>
      <c r="G332" s="158"/>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301</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ht="22.5" outlineLevel="1" x14ac:dyDescent="0.2">
      <c r="A333" s="172">
        <v>30</v>
      </c>
      <c r="B333" s="173" t="s">
        <v>1876</v>
      </c>
      <c r="C333" s="188" t="s">
        <v>1877</v>
      </c>
      <c r="D333" s="174" t="s">
        <v>383</v>
      </c>
      <c r="E333" s="175">
        <v>2</v>
      </c>
      <c r="F333" s="176"/>
      <c r="G333" s="177">
        <f>ROUND(E333*F333,2)</f>
        <v>0</v>
      </c>
      <c r="H333" s="176"/>
      <c r="I333" s="177">
        <f>ROUND(E333*H333,2)</f>
        <v>0</v>
      </c>
      <c r="J333" s="176"/>
      <c r="K333" s="177">
        <f>ROUND(E333*J333,2)</f>
        <v>0</v>
      </c>
      <c r="L333" s="177">
        <v>21</v>
      </c>
      <c r="M333" s="177">
        <f>G333*(1+L333/100)</f>
        <v>0</v>
      </c>
      <c r="N333" s="175">
        <v>1.3100000000000001E-2</v>
      </c>
      <c r="O333" s="175">
        <f>ROUND(E333*N333,2)</f>
        <v>0.03</v>
      </c>
      <c r="P333" s="175">
        <v>0</v>
      </c>
      <c r="Q333" s="175">
        <f>ROUND(E333*P333,2)</f>
        <v>0</v>
      </c>
      <c r="R333" s="177" t="s">
        <v>426</v>
      </c>
      <c r="S333" s="177" t="s">
        <v>1875</v>
      </c>
      <c r="T333" s="178" t="s">
        <v>1875</v>
      </c>
      <c r="U333" s="158">
        <v>0</v>
      </c>
      <c r="V333" s="158">
        <f>ROUND(E333*U333,2)</f>
        <v>0</v>
      </c>
      <c r="W333" s="158"/>
      <c r="X333" s="158" t="s">
        <v>427</v>
      </c>
      <c r="Y333" s="147"/>
      <c r="Z333" s="147"/>
      <c r="AA333" s="147"/>
      <c r="AB333" s="147"/>
      <c r="AC333" s="147"/>
      <c r="AD333" s="147"/>
      <c r="AE333" s="147"/>
      <c r="AF333" s="147"/>
      <c r="AG333" s="147" t="s">
        <v>761</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9" t="s">
        <v>1872</v>
      </c>
      <c r="D334" s="160"/>
      <c r="E334" s="161">
        <v>2</v>
      </c>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301</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
      <c r="A335" s="165" t="s">
        <v>262</v>
      </c>
      <c r="B335" s="166" t="s">
        <v>141</v>
      </c>
      <c r="C335" s="186" t="s">
        <v>142</v>
      </c>
      <c r="D335" s="167"/>
      <c r="E335" s="168"/>
      <c r="F335" s="169"/>
      <c r="G335" s="169">
        <f>SUMIF(AG336:AG341,"&lt;&gt;NOR",G336:G341)</f>
        <v>0</v>
      </c>
      <c r="H335" s="169"/>
      <c r="I335" s="169">
        <f>SUM(I336:I341)</f>
        <v>0</v>
      </c>
      <c r="J335" s="169"/>
      <c r="K335" s="169">
        <f>SUM(K336:K341)</f>
        <v>0</v>
      </c>
      <c r="L335" s="169"/>
      <c r="M335" s="169">
        <f>SUM(M336:M341)</f>
        <v>0</v>
      </c>
      <c r="N335" s="168"/>
      <c r="O335" s="168">
        <f>SUM(O336:O341)</f>
        <v>0</v>
      </c>
      <c r="P335" s="168"/>
      <c r="Q335" s="168">
        <f>SUM(Q336:Q341)</f>
        <v>0</v>
      </c>
      <c r="R335" s="169"/>
      <c r="S335" s="169"/>
      <c r="T335" s="170"/>
      <c r="U335" s="164"/>
      <c r="V335" s="164">
        <f>SUM(V336:V341)</f>
        <v>14.36</v>
      </c>
      <c r="W335" s="164"/>
      <c r="X335" s="164"/>
      <c r="AG335" t="s">
        <v>263</v>
      </c>
    </row>
    <row r="336" spans="1:60" ht="22.5" outlineLevel="1" x14ac:dyDescent="0.2">
      <c r="A336" s="172">
        <v>31</v>
      </c>
      <c r="B336" s="173" t="s">
        <v>811</v>
      </c>
      <c r="C336" s="188" t="s">
        <v>812</v>
      </c>
      <c r="D336" s="174" t="s">
        <v>813</v>
      </c>
      <c r="E336" s="175">
        <v>4</v>
      </c>
      <c r="F336" s="176"/>
      <c r="G336" s="177">
        <f>ROUND(E336*F336,2)</f>
        <v>0</v>
      </c>
      <c r="H336" s="176"/>
      <c r="I336" s="177">
        <f>ROUND(E336*H336,2)</f>
        <v>0</v>
      </c>
      <c r="J336" s="176"/>
      <c r="K336" s="177">
        <f>ROUND(E336*J336,2)</f>
        <v>0</v>
      </c>
      <c r="L336" s="177">
        <v>21</v>
      </c>
      <c r="M336" s="177">
        <f>G336*(1+L336/100)</f>
        <v>0</v>
      </c>
      <c r="N336" s="175">
        <v>0</v>
      </c>
      <c r="O336" s="175">
        <f>ROUND(E336*N336,2)</f>
        <v>0</v>
      </c>
      <c r="P336" s="175">
        <v>0</v>
      </c>
      <c r="Q336" s="175">
        <f>ROUND(E336*P336,2)</f>
        <v>0</v>
      </c>
      <c r="R336" s="177" t="s">
        <v>773</v>
      </c>
      <c r="S336" s="177" t="s">
        <v>267</v>
      </c>
      <c r="T336" s="178" t="s">
        <v>267</v>
      </c>
      <c r="U336" s="158">
        <v>2.02</v>
      </c>
      <c r="V336" s="158">
        <f>ROUND(E336*U336,2)</f>
        <v>8.08</v>
      </c>
      <c r="W336" s="158"/>
      <c r="X336" s="158" t="s">
        <v>314</v>
      </c>
      <c r="Y336" s="147"/>
      <c r="Z336" s="147"/>
      <c r="AA336" s="147"/>
      <c r="AB336" s="147"/>
      <c r="AC336" s="147"/>
      <c r="AD336" s="147"/>
      <c r="AE336" s="147"/>
      <c r="AF336" s="147"/>
      <c r="AG336" s="147" t="s">
        <v>315</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9" t="s">
        <v>1878</v>
      </c>
      <c r="D337" s="160"/>
      <c r="E337" s="161">
        <v>4</v>
      </c>
      <c r="F337" s="158"/>
      <c r="G337" s="158"/>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301</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ht="33.75" outlineLevel="1" x14ac:dyDescent="0.2">
      <c r="A338" s="172">
        <v>32</v>
      </c>
      <c r="B338" s="173" t="s">
        <v>815</v>
      </c>
      <c r="C338" s="188" t="s">
        <v>816</v>
      </c>
      <c r="D338" s="174" t="s">
        <v>817</v>
      </c>
      <c r="E338" s="175">
        <v>120</v>
      </c>
      <c r="F338" s="176"/>
      <c r="G338" s="177">
        <f>ROUND(E338*F338,2)</f>
        <v>0</v>
      </c>
      <c r="H338" s="176"/>
      <c r="I338" s="177">
        <f>ROUND(E338*H338,2)</f>
        <v>0</v>
      </c>
      <c r="J338" s="176"/>
      <c r="K338" s="177">
        <f>ROUND(E338*J338,2)</f>
        <v>0</v>
      </c>
      <c r="L338" s="177">
        <v>21</v>
      </c>
      <c r="M338" s="177">
        <f>G338*(1+L338/100)</f>
        <v>0</v>
      </c>
      <c r="N338" s="175">
        <v>0</v>
      </c>
      <c r="O338" s="175">
        <f>ROUND(E338*N338,2)</f>
        <v>0</v>
      </c>
      <c r="P338" s="175">
        <v>0</v>
      </c>
      <c r="Q338" s="175">
        <f>ROUND(E338*P338,2)</f>
        <v>0</v>
      </c>
      <c r="R338" s="177" t="s">
        <v>773</v>
      </c>
      <c r="S338" s="177" t="s">
        <v>267</v>
      </c>
      <c r="T338" s="178" t="s">
        <v>267</v>
      </c>
      <c r="U338" s="158">
        <v>0</v>
      </c>
      <c r="V338" s="158">
        <f>ROUND(E338*U338,2)</f>
        <v>0</v>
      </c>
      <c r="W338" s="158"/>
      <c r="X338" s="158" t="s">
        <v>314</v>
      </c>
      <c r="Y338" s="147"/>
      <c r="Z338" s="147"/>
      <c r="AA338" s="147"/>
      <c r="AB338" s="147"/>
      <c r="AC338" s="147"/>
      <c r="AD338" s="147"/>
      <c r="AE338" s="147"/>
      <c r="AF338" s="147"/>
      <c r="AG338" s="147" t="s">
        <v>315</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9" t="s">
        <v>1879</v>
      </c>
      <c r="D339" s="160"/>
      <c r="E339" s="161">
        <v>120</v>
      </c>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301</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ht="22.5" outlineLevel="1" x14ac:dyDescent="0.2">
      <c r="A340" s="172">
        <v>33</v>
      </c>
      <c r="B340" s="173" t="s">
        <v>819</v>
      </c>
      <c r="C340" s="188" t="s">
        <v>820</v>
      </c>
      <c r="D340" s="174" t="s">
        <v>813</v>
      </c>
      <c r="E340" s="175">
        <v>4</v>
      </c>
      <c r="F340" s="176"/>
      <c r="G340" s="177">
        <f>ROUND(E340*F340,2)</f>
        <v>0</v>
      </c>
      <c r="H340" s="176"/>
      <c r="I340" s="177">
        <f>ROUND(E340*H340,2)</f>
        <v>0</v>
      </c>
      <c r="J340" s="176"/>
      <c r="K340" s="177">
        <f>ROUND(E340*J340,2)</f>
        <v>0</v>
      </c>
      <c r="L340" s="177">
        <v>21</v>
      </c>
      <c r="M340" s="177">
        <f>G340*(1+L340/100)</f>
        <v>0</v>
      </c>
      <c r="N340" s="175">
        <v>0</v>
      </c>
      <c r="O340" s="175">
        <f>ROUND(E340*N340,2)</f>
        <v>0</v>
      </c>
      <c r="P340" s="175">
        <v>0</v>
      </c>
      <c r="Q340" s="175">
        <f>ROUND(E340*P340,2)</f>
        <v>0</v>
      </c>
      <c r="R340" s="177" t="s">
        <v>773</v>
      </c>
      <c r="S340" s="177" t="s">
        <v>267</v>
      </c>
      <c r="T340" s="178" t="s">
        <v>267</v>
      </c>
      <c r="U340" s="158">
        <v>1.57</v>
      </c>
      <c r="V340" s="158">
        <f>ROUND(E340*U340,2)</f>
        <v>6.28</v>
      </c>
      <c r="W340" s="158"/>
      <c r="X340" s="158" t="s">
        <v>314</v>
      </c>
      <c r="Y340" s="147"/>
      <c r="Z340" s="147"/>
      <c r="AA340" s="147"/>
      <c r="AB340" s="147"/>
      <c r="AC340" s="147"/>
      <c r="AD340" s="147"/>
      <c r="AE340" s="147"/>
      <c r="AF340" s="147"/>
      <c r="AG340" s="147" t="s">
        <v>315</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9" t="s">
        <v>1878</v>
      </c>
      <c r="D341" s="160"/>
      <c r="E341" s="161">
        <v>4</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301</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x14ac:dyDescent="0.2">
      <c r="A342" s="165" t="s">
        <v>262</v>
      </c>
      <c r="B342" s="166" t="s">
        <v>143</v>
      </c>
      <c r="C342" s="186" t="s">
        <v>144</v>
      </c>
      <c r="D342" s="167"/>
      <c r="E342" s="168"/>
      <c r="F342" s="169"/>
      <c r="G342" s="169">
        <f>SUMIF(AG343:AG358,"&lt;&gt;NOR",G343:G358)</f>
        <v>0</v>
      </c>
      <c r="H342" s="169"/>
      <c r="I342" s="169">
        <f>SUM(I343:I358)</f>
        <v>0</v>
      </c>
      <c r="J342" s="169"/>
      <c r="K342" s="169">
        <f>SUM(K343:K358)</f>
        <v>0</v>
      </c>
      <c r="L342" s="169"/>
      <c r="M342" s="169">
        <f>SUM(M343:M358)</f>
        <v>0</v>
      </c>
      <c r="N342" s="168"/>
      <c r="O342" s="168">
        <f>SUM(O343:O358)</f>
        <v>1.07</v>
      </c>
      <c r="P342" s="168"/>
      <c r="Q342" s="168">
        <f>SUM(Q343:Q358)</f>
        <v>0</v>
      </c>
      <c r="R342" s="169"/>
      <c r="S342" s="169"/>
      <c r="T342" s="170"/>
      <c r="U342" s="164"/>
      <c r="V342" s="164">
        <f>SUM(V343:V358)</f>
        <v>258.17</v>
      </c>
      <c r="W342" s="164"/>
      <c r="X342" s="164"/>
      <c r="AG342" t="s">
        <v>263</v>
      </c>
    </row>
    <row r="343" spans="1:60" ht="56.25" outlineLevel="1" x14ac:dyDescent="0.2">
      <c r="A343" s="172">
        <v>34</v>
      </c>
      <c r="B343" s="173" t="s">
        <v>821</v>
      </c>
      <c r="C343" s="188" t="s">
        <v>822</v>
      </c>
      <c r="D343" s="174" t="s">
        <v>312</v>
      </c>
      <c r="E343" s="175">
        <v>836</v>
      </c>
      <c r="F343" s="176"/>
      <c r="G343" s="177">
        <f>ROUND(E343*F343,2)</f>
        <v>0</v>
      </c>
      <c r="H343" s="176"/>
      <c r="I343" s="177">
        <f>ROUND(E343*H343,2)</f>
        <v>0</v>
      </c>
      <c r="J343" s="176"/>
      <c r="K343" s="177">
        <f>ROUND(E343*J343,2)</f>
        <v>0</v>
      </c>
      <c r="L343" s="177">
        <v>21</v>
      </c>
      <c r="M343" s="177">
        <f>G343*(1+L343/100)</f>
        <v>0</v>
      </c>
      <c r="N343" s="175">
        <v>4.0000000000000003E-5</v>
      </c>
      <c r="O343" s="175">
        <f>ROUND(E343*N343,2)</f>
        <v>0.03</v>
      </c>
      <c r="P343" s="175">
        <v>0</v>
      </c>
      <c r="Q343" s="175">
        <f>ROUND(E343*P343,2)</f>
        <v>0</v>
      </c>
      <c r="R343" s="177" t="s">
        <v>399</v>
      </c>
      <c r="S343" s="177" t="s">
        <v>267</v>
      </c>
      <c r="T343" s="178" t="s">
        <v>267</v>
      </c>
      <c r="U343" s="158">
        <v>0.308</v>
      </c>
      <c r="V343" s="158">
        <f>ROUND(E343*U343,2)</f>
        <v>257.49</v>
      </c>
      <c r="W343" s="158"/>
      <c r="X343" s="158" t="s">
        <v>314</v>
      </c>
      <c r="Y343" s="147"/>
      <c r="Z343" s="147"/>
      <c r="AA343" s="147"/>
      <c r="AB343" s="147"/>
      <c r="AC343" s="147"/>
      <c r="AD343" s="147"/>
      <c r="AE343" s="147"/>
      <c r="AF343" s="147"/>
      <c r="AG343" s="147" t="s">
        <v>315</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9" t="s">
        <v>1880</v>
      </c>
      <c r="D344" s="160"/>
      <c r="E344" s="161">
        <v>562.97</v>
      </c>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301</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9" t="s">
        <v>1881</v>
      </c>
      <c r="D345" s="160"/>
      <c r="E345" s="161">
        <v>273</v>
      </c>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301</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9" t="s">
        <v>1882</v>
      </c>
      <c r="D346" s="160"/>
      <c r="E346" s="161">
        <v>0.03</v>
      </c>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301</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72">
        <v>35</v>
      </c>
      <c r="B347" s="173" t="s">
        <v>1883</v>
      </c>
      <c r="C347" s="188" t="s">
        <v>1884</v>
      </c>
      <c r="D347" s="174" t="s">
        <v>383</v>
      </c>
      <c r="E347" s="175">
        <v>4</v>
      </c>
      <c r="F347" s="176"/>
      <c r="G347" s="177">
        <f>ROUND(E347*F347,2)</f>
        <v>0</v>
      </c>
      <c r="H347" s="176"/>
      <c r="I347" s="177">
        <f>ROUND(E347*H347,2)</f>
        <v>0</v>
      </c>
      <c r="J347" s="176"/>
      <c r="K347" s="177">
        <f>ROUND(E347*J347,2)</f>
        <v>0</v>
      </c>
      <c r="L347" s="177">
        <v>21</v>
      </c>
      <c r="M347" s="177">
        <f>G347*(1+L347/100)</f>
        <v>0</v>
      </c>
      <c r="N347" s="175">
        <v>1.0000000000000001E-5</v>
      </c>
      <c r="O347" s="175">
        <f>ROUND(E347*N347,2)</f>
        <v>0</v>
      </c>
      <c r="P347" s="175">
        <v>0</v>
      </c>
      <c r="Q347" s="175">
        <f>ROUND(E347*P347,2)</f>
        <v>0</v>
      </c>
      <c r="R347" s="177" t="s">
        <v>399</v>
      </c>
      <c r="S347" s="177" t="s">
        <v>267</v>
      </c>
      <c r="T347" s="178" t="s">
        <v>267</v>
      </c>
      <c r="U347" s="158">
        <v>0.17</v>
      </c>
      <c r="V347" s="158">
        <f>ROUND(E347*U347,2)</f>
        <v>0.68</v>
      </c>
      <c r="W347" s="158"/>
      <c r="X347" s="158" t="s">
        <v>314</v>
      </c>
      <c r="Y347" s="147"/>
      <c r="Z347" s="147"/>
      <c r="AA347" s="147"/>
      <c r="AB347" s="147"/>
      <c r="AC347" s="147"/>
      <c r="AD347" s="147"/>
      <c r="AE347" s="147"/>
      <c r="AF347" s="147"/>
      <c r="AG347" s="147" t="s">
        <v>315</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89" t="s">
        <v>1885</v>
      </c>
      <c r="D348" s="160"/>
      <c r="E348" s="161">
        <v>4</v>
      </c>
      <c r="F348" s="158"/>
      <c r="G348" s="158"/>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301</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72">
        <v>36</v>
      </c>
      <c r="B349" s="173" t="s">
        <v>1886</v>
      </c>
      <c r="C349" s="188" t="s">
        <v>1887</v>
      </c>
      <c r="D349" s="174" t="s">
        <v>312</v>
      </c>
      <c r="E349" s="175">
        <v>970</v>
      </c>
      <c r="F349" s="176"/>
      <c r="G349" s="177">
        <f>ROUND(E349*F349,2)</f>
        <v>0</v>
      </c>
      <c r="H349" s="176"/>
      <c r="I349" s="177">
        <f>ROUND(E349*H349,2)</f>
        <v>0</v>
      </c>
      <c r="J349" s="176"/>
      <c r="K349" s="177">
        <f>ROUND(E349*J349,2)</f>
        <v>0</v>
      </c>
      <c r="L349" s="177">
        <v>21</v>
      </c>
      <c r="M349" s="177">
        <f>G349*(1+L349/100)</f>
        <v>0</v>
      </c>
      <c r="N349" s="175">
        <v>1E-3</v>
      </c>
      <c r="O349" s="175">
        <f>ROUND(E349*N349,2)</f>
        <v>0.97</v>
      </c>
      <c r="P349" s="175">
        <v>0</v>
      </c>
      <c r="Q349" s="175">
        <f>ROUND(E349*P349,2)</f>
        <v>0</v>
      </c>
      <c r="R349" s="177"/>
      <c r="S349" s="177" t="s">
        <v>281</v>
      </c>
      <c r="T349" s="178" t="s">
        <v>268</v>
      </c>
      <c r="U349" s="158">
        <v>0</v>
      </c>
      <c r="V349" s="158">
        <f>ROUND(E349*U349,2)</f>
        <v>0</v>
      </c>
      <c r="W349" s="158"/>
      <c r="X349" s="158" t="s">
        <v>314</v>
      </c>
      <c r="Y349" s="147"/>
      <c r="Z349" s="147"/>
      <c r="AA349" s="147"/>
      <c r="AB349" s="147"/>
      <c r="AC349" s="147"/>
      <c r="AD349" s="147"/>
      <c r="AE349" s="147"/>
      <c r="AF349" s="147"/>
      <c r="AG349" s="147" t="s">
        <v>324</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9" t="s">
        <v>1888</v>
      </c>
      <c r="D350" s="160"/>
      <c r="E350" s="161">
        <v>631.4</v>
      </c>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301</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90" t="s">
        <v>302</v>
      </c>
      <c r="D351" s="162"/>
      <c r="E351" s="163"/>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301</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91" t="s">
        <v>1889</v>
      </c>
      <c r="D352" s="162"/>
      <c r="E352" s="163">
        <v>515.33000000000004</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301</v>
      </c>
      <c r="AH352" s="147">
        <v>2</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91" t="s">
        <v>1890</v>
      </c>
      <c r="D353" s="162"/>
      <c r="E353" s="163">
        <v>116.07</v>
      </c>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301</v>
      </c>
      <c r="AH353" s="147">
        <v>2</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90" t="s">
        <v>306</v>
      </c>
      <c r="D354" s="162"/>
      <c r="E354" s="163"/>
      <c r="F354" s="158"/>
      <c r="G354" s="158"/>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301</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9" t="s">
        <v>1891</v>
      </c>
      <c r="D355" s="160"/>
      <c r="E355" s="161">
        <v>185.6</v>
      </c>
      <c r="F355" s="158"/>
      <c r="G355" s="158"/>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301</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9" t="s">
        <v>1892</v>
      </c>
      <c r="D356" s="160"/>
      <c r="E356" s="161">
        <v>153</v>
      </c>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301</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79">
        <v>37</v>
      </c>
      <c r="B357" s="180" t="s">
        <v>1893</v>
      </c>
      <c r="C357" s="187" t="s">
        <v>1894</v>
      </c>
      <c r="D357" s="181" t="s">
        <v>383</v>
      </c>
      <c r="E357" s="182">
        <v>3</v>
      </c>
      <c r="F357" s="183"/>
      <c r="G357" s="184">
        <f>ROUND(E357*F357,2)</f>
        <v>0</v>
      </c>
      <c r="H357" s="183"/>
      <c r="I357" s="184">
        <f>ROUND(E357*H357,2)</f>
        <v>0</v>
      </c>
      <c r="J357" s="183"/>
      <c r="K357" s="184">
        <f>ROUND(E357*J357,2)</f>
        <v>0</v>
      </c>
      <c r="L357" s="184">
        <v>21</v>
      </c>
      <c r="M357" s="184">
        <f>G357*(1+L357/100)</f>
        <v>0</v>
      </c>
      <c r="N357" s="182">
        <v>1.55E-2</v>
      </c>
      <c r="O357" s="182">
        <f>ROUND(E357*N357,2)</f>
        <v>0.05</v>
      </c>
      <c r="P357" s="182">
        <v>0</v>
      </c>
      <c r="Q357" s="182">
        <f>ROUND(E357*P357,2)</f>
        <v>0</v>
      </c>
      <c r="R357" s="184" t="s">
        <v>426</v>
      </c>
      <c r="S357" s="184" t="s">
        <v>267</v>
      </c>
      <c r="T357" s="185" t="s">
        <v>267</v>
      </c>
      <c r="U357" s="158">
        <v>0</v>
      </c>
      <c r="V357" s="158">
        <f>ROUND(E357*U357,2)</f>
        <v>0</v>
      </c>
      <c r="W357" s="158"/>
      <c r="X357" s="158" t="s">
        <v>427</v>
      </c>
      <c r="Y357" s="147"/>
      <c r="Z357" s="147"/>
      <c r="AA357" s="147"/>
      <c r="AB357" s="147"/>
      <c r="AC357" s="147"/>
      <c r="AD357" s="147"/>
      <c r="AE357" s="147"/>
      <c r="AF357" s="147"/>
      <c r="AG357" s="147" t="s">
        <v>428</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ht="22.5" outlineLevel="1" x14ac:dyDescent="0.2">
      <c r="A358" s="179">
        <v>38</v>
      </c>
      <c r="B358" s="180" t="s">
        <v>1895</v>
      </c>
      <c r="C358" s="187" t="s">
        <v>1896</v>
      </c>
      <c r="D358" s="181" t="s">
        <v>383</v>
      </c>
      <c r="E358" s="182">
        <v>1</v>
      </c>
      <c r="F358" s="183"/>
      <c r="G358" s="184">
        <f>ROUND(E358*F358,2)</f>
        <v>0</v>
      </c>
      <c r="H358" s="183"/>
      <c r="I358" s="184">
        <f>ROUND(E358*H358,2)</f>
        <v>0</v>
      </c>
      <c r="J358" s="183"/>
      <c r="K358" s="184">
        <f>ROUND(E358*J358,2)</f>
        <v>0</v>
      </c>
      <c r="L358" s="184">
        <v>21</v>
      </c>
      <c r="M358" s="184">
        <f>G358*(1+L358/100)</f>
        <v>0</v>
      </c>
      <c r="N358" s="182">
        <v>2.1000000000000001E-2</v>
      </c>
      <c r="O358" s="182">
        <f>ROUND(E358*N358,2)</f>
        <v>0.02</v>
      </c>
      <c r="P358" s="182">
        <v>0</v>
      </c>
      <c r="Q358" s="182">
        <f>ROUND(E358*P358,2)</f>
        <v>0</v>
      </c>
      <c r="R358" s="184" t="s">
        <v>426</v>
      </c>
      <c r="S358" s="184" t="s">
        <v>267</v>
      </c>
      <c r="T358" s="185" t="s">
        <v>267</v>
      </c>
      <c r="U358" s="158">
        <v>0</v>
      </c>
      <c r="V358" s="158">
        <f>ROUND(E358*U358,2)</f>
        <v>0</v>
      </c>
      <c r="W358" s="158"/>
      <c r="X358" s="158" t="s">
        <v>427</v>
      </c>
      <c r="Y358" s="147"/>
      <c r="Z358" s="147"/>
      <c r="AA358" s="147"/>
      <c r="AB358" s="147"/>
      <c r="AC358" s="147"/>
      <c r="AD358" s="147"/>
      <c r="AE358" s="147"/>
      <c r="AF358" s="147"/>
      <c r="AG358" s="147" t="s">
        <v>428</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x14ac:dyDescent="0.2">
      <c r="A359" s="165" t="s">
        <v>262</v>
      </c>
      <c r="B359" s="166" t="s">
        <v>145</v>
      </c>
      <c r="C359" s="186" t="s">
        <v>146</v>
      </c>
      <c r="D359" s="167"/>
      <c r="E359" s="168"/>
      <c r="F359" s="169"/>
      <c r="G359" s="169">
        <f>SUMIF(AG360:AG530,"&lt;&gt;NOR",G360:G530)</f>
        <v>0</v>
      </c>
      <c r="H359" s="169"/>
      <c r="I359" s="169">
        <f>SUM(I360:I530)</f>
        <v>0</v>
      </c>
      <c r="J359" s="169"/>
      <c r="K359" s="169">
        <f>SUM(K360:K530)</f>
        <v>0</v>
      </c>
      <c r="L359" s="169"/>
      <c r="M359" s="169">
        <f>SUM(M360:M530)</f>
        <v>0</v>
      </c>
      <c r="N359" s="168"/>
      <c r="O359" s="168">
        <f>SUM(O360:O530)</f>
        <v>0.01</v>
      </c>
      <c r="P359" s="168"/>
      <c r="Q359" s="168">
        <f>SUM(Q360:Q530)</f>
        <v>61.62</v>
      </c>
      <c r="R359" s="169"/>
      <c r="S359" s="169"/>
      <c r="T359" s="170"/>
      <c r="U359" s="164"/>
      <c r="V359" s="164">
        <f>SUM(V360:V530)</f>
        <v>484.8</v>
      </c>
      <c r="W359" s="164"/>
      <c r="X359" s="164"/>
      <c r="AG359" t="s">
        <v>263</v>
      </c>
    </row>
    <row r="360" spans="1:60" ht="22.5" outlineLevel="1" x14ac:dyDescent="0.2">
      <c r="A360" s="172">
        <v>39</v>
      </c>
      <c r="B360" s="173" t="s">
        <v>1897</v>
      </c>
      <c r="C360" s="188" t="s">
        <v>1898</v>
      </c>
      <c r="D360" s="174" t="s">
        <v>322</v>
      </c>
      <c r="E360" s="175">
        <v>4.4000000000000004</v>
      </c>
      <c r="F360" s="176"/>
      <c r="G360" s="177">
        <f>ROUND(E360*F360,2)</f>
        <v>0</v>
      </c>
      <c r="H360" s="176"/>
      <c r="I360" s="177">
        <f>ROUND(E360*H360,2)</f>
        <v>0</v>
      </c>
      <c r="J360" s="176"/>
      <c r="K360" s="177">
        <f>ROUND(E360*J360,2)</f>
        <v>0</v>
      </c>
      <c r="L360" s="177">
        <v>21</v>
      </c>
      <c r="M360" s="177">
        <f>G360*(1+L360/100)</f>
        <v>0</v>
      </c>
      <c r="N360" s="175">
        <v>0</v>
      </c>
      <c r="O360" s="175">
        <f>ROUND(E360*N360,2)</f>
        <v>0</v>
      </c>
      <c r="P360" s="175">
        <v>2.2000000000000002</v>
      </c>
      <c r="Q360" s="175">
        <f>ROUND(E360*P360,2)</f>
        <v>9.68</v>
      </c>
      <c r="R360" s="177" t="s">
        <v>374</v>
      </c>
      <c r="S360" s="177" t="s">
        <v>267</v>
      </c>
      <c r="T360" s="178" t="s">
        <v>267</v>
      </c>
      <c r="U360" s="158">
        <v>10.77</v>
      </c>
      <c r="V360" s="158">
        <f>ROUND(E360*U360,2)</f>
        <v>47.39</v>
      </c>
      <c r="W360" s="158"/>
      <c r="X360" s="158" t="s">
        <v>314</v>
      </c>
      <c r="Y360" s="147"/>
      <c r="Z360" s="147"/>
      <c r="AA360" s="147"/>
      <c r="AB360" s="147"/>
      <c r="AC360" s="147"/>
      <c r="AD360" s="147"/>
      <c r="AE360" s="147"/>
      <c r="AF360" s="147"/>
      <c r="AG360" s="147" t="s">
        <v>324</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9" t="s">
        <v>1899</v>
      </c>
      <c r="D361" s="160"/>
      <c r="E361" s="161"/>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301</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9" t="s">
        <v>1900</v>
      </c>
      <c r="D362" s="160"/>
      <c r="E362" s="161">
        <v>4.4000000000000004</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301</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90" t="s">
        <v>302</v>
      </c>
      <c r="D363" s="162"/>
      <c r="E363" s="163"/>
      <c r="F363" s="158"/>
      <c r="G363" s="158"/>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301</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91" t="s">
        <v>1840</v>
      </c>
      <c r="D364" s="162"/>
      <c r="E364" s="163">
        <v>27.49</v>
      </c>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301</v>
      </c>
      <c r="AH364" s="147">
        <v>2</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90" t="s">
        <v>306</v>
      </c>
      <c r="D365" s="162"/>
      <c r="E365" s="163"/>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301</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ht="22.5" outlineLevel="1" x14ac:dyDescent="0.2">
      <c r="A366" s="172">
        <v>40</v>
      </c>
      <c r="B366" s="173" t="s">
        <v>1901</v>
      </c>
      <c r="C366" s="188" t="s">
        <v>1902</v>
      </c>
      <c r="D366" s="174" t="s">
        <v>312</v>
      </c>
      <c r="E366" s="175">
        <v>395.8</v>
      </c>
      <c r="F366" s="176"/>
      <c r="G366" s="177">
        <f>ROUND(E366*F366,2)</f>
        <v>0</v>
      </c>
      <c r="H366" s="176"/>
      <c r="I366" s="177">
        <f>ROUND(E366*H366,2)</f>
        <v>0</v>
      </c>
      <c r="J366" s="176"/>
      <c r="K366" s="177">
        <f>ROUND(E366*J366,2)</f>
        <v>0</v>
      </c>
      <c r="L366" s="177">
        <v>21</v>
      </c>
      <c r="M366" s="177">
        <f>G366*(1+L366/100)</f>
        <v>0</v>
      </c>
      <c r="N366" s="175">
        <v>0</v>
      </c>
      <c r="O366" s="175">
        <f>ROUND(E366*N366,2)</f>
        <v>0</v>
      </c>
      <c r="P366" s="175">
        <v>2.5510000000000001E-2</v>
      </c>
      <c r="Q366" s="175">
        <f>ROUND(E366*P366,2)</f>
        <v>10.1</v>
      </c>
      <c r="R366" s="177" t="s">
        <v>374</v>
      </c>
      <c r="S366" s="177" t="s">
        <v>267</v>
      </c>
      <c r="T366" s="178" t="s">
        <v>267</v>
      </c>
      <c r="U366" s="158">
        <v>0.12</v>
      </c>
      <c r="V366" s="158">
        <f>ROUND(E366*U366,2)</f>
        <v>47.5</v>
      </c>
      <c r="W366" s="158"/>
      <c r="X366" s="158" t="s">
        <v>314</v>
      </c>
      <c r="Y366" s="147"/>
      <c r="Z366" s="147"/>
      <c r="AA366" s="147"/>
      <c r="AB366" s="147"/>
      <c r="AC366" s="147"/>
      <c r="AD366" s="147"/>
      <c r="AE366" s="147"/>
      <c r="AF366" s="147"/>
      <c r="AG366" s="147" t="s">
        <v>324</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9" t="s">
        <v>1903</v>
      </c>
      <c r="D367" s="160"/>
      <c r="E367" s="161"/>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301</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9" t="s">
        <v>1904</v>
      </c>
      <c r="D368" s="160"/>
      <c r="E368" s="161">
        <v>423.3</v>
      </c>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301</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90" t="s">
        <v>302</v>
      </c>
      <c r="D369" s="162"/>
      <c r="E369" s="163"/>
      <c r="F369" s="158"/>
      <c r="G369" s="158"/>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301</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91" t="s">
        <v>1905</v>
      </c>
      <c r="D370" s="162"/>
      <c r="E370" s="163">
        <v>212.99</v>
      </c>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301</v>
      </c>
      <c r="AH370" s="147">
        <v>2</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91" t="s">
        <v>1906</v>
      </c>
      <c r="D371" s="162"/>
      <c r="E371" s="163">
        <v>210.27</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301</v>
      </c>
      <c r="AH371" s="147">
        <v>2</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90" t="s">
        <v>306</v>
      </c>
      <c r="D372" s="162"/>
      <c r="E372" s="163"/>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301</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9" t="s">
        <v>1907</v>
      </c>
      <c r="D373" s="160"/>
      <c r="E373" s="161">
        <v>-27.5</v>
      </c>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301</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90" t="s">
        <v>302</v>
      </c>
      <c r="D374" s="162"/>
      <c r="E374" s="163"/>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301</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91" t="s">
        <v>1840</v>
      </c>
      <c r="D375" s="162"/>
      <c r="E375" s="163">
        <v>27.49</v>
      </c>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301</v>
      </c>
      <c r="AH375" s="147">
        <v>2</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90" t="s">
        <v>306</v>
      </c>
      <c r="D376" s="162"/>
      <c r="E376" s="163"/>
      <c r="F376" s="158"/>
      <c r="G376" s="158"/>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301</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72">
        <v>41</v>
      </c>
      <c r="B377" s="173" t="s">
        <v>1908</v>
      </c>
      <c r="C377" s="188" t="s">
        <v>1909</v>
      </c>
      <c r="D377" s="174" t="s">
        <v>322</v>
      </c>
      <c r="E377" s="175">
        <v>4.4000000000000004</v>
      </c>
      <c r="F377" s="176"/>
      <c r="G377" s="177">
        <f>ROUND(E377*F377,2)</f>
        <v>0</v>
      </c>
      <c r="H377" s="176"/>
      <c r="I377" s="177">
        <f>ROUND(E377*H377,2)</f>
        <v>0</v>
      </c>
      <c r="J377" s="176"/>
      <c r="K377" s="177">
        <f>ROUND(E377*J377,2)</f>
        <v>0</v>
      </c>
      <c r="L377" s="177">
        <v>21</v>
      </c>
      <c r="M377" s="177">
        <f>G377*(1+L377/100)</f>
        <v>0</v>
      </c>
      <c r="N377" s="175">
        <v>0</v>
      </c>
      <c r="O377" s="175">
        <f>ROUND(E377*N377,2)</f>
        <v>0</v>
      </c>
      <c r="P377" s="175">
        <v>0</v>
      </c>
      <c r="Q377" s="175">
        <f>ROUND(E377*P377,2)</f>
        <v>0</v>
      </c>
      <c r="R377" s="177" t="s">
        <v>374</v>
      </c>
      <c r="S377" s="177" t="s">
        <v>267</v>
      </c>
      <c r="T377" s="178" t="s">
        <v>267</v>
      </c>
      <c r="U377" s="158">
        <v>5.64</v>
      </c>
      <c r="V377" s="158">
        <f>ROUND(E377*U377,2)</f>
        <v>24.82</v>
      </c>
      <c r="W377" s="158"/>
      <c r="X377" s="158" t="s">
        <v>314</v>
      </c>
      <c r="Y377" s="147"/>
      <c r="Z377" s="147"/>
      <c r="AA377" s="147"/>
      <c r="AB377" s="147"/>
      <c r="AC377" s="147"/>
      <c r="AD377" s="147"/>
      <c r="AE377" s="147"/>
      <c r="AF377" s="147"/>
      <c r="AG377" s="147" t="s">
        <v>324</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9" t="s">
        <v>1899</v>
      </c>
      <c r="D378" s="160"/>
      <c r="E378" s="161"/>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301</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9" t="s">
        <v>1900</v>
      </c>
      <c r="D379" s="160"/>
      <c r="E379" s="161">
        <v>4.4000000000000004</v>
      </c>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301</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72">
        <v>42</v>
      </c>
      <c r="B380" s="173" t="s">
        <v>1910</v>
      </c>
      <c r="C380" s="188" t="s">
        <v>1911</v>
      </c>
      <c r="D380" s="174" t="s">
        <v>312</v>
      </c>
      <c r="E380" s="175">
        <v>423.3</v>
      </c>
      <c r="F380" s="176"/>
      <c r="G380" s="177">
        <f>ROUND(E380*F380,2)</f>
        <v>0</v>
      </c>
      <c r="H380" s="176"/>
      <c r="I380" s="177">
        <f>ROUND(E380*H380,2)</f>
        <v>0</v>
      </c>
      <c r="J380" s="176"/>
      <c r="K380" s="177">
        <f>ROUND(E380*J380,2)</f>
        <v>0</v>
      </c>
      <c r="L380" s="177">
        <v>21</v>
      </c>
      <c r="M380" s="177">
        <f>G380*(1+L380/100)</f>
        <v>0</v>
      </c>
      <c r="N380" s="175">
        <v>0</v>
      </c>
      <c r="O380" s="175">
        <f>ROUND(E380*N380,2)</f>
        <v>0</v>
      </c>
      <c r="P380" s="175">
        <v>0.02</v>
      </c>
      <c r="Q380" s="175">
        <f>ROUND(E380*P380,2)</f>
        <v>8.4700000000000006</v>
      </c>
      <c r="R380" s="177" t="s">
        <v>374</v>
      </c>
      <c r="S380" s="177" t="s">
        <v>267</v>
      </c>
      <c r="T380" s="178" t="s">
        <v>267</v>
      </c>
      <c r="U380" s="158">
        <v>0.23</v>
      </c>
      <c r="V380" s="158">
        <f>ROUND(E380*U380,2)</f>
        <v>97.36</v>
      </c>
      <c r="W380" s="158"/>
      <c r="X380" s="158" t="s">
        <v>314</v>
      </c>
      <c r="Y380" s="147"/>
      <c r="Z380" s="147"/>
      <c r="AA380" s="147"/>
      <c r="AB380" s="147"/>
      <c r="AC380" s="147"/>
      <c r="AD380" s="147"/>
      <c r="AE380" s="147"/>
      <c r="AF380" s="147"/>
      <c r="AG380" s="147" t="s">
        <v>324</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266" t="s">
        <v>1912</v>
      </c>
      <c r="D381" s="267"/>
      <c r="E381" s="267"/>
      <c r="F381" s="267"/>
      <c r="G381" s="267"/>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317</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89" t="s">
        <v>1904</v>
      </c>
      <c r="D382" s="160"/>
      <c r="E382" s="161">
        <v>423.3</v>
      </c>
      <c r="F382" s="158"/>
      <c r="G382" s="158"/>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301</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90" t="s">
        <v>302</v>
      </c>
      <c r="D383" s="162"/>
      <c r="E383" s="163"/>
      <c r="F383" s="158"/>
      <c r="G383" s="158"/>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301</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91" t="s">
        <v>1905</v>
      </c>
      <c r="D384" s="162"/>
      <c r="E384" s="163">
        <v>212.99</v>
      </c>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301</v>
      </c>
      <c r="AH384" s="147">
        <v>2</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91" t="s">
        <v>1906</v>
      </c>
      <c r="D385" s="162"/>
      <c r="E385" s="163">
        <v>210.27</v>
      </c>
      <c r="F385" s="158"/>
      <c r="G385" s="158"/>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301</v>
      </c>
      <c r="AH385" s="147">
        <v>2</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90" t="s">
        <v>306</v>
      </c>
      <c r="D386" s="162"/>
      <c r="E386" s="163"/>
      <c r="F386" s="158"/>
      <c r="G386" s="158"/>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301</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72">
        <v>43</v>
      </c>
      <c r="B387" s="173" t="s">
        <v>1913</v>
      </c>
      <c r="C387" s="188" t="s">
        <v>1914</v>
      </c>
      <c r="D387" s="174" t="s">
        <v>432</v>
      </c>
      <c r="E387" s="175">
        <v>177.2</v>
      </c>
      <c r="F387" s="176"/>
      <c r="G387" s="177">
        <f>ROUND(E387*F387,2)</f>
        <v>0</v>
      </c>
      <c r="H387" s="176"/>
      <c r="I387" s="177">
        <f>ROUND(E387*H387,2)</f>
        <v>0</v>
      </c>
      <c r="J387" s="176"/>
      <c r="K387" s="177">
        <f>ROUND(E387*J387,2)</f>
        <v>0</v>
      </c>
      <c r="L387" s="177">
        <v>21</v>
      </c>
      <c r="M387" s="177">
        <f>G387*(1+L387/100)</f>
        <v>0</v>
      </c>
      <c r="N387" s="175">
        <v>0</v>
      </c>
      <c r="O387" s="175">
        <f>ROUND(E387*N387,2)</f>
        <v>0</v>
      </c>
      <c r="P387" s="175">
        <v>4.0000000000000002E-4</v>
      </c>
      <c r="Q387" s="175">
        <f>ROUND(E387*P387,2)</f>
        <v>7.0000000000000007E-2</v>
      </c>
      <c r="R387" s="177" t="s">
        <v>374</v>
      </c>
      <c r="S387" s="177" t="s">
        <v>267</v>
      </c>
      <c r="T387" s="178" t="s">
        <v>267</v>
      </c>
      <c r="U387" s="158">
        <v>7.0000000000000007E-2</v>
      </c>
      <c r="V387" s="158">
        <f>ROUND(E387*U387,2)</f>
        <v>12.4</v>
      </c>
      <c r="W387" s="158"/>
      <c r="X387" s="158" t="s">
        <v>314</v>
      </c>
      <c r="Y387" s="147"/>
      <c r="Z387" s="147"/>
      <c r="AA387" s="147"/>
      <c r="AB387" s="147"/>
      <c r="AC387" s="147"/>
      <c r="AD387" s="147"/>
      <c r="AE387" s="147"/>
      <c r="AF387" s="147"/>
      <c r="AG387" s="147" t="s">
        <v>315</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89" t="s">
        <v>1915</v>
      </c>
      <c r="D388" s="160"/>
      <c r="E388" s="161"/>
      <c r="F388" s="158"/>
      <c r="G388" s="158"/>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301</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189" t="s">
        <v>1916</v>
      </c>
      <c r="D389" s="160"/>
      <c r="E389" s="161">
        <v>3.5</v>
      </c>
      <c r="F389" s="158"/>
      <c r="G389" s="158"/>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301</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89" t="s">
        <v>1917</v>
      </c>
      <c r="D390" s="160"/>
      <c r="E390" s="161">
        <v>129.35</v>
      </c>
      <c r="F390" s="158"/>
      <c r="G390" s="158"/>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301</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90" t="s">
        <v>302</v>
      </c>
      <c r="D391" s="162"/>
      <c r="E391" s="163"/>
      <c r="F391" s="158"/>
      <c r="G391" s="158"/>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301</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91" t="s">
        <v>1918</v>
      </c>
      <c r="D392" s="162"/>
      <c r="E392" s="163">
        <v>166.3</v>
      </c>
      <c r="F392" s="158"/>
      <c r="G392" s="158"/>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301</v>
      </c>
      <c r="AH392" s="147">
        <v>2</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91" t="s">
        <v>1919</v>
      </c>
      <c r="D393" s="162"/>
      <c r="E393" s="163">
        <v>-36.950000000000003</v>
      </c>
      <c r="F393" s="158"/>
      <c r="G393" s="158"/>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301</v>
      </c>
      <c r="AH393" s="147">
        <v>2</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90" t="s">
        <v>306</v>
      </c>
      <c r="D394" s="162"/>
      <c r="E394" s="163"/>
      <c r="F394" s="158"/>
      <c r="G394" s="158"/>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301</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9" t="s">
        <v>1920</v>
      </c>
      <c r="D395" s="160"/>
      <c r="E395" s="161">
        <v>44.35</v>
      </c>
      <c r="F395" s="158"/>
      <c r="G395" s="158"/>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301</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190" t="s">
        <v>302</v>
      </c>
      <c r="D396" s="162"/>
      <c r="E396" s="163"/>
      <c r="F396" s="158"/>
      <c r="G396" s="158"/>
      <c r="H396" s="158"/>
      <c r="I396" s="158"/>
      <c r="J396" s="158"/>
      <c r="K396" s="158"/>
      <c r="L396" s="158"/>
      <c r="M396" s="158"/>
      <c r="N396" s="157"/>
      <c r="O396" s="157"/>
      <c r="P396" s="157"/>
      <c r="Q396" s="157"/>
      <c r="R396" s="158"/>
      <c r="S396" s="158"/>
      <c r="T396" s="158"/>
      <c r="U396" s="158"/>
      <c r="V396" s="158"/>
      <c r="W396" s="158"/>
      <c r="X396" s="158"/>
      <c r="Y396" s="147"/>
      <c r="Z396" s="147"/>
      <c r="AA396" s="147"/>
      <c r="AB396" s="147"/>
      <c r="AC396" s="147"/>
      <c r="AD396" s="147"/>
      <c r="AE396" s="147"/>
      <c r="AF396" s="147"/>
      <c r="AG396" s="147" t="s">
        <v>301</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91" t="s">
        <v>1921</v>
      </c>
      <c r="D397" s="162"/>
      <c r="E397" s="163">
        <v>46</v>
      </c>
      <c r="F397" s="158"/>
      <c r="G397" s="158"/>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301</v>
      </c>
      <c r="AH397" s="147">
        <v>2</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91" t="s">
        <v>1922</v>
      </c>
      <c r="D398" s="162"/>
      <c r="E398" s="163">
        <v>10</v>
      </c>
      <c r="F398" s="158"/>
      <c r="G398" s="158"/>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301</v>
      </c>
      <c r="AH398" s="147">
        <v>2</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91" t="s">
        <v>1923</v>
      </c>
      <c r="D399" s="162"/>
      <c r="E399" s="163">
        <v>-11.65</v>
      </c>
      <c r="F399" s="158"/>
      <c r="G399" s="158"/>
      <c r="H399" s="158"/>
      <c r="I399" s="158"/>
      <c r="J399" s="158"/>
      <c r="K399" s="158"/>
      <c r="L399" s="158"/>
      <c r="M399" s="158"/>
      <c r="N399" s="157"/>
      <c r="O399" s="157"/>
      <c r="P399" s="157"/>
      <c r="Q399" s="157"/>
      <c r="R399" s="158"/>
      <c r="S399" s="158"/>
      <c r="T399" s="158"/>
      <c r="U399" s="158"/>
      <c r="V399" s="158"/>
      <c r="W399" s="158"/>
      <c r="X399" s="158"/>
      <c r="Y399" s="147"/>
      <c r="Z399" s="147"/>
      <c r="AA399" s="147"/>
      <c r="AB399" s="147"/>
      <c r="AC399" s="147"/>
      <c r="AD399" s="147"/>
      <c r="AE399" s="147"/>
      <c r="AF399" s="147"/>
      <c r="AG399" s="147" t="s">
        <v>301</v>
      </c>
      <c r="AH399" s="147">
        <v>2</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90" t="s">
        <v>306</v>
      </c>
      <c r="D400" s="162"/>
      <c r="E400" s="163"/>
      <c r="F400" s="158"/>
      <c r="G400" s="158"/>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301</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72">
        <v>44</v>
      </c>
      <c r="B401" s="173" t="s">
        <v>1924</v>
      </c>
      <c r="C401" s="188" t="s">
        <v>1925</v>
      </c>
      <c r="D401" s="174" t="s">
        <v>383</v>
      </c>
      <c r="E401" s="175">
        <v>7</v>
      </c>
      <c r="F401" s="176"/>
      <c r="G401" s="177">
        <f>ROUND(E401*F401,2)</f>
        <v>0</v>
      </c>
      <c r="H401" s="176"/>
      <c r="I401" s="177">
        <f>ROUND(E401*H401,2)</f>
        <v>0</v>
      </c>
      <c r="J401" s="176"/>
      <c r="K401" s="177">
        <f>ROUND(E401*J401,2)</f>
        <v>0</v>
      </c>
      <c r="L401" s="177">
        <v>21</v>
      </c>
      <c r="M401" s="177">
        <f>G401*(1+L401/100)</f>
        <v>0</v>
      </c>
      <c r="N401" s="175">
        <v>0</v>
      </c>
      <c r="O401" s="175">
        <f>ROUND(E401*N401,2)</f>
        <v>0</v>
      </c>
      <c r="P401" s="175">
        <v>0</v>
      </c>
      <c r="Q401" s="175">
        <f>ROUND(E401*P401,2)</f>
        <v>0</v>
      </c>
      <c r="R401" s="177" t="s">
        <v>374</v>
      </c>
      <c r="S401" s="177" t="s">
        <v>267</v>
      </c>
      <c r="T401" s="178" t="s">
        <v>267</v>
      </c>
      <c r="U401" s="158">
        <v>0.05</v>
      </c>
      <c r="V401" s="158">
        <f>ROUND(E401*U401,2)</f>
        <v>0.35</v>
      </c>
      <c r="W401" s="158"/>
      <c r="X401" s="158" t="s">
        <v>314</v>
      </c>
      <c r="Y401" s="147"/>
      <c r="Z401" s="147"/>
      <c r="AA401" s="147"/>
      <c r="AB401" s="147"/>
      <c r="AC401" s="147"/>
      <c r="AD401" s="147"/>
      <c r="AE401" s="147"/>
      <c r="AF401" s="147"/>
      <c r="AG401" s="147" t="s">
        <v>324</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66" t="s">
        <v>853</v>
      </c>
      <c r="D402" s="267"/>
      <c r="E402" s="267"/>
      <c r="F402" s="267"/>
      <c r="G402" s="267"/>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317</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89" t="s">
        <v>1926</v>
      </c>
      <c r="D403" s="160"/>
      <c r="E403" s="161"/>
      <c r="F403" s="158"/>
      <c r="G403" s="158"/>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301</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9" t="s">
        <v>1927</v>
      </c>
      <c r="D404" s="160"/>
      <c r="E404" s="161">
        <v>5</v>
      </c>
      <c r="F404" s="158"/>
      <c r="G404" s="158"/>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301</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9" t="s">
        <v>1928</v>
      </c>
      <c r="D405" s="160"/>
      <c r="E405" s="161">
        <v>2</v>
      </c>
      <c r="F405" s="158"/>
      <c r="G405" s="158"/>
      <c r="H405" s="158"/>
      <c r="I405" s="158"/>
      <c r="J405" s="158"/>
      <c r="K405" s="158"/>
      <c r="L405" s="158"/>
      <c r="M405" s="158"/>
      <c r="N405" s="157"/>
      <c r="O405" s="157"/>
      <c r="P405" s="157"/>
      <c r="Q405" s="157"/>
      <c r="R405" s="158"/>
      <c r="S405" s="158"/>
      <c r="T405" s="158"/>
      <c r="U405" s="158"/>
      <c r="V405" s="158"/>
      <c r="W405" s="158"/>
      <c r="X405" s="158"/>
      <c r="Y405" s="147"/>
      <c r="Z405" s="147"/>
      <c r="AA405" s="147"/>
      <c r="AB405" s="147"/>
      <c r="AC405" s="147"/>
      <c r="AD405" s="147"/>
      <c r="AE405" s="147"/>
      <c r="AF405" s="147"/>
      <c r="AG405" s="147" t="s">
        <v>301</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33.75" outlineLevel="1" x14ac:dyDescent="0.2">
      <c r="A406" s="172">
        <v>45</v>
      </c>
      <c r="B406" s="173" t="s">
        <v>1929</v>
      </c>
      <c r="C406" s="188" t="s">
        <v>1930</v>
      </c>
      <c r="D406" s="174" t="s">
        <v>312</v>
      </c>
      <c r="E406" s="175">
        <v>9.1999999999999993</v>
      </c>
      <c r="F406" s="176"/>
      <c r="G406" s="177">
        <f>ROUND(E406*F406,2)</f>
        <v>0</v>
      </c>
      <c r="H406" s="176"/>
      <c r="I406" s="177">
        <f>ROUND(E406*H406,2)</f>
        <v>0</v>
      </c>
      <c r="J406" s="176"/>
      <c r="K406" s="177">
        <f>ROUND(E406*J406,2)</f>
        <v>0</v>
      </c>
      <c r="L406" s="177">
        <v>21</v>
      </c>
      <c r="M406" s="177">
        <f>G406*(1+L406/100)</f>
        <v>0</v>
      </c>
      <c r="N406" s="175">
        <v>1.17E-3</v>
      </c>
      <c r="O406" s="175">
        <f>ROUND(E406*N406,2)</f>
        <v>0.01</v>
      </c>
      <c r="P406" s="175">
        <v>7.5999999999999998E-2</v>
      </c>
      <c r="Q406" s="175">
        <f>ROUND(E406*P406,2)</f>
        <v>0.7</v>
      </c>
      <c r="R406" s="177" t="s">
        <v>374</v>
      </c>
      <c r="S406" s="177" t="s">
        <v>267</v>
      </c>
      <c r="T406" s="178" t="s">
        <v>267</v>
      </c>
      <c r="U406" s="158">
        <v>0.94</v>
      </c>
      <c r="V406" s="158">
        <f>ROUND(E406*U406,2)</f>
        <v>8.65</v>
      </c>
      <c r="W406" s="158"/>
      <c r="X406" s="158" t="s">
        <v>314</v>
      </c>
      <c r="Y406" s="147"/>
      <c r="Z406" s="147"/>
      <c r="AA406" s="147"/>
      <c r="AB406" s="147"/>
      <c r="AC406" s="147"/>
      <c r="AD406" s="147"/>
      <c r="AE406" s="147"/>
      <c r="AF406" s="147"/>
      <c r="AG406" s="147" t="s">
        <v>324</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89" t="s">
        <v>1931</v>
      </c>
      <c r="D407" s="160"/>
      <c r="E407" s="161"/>
      <c r="F407" s="158"/>
      <c r="G407" s="158"/>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301</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9" t="s">
        <v>1932</v>
      </c>
      <c r="D408" s="160"/>
      <c r="E408" s="161">
        <v>6</v>
      </c>
      <c r="F408" s="158"/>
      <c r="G408" s="158"/>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301</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89" t="s">
        <v>1933</v>
      </c>
      <c r="D409" s="160"/>
      <c r="E409" s="161">
        <v>3.2</v>
      </c>
      <c r="F409" s="158"/>
      <c r="G409" s="158"/>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301</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72">
        <v>46</v>
      </c>
      <c r="B410" s="173" t="s">
        <v>1934</v>
      </c>
      <c r="C410" s="188" t="s">
        <v>1935</v>
      </c>
      <c r="D410" s="174" t="s">
        <v>432</v>
      </c>
      <c r="E410" s="175">
        <v>30.2</v>
      </c>
      <c r="F410" s="176"/>
      <c r="G410" s="177">
        <f>ROUND(E410*F410,2)</f>
        <v>0</v>
      </c>
      <c r="H410" s="176"/>
      <c r="I410" s="177">
        <f>ROUND(E410*H410,2)</f>
        <v>0</v>
      </c>
      <c r="J410" s="176"/>
      <c r="K410" s="177">
        <f>ROUND(E410*J410,2)</f>
        <v>0</v>
      </c>
      <c r="L410" s="177">
        <v>21</v>
      </c>
      <c r="M410" s="177">
        <f>G410*(1+L410/100)</f>
        <v>0</v>
      </c>
      <c r="N410" s="175">
        <v>0</v>
      </c>
      <c r="O410" s="175">
        <f>ROUND(E410*N410,2)</f>
        <v>0</v>
      </c>
      <c r="P410" s="175">
        <v>4.6000000000000001E-4</v>
      </c>
      <c r="Q410" s="175">
        <f>ROUND(E410*P410,2)</f>
        <v>0.01</v>
      </c>
      <c r="R410" s="177" t="s">
        <v>374</v>
      </c>
      <c r="S410" s="177" t="s">
        <v>267</v>
      </c>
      <c r="T410" s="178" t="s">
        <v>267</v>
      </c>
      <c r="U410" s="158">
        <v>2</v>
      </c>
      <c r="V410" s="158">
        <f>ROUND(E410*U410,2)</f>
        <v>60.4</v>
      </c>
      <c r="W410" s="158"/>
      <c r="X410" s="158" t="s">
        <v>314</v>
      </c>
      <c r="Y410" s="147"/>
      <c r="Z410" s="147"/>
      <c r="AA410" s="147"/>
      <c r="AB410" s="147"/>
      <c r="AC410" s="147"/>
      <c r="AD410" s="147"/>
      <c r="AE410" s="147"/>
      <c r="AF410" s="147"/>
      <c r="AG410" s="147" t="s">
        <v>324</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89" t="s">
        <v>1936</v>
      </c>
      <c r="D411" s="160"/>
      <c r="E411" s="161">
        <v>30.2</v>
      </c>
      <c r="F411" s="158"/>
      <c r="G411" s="158"/>
      <c r="H411" s="158"/>
      <c r="I411" s="158"/>
      <c r="J411" s="158"/>
      <c r="K411" s="158"/>
      <c r="L411" s="158"/>
      <c r="M411" s="158"/>
      <c r="N411" s="157"/>
      <c r="O411" s="157"/>
      <c r="P411" s="157"/>
      <c r="Q411" s="157"/>
      <c r="R411" s="158"/>
      <c r="S411" s="158"/>
      <c r="T411" s="158"/>
      <c r="U411" s="158"/>
      <c r="V411" s="158"/>
      <c r="W411" s="158"/>
      <c r="X411" s="158"/>
      <c r="Y411" s="147"/>
      <c r="Z411" s="147"/>
      <c r="AA411" s="147"/>
      <c r="AB411" s="147"/>
      <c r="AC411" s="147"/>
      <c r="AD411" s="147"/>
      <c r="AE411" s="147"/>
      <c r="AF411" s="147"/>
      <c r="AG411" s="147" t="s">
        <v>301</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90" t="s">
        <v>302</v>
      </c>
      <c r="D412" s="162"/>
      <c r="E412" s="163"/>
      <c r="F412" s="158"/>
      <c r="G412" s="158"/>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301</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91" t="s">
        <v>1937</v>
      </c>
      <c r="D413" s="162"/>
      <c r="E413" s="163">
        <v>17.2</v>
      </c>
      <c r="F413" s="158"/>
      <c r="G413" s="158"/>
      <c r="H413" s="158"/>
      <c r="I413" s="158"/>
      <c r="J413" s="158"/>
      <c r="K413" s="158"/>
      <c r="L413" s="158"/>
      <c r="M413" s="158"/>
      <c r="N413" s="157"/>
      <c r="O413" s="157"/>
      <c r="P413" s="157"/>
      <c r="Q413" s="157"/>
      <c r="R413" s="158"/>
      <c r="S413" s="158"/>
      <c r="T413" s="158"/>
      <c r="U413" s="158"/>
      <c r="V413" s="158"/>
      <c r="W413" s="158"/>
      <c r="X413" s="158"/>
      <c r="Y413" s="147"/>
      <c r="Z413" s="147"/>
      <c r="AA413" s="147"/>
      <c r="AB413" s="147"/>
      <c r="AC413" s="147"/>
      <c r="AD413" s="147"/>
      <c r="AE413" s="147"/>
      <c r="AF413" s="147"/>
      <c r="AG413" s="147" t="s">
        <v>301</v>
      </c>
      <c r="AH413" s="147">
        <v>2</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91" t="s">
        <v>1938</v>
      </c>
      <c r="D414" s="162"/>
      <c r="E414" s="163">
        <v>13</v>
      </c>
      <c r="F414" s="158"/>
      <c r="G414" s="158"/>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301</v>
      </c>
      <c r="AH414" s="147">
        <v>2</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90" t="s">
        <v>306</v>
      </c>
      <c r="D415" s="162"/>
      <c r="E415" s="163"/>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301</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ht="22.5" outlineLevel="1" x14ac:dyDescent="0.2">
      <c r="A416" s="172">
        <v>47</v>
      </c>
      <c r="B416" s="173" t="s">
        <v>1939</v>
      </c>
      <c r="C416" s="188" t="s">
        <v>1940</v>
      </c>
      <c r="D416" s="174" t="s">
        <v>312</v>
      </c>
      <c r="E416" s="175">
        <v>620.95000000000005</v>
      </c>
      <c r="F416" s="176"/>
      <c r="G416" s="177">
        <f>ROUND(E416*F416,2)</f>
        <v>0</v>
      </c>
      <c r="H416" s="176"/>
      <c r="I416" s="177">
        <f>ROUND(E416*H416,2)</f>
        <v>0</v>
      </c>
      <c r="J416" s="176"/>
      <c r="K416" s="177">
        <f>ROUND(E416*J416,2)</f>
        <v>0</v>
      </c>
      <c r="L416" s="177">
        <v>21</v>
      </c>
      <c r="M416" s="177">
        <f>G416*(1+L416/100)</f>
        <v>0</v>
      </c>
      <c r="N416" s="175">
        <v>0</v>
      </c>
      <c r="O416" s="175">
        <f>ROUND(E416*N416,2)</f>
        <v>0</v>
      </c>
      <c r="P416" s="175">
        <v>4.0000000000000001E-3</v>
      </c>
      <c r="Q416" s="175">
        <f>ROUND(E416*P416,2)</f>
        <v>2.48</v>
      </c>
      <c r="R416" s="177" t="s">
        <v>374</v>
      </c>
      <c r="S416" s="177" t="s">
        <v>267</v>
      </c>
      <c r="T416" s="178" t="s">
        <v>267</v>
      </c>
      <c r="U416" s="158">
        <v>0.03</v>
      </c>
      <c r="V416" s="158">
        <f>ROUND(E416*U416,2)</f>
        <v>18.63</v>
      </c>
      <c r="W416" s="158"/>
      <c r="X416" s="158" t="s">
        <v>314</v>
      </c>
      <c r="Y416" s="147"/>
      <c r="Z416" s="147"/>
      <c r="AA416" s="147"/>
      <c r="AB416" s="147"/>
      <c r="AC416" s="147"/>
      <c r="AD416" s="147"/>
      <c r="AE416" s="147"/>
      <c r="AF416" s="147"/>
      <c r="AG416" s="147" t="s">
        <v>324</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89" t="s">
        <v>1702</v>
      </c>
      <c r="D417" s="160"/>
      <c r="E417" s="161">
        <v>23.7</v>
      </c>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301</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90" t="s">
        <v>302</v>
      </c>
      <c r="D418" s="162"/>
      <c r="E418" s="163"/>
      <c r="F418" s="158"/>
      <c r="G418" s="158"/>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301</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91" t="s">
        <v>1703</v>
      </c>
      <c r="D419" s="162"/>
      <c r="E419" s="163">
        <v>23.684999999999999</v>
      </c>
      <c r="F419" s="158"/>
      <c r="G419" s="158"/>
      <c r="H419" s="158"/>
      <c r="I419" s="158"/>
      <c r="J419" s="158"/>
      <c r="K419" s="158"/>
      <c r="L419" s="158"/>
      <c r="M419" s="158"/>
      <c r="N419" s="157"/>
      <c r="O419" s="157"/>
      <c r="P419" s="157"/>
      <c r="Q419" s="157"/>
      <c r="R419" s="158"/>
      <c r="S419" s="158"/>
      <c r="T419" s="158"/>
      <c r="U419" s="158"/>
      <c r="V419" s="158"/>
      <c r="W419" s="158"/>
      <c r="X419" s="158"/>
      <c r="Y419" s="147"/>
      <c r="Z419" s="147"/>
      <c r="AA419" s="147"/>
      <c r="AB419" s="147"/>
      <c r="AC419" s="147"/>
      <c r="AD419" s="147"/>
      <c r="AE419" s="147"/>
      <c r="AF419" s="147"/>
      <c r="AG419" s="147" t="s">
        <v>301</v>
      </c>
      <c r="AH419" s="147">
        <v>2</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90" t="s">
        <v>306</v>
      </c>
      <c r="D420" s="162"/>
      <c r="E420" s="163"/>
      <c r="F420" s="158"/>
      <c r="G420" s="158"/>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301</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89" t="s">
        <v>1704</v>
      </c>
      <c r="D421" s="160"/>
      <c r="E421" s="161">
        <v>177.8</v>
      </c>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301</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90" t="s">
        <v>302</v>
      </c>
      <c r="D422" s="162"/>
      <c r="E422" s="163"/>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301</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91" t="s">
        <v>1705</v>
      </c>
      <c r="D423" s="162"/>
      <c r="E423" s="163">
        <v>474.1</v>
      </c>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301</v>
      </c>
      <c r="AH423" s="147">
        <v>2</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91" t="s">
        <v>1706</v>
      </c>
      <c r="D424" s="162"/>
      <c r="E424" s="163">
        <v>-296.3</v>
      </c>
      <c r="F424" s="158"/>
      <c r="G424" s="158"/>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301</v>
      </c>
      <c r="AH424" s="147">
        <v>2</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90" t="s">
        <v>306</v>
      </c>
      <c r="D425" s="162"/>
      <c r="E425" s="163"/>
      <c r="F425" s="158"/>
      <c r="G425" s="158"/>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301</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89" t="s">
        <v>1707</v>
      </c>
      <c r="D426" s="160"/>
      <c r="E426" s="161">
        <v>245.4</v>
      </c>
      <c r="F426" s="158"/>
      <c r="G426" s="158"/>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301</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90" t="s">
        <v>302</v>
      </c>
      <c r="D427" s="162"/>
      <c r="E427" s="163"/>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301</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91" t="s">
        <v>1708</v>
      </c>
      <c r="D428" s="162"/>
      <c r="E428" s="163">
        <v>181.9</v>
      </c>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301</v>
      </c>
      <c r="AH428" s="147">
        <v>2</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91" t="s">
        <v>1688</v>
      </c>
      <c r="D429" s="162"/>
      <c r="E429" s="163"/>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301</v>
      </c>
      <c r="AH429" s="147">
        <v>2</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191" t="s">
        <v>1709</v>
      </c>
      <c r="D430" s="162"/>
      <c r="E430" s="163">
        <v>39.270000000000003</v>
      </c>
      <c r="F430" s="158"/>
      <c r="G430" s="158"/>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301</v>
      </c>
      <c r="AH430" s="147">
        <v>2</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91" t="s">
        <v>1710</v>
      </c>
      <c r="D431" s="162"/>
      <c r="E431" s="163">
        <v>24.254999999999999</v>
      </c>
      <c r="F431" s="158"/>
      <c r="G431" s="158"/>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301</v>
      </c>
      <c r="AH431" s="147">
        <v>2</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90" t="s">
        <v>306</v>
      </c>
      <c r="D432" s="162"/>
      <c r="E432" s="163"/>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301</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9" t="s">
        <v>1711</v>
      </c>
      <c r="D433" s="160"/>
      <c r="E433" s="161">
        <v>157.30000000000001</v>
      </c>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301</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90" t="s">
        <v>302</v>
      </c>
      <c r="D434" s="162"/>
      <c r="E434" s="163"/>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301</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91" t="s">
        <v>1712</v>
      </c>
      <c r="D435" s="162"/>
      <c r="E435" s="163">
        <v>41.25</v>
      </c>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301</v>
      </c>
      <c r="AH435" s="147">
        <v>2</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91" t="s">
        <v>1713</v>
      </c>
      <c r="D436" s="162"/>
      <c r="E436" s="163">
        <v>116.07</v>
      </c>
      <c r="F436" s="158"/>
      <c r="G436" s="158"/>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301</v>
      </c>
      <c r="AH436" s="147">
        <v>2</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90" t="s">
        <v>306</v>
      </c>
      <c r="D437" s="162"/>
      <c r="E437" s="163"/>
      <c r="F437" s="158"/>
      <c r="G437" s="158"/>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301</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9" t="s">
        <v>1683</v>
      </c>
      <c r="D438" s="160"/>
      <c r="E438" s="161">
        <v>16.75</v>
      </c>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301</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90" t="s">
        <v>302</v>
      </c>
      <c r="D439" s="162"/>
      <c r="E439" s="163"/>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301</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91" t="s">
        <v>1684</v>
      </c>
      <c r="D440" s="162"/>
      <c r="E440" s="163">
        <v>16.75</v>
      </c>
      <c r="F440" s="158"/>
      <c r="G440" s="158"/>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301</v>
      </c>
      <c r="AH440" s="147">
        <v>2</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90" t="s">
        <v>306</v>
      </c>
      <c r="D441" s="162"/>
      <c r="E441" s="163"/>
      <c r="F441" s="158"/>
      <c r="G441" s="158"/>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301</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ht="22.5" outlineLevel="1" x14ac:dyDescent="0.2">
      <c r="A442" s="172">
        <v>48</v>
      </c>
      <c r="B442" s="173" t="s">
        <v>1941</v>
      </c>
      <c r="C442" s="188" t="s">
        <v>1942</v>
      </c>
      <c r="D442" s="174" t="s">
        <v>312</v>
      </c>
      <c r="E442" s="175">
        <v>754.15</v>
      </c>
      <c r="F442" s="176"/>
      <c r="G442" s="177">
        <f>ROUND(E442*F442,2)</f>
        <v>0</v>
      </c>
      <c r="H442" s="176"/>
      <c r="I442" s="177">
        <f>ROUND(E442*H442,2)</f>
        <v>0</v>
      </c>
      <c r="J442" s="176"/>
      <c r="K442" s="177">
        <f>ROUND(E442*J442,2)</f>
        <v>0</v>
      </c>
      <c r="L442" s="177">
        <v>21</v>
      </c>
      <c r="M442" s="177">
        <f>G442*(1+L442/100)</f>
        <v>0</v>
      </c>
      <c r="N442" s="175">
        <v>0</v>
      </c>
      <c r="O442" s="175">
        <f>ROUND(E442*N442,2)</f>
        <v>0</v>
      </c>
      <c r="P442" s="175">
        <v>4.0000000000000001E-3</v>
      </c>
      <c r="Q442" s="175">
        <f>ROUND(E442*P442,2)</f>
        <v>3.02</v>
      </c>
      <c r="R442" s="177" t="s">
        <v>374</v>
      </c>
      <c r="S442" s="177" t="s">
        <v>267</v>
      </c>
      <c r="T442" s="178" t="s">
        <v>267</v>
      </c>
      <c r="U442" s="158">
        <v>0.03</v>
      </c>
      <c r="V442" s="158">
        <f>ROUND(E442*U442,2)</f>
        <v>22.62</v>
      </c>
      <c r="W442" s="158"/>
      <c r="X442" s="158" t="s">
        <v>314</v>
      </c>
      <c r="Y442" s="147"/>
      <c r="Z442" s="147"/>
      <c r="AA442" s="147"/>
      <c r="AB442" s="147"/>
      <c r="AC442" s="147"/>
      <c r="AD442" s="147"/>
      <c r="AE442" s="147"/>
      <c r="AF442" s="147"/>
      <c r="AG442" s="147" t="s">
        <v>315</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89" t="s">
        <v>1716</v>
      </c>
      <c r="D443" s="160"/>
      <c r="E443" s="161"/>
      <c r="F443" s="158"/>
      <c r="G443" s="158"/>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301</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9" t="s">
        <v>1717</v>
      </c>
      <c r="D444" s="160"/>
      <c r="E444" s="161">
        <v>612.35</v>
      </c>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301</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9" t="s">
        <v>1718</v>
      </c>
      <c r="D445" s="160"/>
      <c r="E445" s="161">
        <v>79.447500000000005</v>
      </c>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301</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9" t="s">
        <v>1719</v>
      </c>
      <c r="D446" s="160"/>
      <c r="E446" s="161">
        <v>7.02</v>
      </c>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301</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9" t="s">
        <v>1720</v>
      </c>
      <c r="D447" s="160"/>
      <c r="E447" s="161"/>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301</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89" t="s">
        <v>1721</v>
      </c>
      <c r="D448" s="160"/>
      <c r="E448" s="161">
        <v>34.78</v>
      </c>
      <c r="F448" s="158"/>
      <c r="G448" s="158"/>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301</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9" t="s">
        <v>1722</v>
      </c>
      <c r="D449" s="160"/>
      <c r="E449" s="161">
        <v>16.978750000000002</v>
      </c>
      <c r="F449" s="158"/>
      <c r="G449" s="158"/>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301</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9" t="s">
        <v>1723</v>
      </c>
      <c r="D450" s="160"/>
      <c r="E450" s="161">
        <v>44.365000000000002</v>
      </c>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301</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9" t="s">
        <v>1724</v>
      </c>
      <c r="D451" s="160"/>
      <c r="E451" s="161"/>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301</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9" t="s">
        <v>1725</v>
      </c>
      <c r="D452" s="160"/>
      <c r="E452" s="161">
        <v>170.06</v>
      </c>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301</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89" t="s">
        <v>1726</v>
      </c>
      <c r="D453" s="160"/>
      <c r="E453" s="161"/>
      <c r="F453" s="158"/>
      <c r="G453" s="158"/>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301</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9" t="s">
        <v>1727</v>
      </c>
      <c r="D454" s="160"/>
      <c r="E454" s="161">
        <v>33.06</v>
      </c>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301</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9" t="s">
        <v>1728</v>
      </c>
      <c r="D455" s="160"/>
      <c r="E455" s="161">
        <v>12</v>
      </c>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301</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9" t="s">
        <v>1729</v>
      </c>
      <c r="D456" s="160"/>
      <c r="E456" s="161"/>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301</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9" t="s">
        <v>1730</v>
      </c>
      <c r="D457" s="160"/>
      <c r="E457" s="161">
        <v>144.74</v>
      </c>
      <c r="F457" s="158"/>
      <c r="G457" s="158"/>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301</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9" t="s">
        <v>1731</v>
      </c>
      <c r="D458" s="160"/>
      <c r="E458" s="161">
        <v>32.19</v>
      </c>
      <c r="F458" s="158"/>
      <c r="G458" s="158"/>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301</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89" t="s">
        <v>1732</v>
      </c>
      <c r="D459" s="160"/>
      <c r="E459" s="161">
        <v>-205.59</v>
      </c>
      <c r="F459" s="158"/>
      <c r="G459" s="158"/>
      <c r="H459" s="158"/>
      <c r="I459" s="158"/>
      <c r="J459" s="158"/>
      <c r="K459" s="158"/>
      <c r="L459" s="158"/>
      <c r="M459" s="158"/>
      <c r="N459" s="157"/>
      <c r="O459" s="157"/>
      <c r="P459" s="157"/>
      <c r="Q459" s="157"/>
      <c r="R459" s="158"/>
      <c r="S459" s="158"/>
      <c r="T459" s="158"/>
      <c r="U459" s="158"/>
      <c r="V459" s="158"/>
      <c r="W459" s="158"/>
      <c r="X459" s="158"/>
      <c r="Y459" s="147"/>
      <c r="Z459" s="147"/>
      <c r="AA459" s="147"/>
      <c r="AB459" s="147"/>
      <c r="AC459" s="147"/>
      <c r="AD459" s="147"/>
      <c r="AE459" s="147"/>
      <c r="AF459" s="147"/>
      <c r="AG459" s="147" t="s">
        <v>301</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89" t="s">
        <v>1733</v>
      </c>
      <c r="D460" s="160"/>
      <c r="E460" s="161"/>
      <c r="F460" s="158"/>
      <c r="G460" s="158"/>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301</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89" t="s">
        <v>1734</v>
      </c>
      <c r="D461" s="160"/>
      <c r="E461" s="161">
        <v>-250.86</v>
      </c>
      <c r="F461" s="158"/>
      <c r="G461" s="158"/>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301</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9" t="s">
        <v>1735</v>
      </c>
      <c r="D462" s="160"/>
      <c r="E462" s="161">
        <v>-13.888500000000001</v>
      </c>
      <c r="F462" s="158"/>
      <c r="G462" s="158"/>
      <c r="H462" s="158"/>
      <c r="I462" s="158"/>
      <c r="J462" s="158"/>
      <c r="K462" s="158"/>
      <c r="L462" s="158"/>
      <c r="M462" s="158"/>
      <c r="N462" s="157"/>
      <c r="O462" s="157"/>
      <c r="P462" s="157"/>
      <c r="Q462" s="157"/>
      <c r="R462" s="158"/>
      <c r="S462" s="158"/>
      <c r="T462" s="158"/>
      <c r="U462" s="158"/>
      <c r="V462" s="158"/>
      <c r="W462" s="158"/>
      <c r="X462" s="158"/>
      <c r="Y462" s="147"/>
      <c r="Z462" s="147"/>
      <c r="AA462" s="147"/>
      <c r="AB462" s="147"/>
      <c r="AC462" s="147"/>
      <c r="AD462" s="147"/>
      <c r="AE462" s="147"/>
      <c r="AF462" s="147"/>
      <c r="AG462" s="147" t="s">
        <v>301</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89" t="s">
        <v>1736</v>
      </c>
      <c r="D463" s="160"/>
      <c r="E463" s="161">
        <v>-15.84</v>
      </c>
      <c r="F463" s="158"/>
      <c r="G463" s="158"/>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301</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189" t="s">
        <v>1737</v>
      </c>
      <c r="D464" s="160"/>
      <c r="E464" s="161">
        <v>3.7249999999999998E-2</v>
      </c>
      <c r="F464" s="158"/>
      <c r="G464" s="158"/>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301</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199" t="s">
        <v>458</v>
      </c>
      <c r="D465" s="195"/>
      <c r="E465" s="196">
        <v>700.85</v>
      </c>
      <c r="F465" s="158"/>
      <c r="G465" s="158"/>
      <c r="H465" s="158"/>
      <c r="I465" s="158"/>
      <c r="J465" s="158"/>
      <c r="K465" s="158"/>
      <c r="L465" s="158"/>
      <c r="M465" s="158"/>
      <c r="N465" s="157"/>
      <c r="O465" s="157"/>
      <c r="P465" s="157"/>
      <c r="Q465" s="157"/>
      <c r="R465" s="158"/>
      <c r="S465" s="158"/>
      <c r="T465" s="158"/>
      <c r="U465" s="158"/>
      <c r="V465" s="158"/>
      <c r="W465" s="158"/>
      <c r="X465" s="158"/>
      <c r="Y465" s="147"/>
      <c r="Z465" s="147"/>
      <c r="AA465" s="147"/>
      <c r="AB465" s="147"/>
      <c r="AC465" s="147"/>
      <c r="AD465" s="147"/>
      <c r="AE465" s="147"/>
      <c r="AF465" s="147"/>
      <c r="AG465" s="147" t="s">
        <v>301</v>
      </c>
      <c r="AH465" s="147">
        <v>1</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89" t="s">
        <v>1738</v>
      </c>
      <c r="D466" s="160"/>
      <c r="E466" s="161"/>
      <c r="F466" s="158"/>
      <c r="G466" s="158"/>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301</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9" t="s">
        <v>1739</v>
      </c>
      <c r="D467" s="160"/>
      <c r="E467" s="161">
        <v>76.385999999999996</v>
      </c>
      <c r="F467" s="158"/>
      <c r="G467" s="158"/>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301</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9" t="s">
        <v>1740</v>
      </c>
      <c r="D468" s="160"/>
      <c r="E468" s="161">
        <v>43.616</v>
      </c>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301</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9" t="s">
        <v>1741</v>
      </c>
      <c r="D469" s="160"/>
      <c r="E469" s="161"/>
      <c r="F469" s="158"/>
      <c r="G469" s="158"/>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301</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89" t="s">
        <v>1742</v>
      </c>
      <c r="D470" s="160"/>
      <c r="E470" s="161">
        <v>3.3</v>
      </c>
      <c r="F470" s="158"/>
      <c r="G470" s="158"/>
      <c r="H470" s="158"/>
      <c r="I470" s="158"/>
      <c r="J470" s="158"/>
      <c r="K470" s="158"/>
      <c r="L470" s="158"/>
      <c r="M470" s="158"/>
      <c r="N470" s="157"/>
      <c r="O470" s="157"/>
      <c r="P470" s="157"/>
      <c r="Q470" s="157"/>
      <c r="R470" s="158"/>
      <c r="S470" s="158"/>
      <c r="T470" s="158"/>
      <c r="U470" s="158"/>
      <c r="V470" s="158"/>
      <c r="W470" s="158"/>
      <c r="X470" s="158"/>
      <c r="Y470" s="147"/>
      <c r="Z470" s="147"/>
      <c r="AA470" s="147"/>
      <c r="AB470" s="147"/>
      <c r="AC470" s="147"/>
      <c r="AD470" s="147"/>
      <c r="AE470" s="147"/>
      <c r="AF470" s="147"/>
      <c r="AG470" s="147" t="s">
        <v>301</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9" t="s">
        <v>1743</v>
      </c>
      <c r="D471" s="160"/>
      <c r="E471" s="161">
        <v>1.2</v>
      </c>
      <c r="F471" s="158"/>
      <c r="G471" s="158"/>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301</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9" t="s">
        <v>1733</v>
      </c>
      <c r="D472" s="160"/>
      <c r="E472" s="161"/>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301</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9" t="s">
        <v>1744</v>
      </c>
      <c r="D473" s="160"/>
      <c r="E473" s="161">
        <v>-5.4</v>
      </c>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301</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9" t="s">
        <v>1745</v>
      </c>
      <c r="D474" s="160"/>
      <c r="E474" s="161">
        <v>-14.972</v>
      </c>
      <c r="F474" s="158"/>
      <c r="G474" s="158"/>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301</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9" t="s">
        <v>1746</v>
      </c>
      <c r="D475" s="160"/>
      <c r="E475" s="161">
        <v>-50.85</v>
      </c>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301</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90" t="s">
        <v>302</v>
      </c>
      <c r="D476" s="162"/>
      <c r="E476" s="163"/>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301</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191" t="s">
        <v>1747</v>
      </c>
      <c r="D477" s="162"/>
      <c r="E477" s="163">
        <v>33</v>
      </c>
      <c r="F477" s="158"/>
      <c r="G477" s="158"/>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301</v>
      </c>
      <c r="AH477" s="147">
        <v>2</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91" t="s">
        <v>1748</v>
      </c>
      <c r="D478" s="162"/>
      <c r="E478" s="163">
        <v>17.850000000000001</v>
      </c>
      <c r="F478" s="158"/>
      <c r="G478" s="158"/>
      <c r="H478" s="158"/>
      <c r="I478" s="158"/>
      <c r="J478" s="158"/>
      <c r="K478" s="158"/>
      <c r="L478" s="158"/>
      <c r="M478" s="158"/>
      <c r="N478" s="157"/>
      <c r="O478" s="157"/>
      <c r="P478" s="157"/>
      <c r="Q478" s="157"/>
      <c r="R478" s="158"/>
      <c r="S478" s="158"/>
      <c r="T478" s="158"/>
      <c r="U478" s="158"/>
      <c r="V478" s="158"/>
      <c r="W478" s="158"/>
      <c r="X478" s="158"/>
      <c r="Y478" s="147"/>
      <c r="Z478" s="147"/>
      <c r="AA478" s="147"/>
      <c r="AB478" s="147"/>
      <c r="AC478" s="147"/>
      <c r="AD478" s="147"/>
      <c r="AE478" s="147"/>
      <c r="AF478" s="147"/>
      <c r="AG478" s="147" t="s">
        <v>301</v>
      </c>
      <c r="AH478" s="147">
        <v>2</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90" t="s">
        <v>306</v>
      </c>
      <c r="D479" s="162"/>
      <c r="E479" s="163"/>
      <c r="F479" s="158"/>
      <c r="G479" s="158"/>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301</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89" t="s">
        <v>1673</v>
      </c>
      <c r="D480" s="160"/>
      <c r="E480" s="161">
        <v>0.02</v>
      </c>
      <c r="F480" s="158"/>
      <c r="G480" s="158"/>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301</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99" t="s">
        <v>458</v>
      </c>
      <c r="D481" s="195"/>
      <c r="E481" s="196">
        <v>53.3</v>
      </c>
      <c r="F481" s="158"/>
      <c r="G481" s="158"/>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301</v>
      </c>
      <c r="AH481" s="147">
        <v>1</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ht="22.5" outlineLevel="1" x14ac:dyDescent="0.2">
      <c r="A482" s="172">
        <v>49</v>
      </c>
      <c r="B482" s="173" t="s">
        <v>1943</v>
      </c>
      <c r="C482" s="188" t="s">
        <v>1944</v>
      </c>
      <c r="D482" s="174" t="s">
        <v>312</v>
      </c>
      <c r="E482" s="175">
        <v>443</v>
      </c>
      <c r="F482" s="176"/>
      <c r="G482" s="177">
        <f>ROUND(E482*F482,2)</f>
        <v>0</v>
      </c>
      <c r="H482" s="176"/>
      <c r="I482" s="177">
        <f>ROUND(E482*H482,2)</f>
        <v>0</v>
      </c>
      <c r="J482" s="176"/>
      <c r="K482" s="177">
        <f>ROUND(E482*J482,2)</f>
        <v>0</v>
      </c>
      <c r="L482" s="177">
        <v>21</v>
      </c>
      <c r="M482" s="177">
        <f>G482*(1+L482/100)</f>
        <v>0</v>
      </c>
      <c r="N482" s="175">
        <v>0</v>
      </c>
      <c r="O482" s="175">
        <f>ROUND(E482*N482,2)</f>
        <v>0</v>
      </c>
      <c r="P482" s="175">
        <v>4.5999999999999999E-2</v>
      </c>
      <c r="Q482" s="175">
        <f>ROUND(E482*P482,2)</f>
        <v>20.38</v>
      </c>
      <c r="R482" s="177" t="s">
        <v>374</v>
      </c>
      <c r="S482" s="177" t="s">
        <v>267</v>
      </c>
      <c r="T482" s="178" t="s">
        <v>267</v>
      </c>
      <c r="U482" s="158">
        <v>0.26</v>
      </c>
      <c r="V482" s="158">
        <f>ROUND(E482*U482,2)</f>
        <v>115.18</v>
      </c>
      <c r="W482" s="158"/>
      <c r="X482" s="158" t="s">
        <v>314</v>
      </c>
      <c r="Y482" s="147"/>
      <c r="Z482" s="147"/>
      <c r="AA482" s="147"/>
      <c r="AB482" s="147"/>
      <c r="AC482" s="147"/>
      <c r="AD482" s="147"/>
      <c r="AE482" s="147"/>
      <c r="AF482" s="147"/>
      <c r="AG482" s="147" t="s">
        <v>324</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89" t="s">
        <v>1945</v>
      </c>
      <c r="D483" s="160"/>
      <c r="E483" s="161"/>
      <c r="F483" s="158"/>
      <c r="G483" s="158"/>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301</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89" t="s">
        <v>1946</v>
      </c>
      <c r="D484" s="160"/>
      <c r="E484" s="161">
        <v>137.50399999999999</v>
      </c>
      <c r="F484" s="158"/>
      <c r="G484" s="158"/>
      <c r="H484" s="158"/>
      <c r="I484" s="158"/>
      <c r="J484" s="158"/>
      <c r="K484" s="158"/>
      <c r="L484" s="158"/>
      <c r="M484" s="158"/>
      <c r="N484" s="157"/>
      <c r="O484" s="157"/>
      <c r="P484" s="157"/>
      <c r="Q484" s="157"/>
      <c r="R484" s="158"/>
      <c r="S484" s="158"/>
      <c r="T484" s="158"/>
      <c r="U484" s="158"/>
      <c r="V484" s="158"/>
      <c r="W484" s="158"/>
      <c r="X484" s="158"/>
      <c r="Y484" s="147"/>
      <c r="Z484" s="147"/>
      <c r="AA484" s="147"/>
      <c r="AB484" s="147"/>
      <c r="AC484" s="147"/>
      <c r="AD484" s="147"/>
      <c r="AE484" s="147"/>
      <c r="AF484" s="147"/>
      <c r="AG484" s="147" t="s">
        <v>301</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89" t="s">
        <v>1947</v>
      </c>
      <c r="D485" s="160"/>
      <c r="E485" s="161">
        <v>19.2</v>
      </c>
      <c r="F485" s="158"/>
      <c r="G485" s="158"/>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301</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9" t="s">
        <v>1948</v>
      </c>
      <c r="D486" s="160"/>
      <c r="E486" s="161">
        <v>8.9600000000000009</v>
      </c>
      <c r="F486" s="158"/>
      <c r="G486" s="158"/>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301</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9" t="s">
        <v>1741</v>
      </c>
      <c r="D487" s="160"/>
      <c r="E487" s="161"/>
      <c r="F487" s="158"/>
      <c r="G487" s="158"/>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301</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89" t="s">
        <v>1765</v>
      </c>
      <c r="D488" s="160"/>
      <c r="E488" s="161">
        <v>3.54</v>
      </c>
      <c r="F488" s="158"/>
      <c r="G488" s="158"/>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301</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9" t="s">
        <v>1766</v>
      </c>
      <c r="D489" s="160"/>
      <c r="E489" s="161">
        <v>6.98</v>
      </c>
      <c r="F489" s="158"/>
      <c r="G489" s="158"/>
      <c r="H489" s="158"/>
      <c r="I489" s="158"/>
      <c r="J489" s="158"/>
      <c r="K489" s="158"/>
      <c r="L489" s="158"/>
      <c r="M489" s="158"/>
      <c r="N489" s="157"/>
      <c r="O489" s="157"/>
      <c r="P489" s="157"/>
      <c r="Q489" s="157"/>
      <c r="R489" s="158"/>
      <c r="S489" s="158"/>
      <c r="T489" s="158"/>
      <c r="U489" s="158"/>
      <c r="V489" s="158"/>
      <c r="W489" s="158"/>
      <c r="X489" s="158"/>
      <c r="Y489" s="147"/>
      <c r="Z489" s="147"/>
      <c r="AA489" s="147"/>
      <c r="AB489" s="147"/>
      <c r="AC489" s="147"/>
      <c r="AD489" s="147"/>
      <c r="AE489" s="147"/>
      <c r="AF489" s="147"/>
      <c r="AG489" s="147" t="s">
        <v>301</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89" t="s">
        <v>1767</v>
      </c>
      <c r="D490" s="160"/>
      <c r="E490" s="161">
        <v>19.745999999999999</v>
      </c>
      <c r="F490" s="158"/>
      <c r="G490" s="158"/>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301</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89" t="s">
        <v>1768</v>
      </c>
      <c r="D491" s="160"/>
      <c r="E491" s="161">
        <v>5.1210000000000004</v>
      </c>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301</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9" t="s">
        <v>1733</v>
      </c>
      <c r="D492" s="160"/>
      <c r="E492" s="161"/>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301</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9" t="s">
        <v>1775</v>
      </c>
      <c r="D493" s="160"/>
      <c r="E493" s="161">
        <v>-51.875</v>
      </c>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301</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9" t="s">
        <v>1776</v>
      </c>
      <c r="D494" s="160"/>
      <c r="E494" s="161">
        <v>-50.704000000000001</v>
      </c>
      <c r="F494" s="158"/>
      <c r="G494" s="158"/>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301</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89" t="s">
        <v>1949</v>
      </c>
      <c r="D495" s="160"/>
      <c r="E495" s="161">
        <v>2.8000000000000001E-2</v>
      </c>
      <c r="F495" s="158"/>
      <c r="G495" s="158"/>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301</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99" t="s">
        <v>458</v>
      </c>
      <c r="D496" s="195"/>
      <c r="E496" s="196">
        <v>98.5</v>
      </c>
      <c r="F496" s="158"/>
      <c r="G496" s="158"/>
      <c r="H496" s="158"/>
      <c r="I496" s="158"/>
      <c r="J496" s="158"/>
      <c r="K496" s="158"/>
      <c r="L496" s="158"/>
      <c r="M496" s="158"/>
      <c r="N496" s="157"/>
      <c r="O496" s="157"/>
      <c r="P496" s="157"/>
      <c r="Q496" s="157"/>
      <c r="R496" s="158"/>
      <c r="S496" s="158"/>
      <c r="T496" s="158"/>
      <c r="U496" s="158"/>
      <c r="V496" s="158"/>
      <c r="W496" s="158"/>
      <c r="X496" s="158"/>
      <c r="Y496" s="147"/>
      <c r="Z496" s="147"/>
      <c r="AA496" s="147"/>
      <c r="AB496" s="147"/>
      <c r="AC496" s="147"/>
      <c r="AD496" s="147"/>
      <c r="AE496" s="147"/>
      <c r="AF496" s="147"/>
      <c r="AG496" s="147" t="s">
        <v>301</v>
      </c>
      <c r="AH496" s="147">
        <v>1</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9" t="s">
        <v>1738</v>
      </c>
      <c r="D497" s="160"/>
      <c r="E497" s="161"/>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301</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9" t="s">
        <v>1782</v>
      </c>
      <c r="D498" s="160"/>
      <c r="E498" s="161">
        <v>406.64850000000001</v>
      </c>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301</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9" t="s">
        <v>1741</v>
      </c>
      <c r="D499" s="160"/>
      <c r="E499" s="161"/>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301</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89" t="s">
        <v>1783</v>
      </c>
      <c r="D500" s="160"/>
      <c r="E500" s="161">
        <v>1.05</v>
      </c>
      <c r="F500" s="158"/>
      <c r="G500" s="158"/>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301</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89" t="s">
        <v>1784</v>
      </c>
      <c r="D501" s="160"/>
      <c r="E501" s="161">
        <v>12.375</v>
      </c>
      <c r="F501" s="158"/>
      <c r="G501" s="158"/>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301</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189" t="s">
        <v>1785</v>
      </c>
      <c r="D502" s="160"/>
      <c r="E502" s="161">
        <v>5.5350000000000001</v>
      </c>
      <c r="F502" s="158"/>
      <c r="G502" s="158"/>
      <c r="H502" s="158"/>
      <c r="I502" s="158"/>
      <c r="J502" s="158"/>
      <c r="K502" s="158"/>
      <c r="L502" s="158"/>
      <c r="M502" s="158"/>
      <c r="N502" s="157"/>
      <c r="O502" s="157"/>
      <c r="P502" s="157"/>
      <c r="Q502" s="157"/>
      <c r="R502" s="158"/>
      <c r="S502" s="158"/>
      <c r="T502" s="158"/>
      <c r="U502" s="158"/>
      <c r="V502" s="158"/>
      <c r="W502" s="158"/>
      <c r="X502" s="158"/>
      <c r="Y502" s="147"/>
      <c r="Z502" s="147"/>
      <c r="AA502" s="147"/>
      <c r="AB502" s="147"/>
      <c r="AC502" s="147"/>
      <c r="AD502" s="147"/>
      <c r="AE502" s="147"/>
      <c r="AF502" s="147"/>
      <c r="AG502" s="147" t="s">
        <v>301</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9" t="s">
        <v>1786</v>
      </c>
      <c r="D503" s="160"/>
      <c r="E503" s="161">
        <v>1.2250000000000001</v>
      </c>
      <c r="F503" s="158"/>
      <c r="G503" s="158"/>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301</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9" t="s">
        <v>1787</v>
      </c>
      <c r="D504" s="160"/>
      <c r="E504" s="161">
        <v>26.58</v>
      </c>
      <c r="F504" s="158"/>
      <c r="G504" s="158"/>
      <c r="H504" s="158"/>
      <c r="I504" s="158"/>
      <c r="J504" s="158"/>
      <c r="K504" s="158"/>
      <c r="L504" s="158"/>
      <c r="M504" s="158"/>
      <c r="N504" s="157"/>
      <c r="O504" s="157"/>
      <c r="P504" s="157"/>
      <c r="Q504" s="157"/>
      <c r="R504" s="158"/>
      <c r="S504" s="158"/>
      <c r="T504" s="158"/>
      <c r="U504" s="158"/>
      <c r="V504" s="158"/>
      <c r="W504" s="158"/>
      <c r="X504" s="158"/>
      <c r="Y504" s="147"/>
      <c r="Z504" s="147"/>
      <c r="AA504" s="147"/>
      <c r="AB504" s="147"/>
      <c r="AC504" s="147"/>
      <c r="AD504" s="147"/>
      <c r="AE504" s="147"/>
      <c r="AF504" s="147"/>
      <c r="AG504" s="147" t="s">
        <v>301</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89" t="s">
        <v>1788</v>
      </c>
      <c r="D505" s="160"/>
      <c r="E505" s="161">
        <v>5.7</v>
      </c>
      <c r="F505" s="158"/>
      <c r="G505" s="158"/>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301</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9" t="s">
        <v>1733</v>
      </c>
      <c r="D506" s="160"/>
      <c r="E506" s="161"/>
      <c r="F506" s="158"/>
      <c r="G506" s="158"/>
      <c r="H506" s="158"/>
      <c r="I506" s="158"/>
      <c r="J506" s="158"/>
      <c r="K506" s="158"/>
      <c r="L506" s="158"/>
      <c r="M506" s="158"/>
      <c r="N506" s="157"/>
      <c r="O506" s="157"/>
      <c r="P506" s="157"/>
      <c r="Q506" s="157"/>
      <c r="R506" s="158"/>
      <c r="S506" s="158"/>
      <c r="T506" s="158"/>
      <c r="U506" s="158"/>
      <c r="V506" s="158"/>
      <c r="W506" s="158"/>
      <c r="X506" s="158"/>
      <c r="Y506" s="147"/>
      <c r="Z506" s="147"/>
      <c r="AA506" s="147"/>
      <c r="AB506" s="147"/>
      <c r="AC506" s="147"/>
      <c r="AD506" s="147"/>
      <c r="AE506" s="147"/>
      <c r="AF506" s="147"/>
      <c r="AG506" s="147" t="s">
        <v>301</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89" t="s">
        <v>1789</v>
      </c>
      <c r="D507" s="160"/>
      <c r="E507" s="161">
        <v>-100.878</v>
      </c>
      <c r="F507" s="158"/>
      <c r="G507" s="158"/>
      <c r="H507" s="158"/>
      <c r="I507" s="158"/>
      <c r="J507" s="158"/>
      <c r="K507" s="158"/>
      <c r="L507" s="158"/>
      <c r="M507" s="158"/>
      <c r="N507" s="157"/>
      <c r="O507" s="157"/>
      <c r="P507" s="157"/>
      <c r="Q507" s="157"/>
      <c r="R507" s="158"/>
      <c r="S507" s="158"/>
      <c r="T507" s="158"/>
      <c r="U507" s="158"/>
      <c r="V507" s="158"/>
      <c r="W507" s="158"/>
      <c r="X507" s="158"/>
      <c r="Y507" s="147"/>
      <c r="Z507" s="147"/>
      <c r="AA507" s="147"/>
      <c r="AB507" s="147"/>
      <c r="AC507" s="147"/>
      <c r="AD507" s="147"/>
      <c r="AE507" s="147"/>
      <c r="AF507" s="147"/>
      <c r="AG507" s="147" t="s">
        <v>301</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9" t="s">
        <v>1790</v>
      </c>
      <c r="D508" s="160"/>
      <c r="E508" s="161">
        <v>-13.79</v>
      </c>
      <c r="F508" s="158"/>
      <c r="G508" s="158"/>
      <c r="H508" s="158"/>
      <c r="I508" s="158"/>
      <c r="J508" s="158"/>
      <c r="K508" s="158"/>
      <c r="L508" s="158"/>
      <c r="M508" s="158"/>
      <c r="N508" s="157"/>
      <c r="O508" s="157"/>
      <c r="P508" s="157"/>
      <c r="Q508" s="157"/>
      <c r="R508" s="158"/>
      <c r="S508" s="158"/>
      <c r="T508" s="158"/>
      <c r="U508" s="158"/>
      <c r="V508" s="158"/>
      <c r="W508" s="158"/>
      <c r="X508" s="158"/>
      <c r="Y508" s="147"/>
      <c r="Z508" s="147"/>
      <c r="AA508" s="147"/>
      <c r="AB508" s="147"/>
      <c r="AC508" s="147"/>
      <c r="AD508" s="147"/>
      <c r="AE508" s="147"/>
      <c r="AF508" s="147"/>
      <c r="AG508" s="147" t="s">
        <v>301</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9" t="s">
        <v>1791</v>
      </c>
      <c r="D509" s="160"/>
      <c r="E509" s="161">
        <v>5.45E-2</v>
      </c>
      <c r="F509" s="158"/>
      <c r="G509" s="158"/>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301</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99" t="s">
        <v>458</v>
      </c>
      <c r="D510" s="195"/>
      <c r="E510" s="196">
        <v>344.5</v>
      </c>
      <c r="F510" s="158"/>
      <c r="G510" s="158"/>
      <c r="H510" s="158"/>
      <c r="I510" s="158"/>
      <c r="J510" s="158"/>
      <c r="K510" s="158"/>
      <c r="L510" s="158"/>
      <c r="M510" s="158"/>
      <c r="N510" s="157"/>
      <c r="O510" s="157"/>
      <c r="P510" s="157"/>
      <c r="Q510" s="157"/>
      <c r="R510" s="158"/>
      <c r="S510" s="158"/>
      <c r="T510" s="158"/>
      <c r="U510" s="158"/>
      <c r="V510" s="158"/>
      <c r="W510" s="158"/>
      <c r="X510" s="158"/>
      <c r="Y510" s="147"/>
      <c r="Z510" s="147"/>
      <c r="AA510" s="147"/>
      <c r="AB510" s="147"/>
      <c r="AC510" s="147"/>
      <c r="AD510" s="147"/>
      <c r="AE510" s="147"/>
      <c r="AF510" s="147"/>
      <c r="AG510" s="147" t="s">
        <v>301</v>
      </c>
      <c r="AH510" s="147">
        <v>1</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ht="22.5" outlineLevel="1" x14ac:dyDescent="0.2">
      <c r="A511" s="172">
        <v>50</v>
      </c>
      <c r="B511" s="173" t="s">
        <v>1950</v>
      </c>
      <c r="C511" s="188" t="s">
        <v>1951</v>
      </c>
      <c r="D511" s="174" t="s">
        <v>312</v>
      </c>
      <c r="E511" s="175">
        <v>47.9</v>
      </c>
      <c r="F511" s="176"/>
      <c r="G511" s="177">
        <f>ROUND(E511*F511,2)</f>
        <v>0</v>
      </c>
      <c r="H511" s="176"/>
      <c r="I511" s="177">
        <f>ROUND(E511*H511,2)</f>
        <v>0</v>
      </c>
      <c r="J511" s="176"/>
      <c r="K511" s="177">
        <f>ROUND(E511*J511,2)</f>
        <v>0</v>
      </c>
      <c r="L511" s="177">
        <v>21</v>
      </c>
      <c r="M511" s="177">
        <f>G511*(1+L511/100)</f>
        <v>0</v>
      </c>
      <c r="N511" s="175">
        <v>0</v>
      </c>
      <c r="O511" s="175">
        <f>ROUND(E511*N511,2)</f>
        <v>0</v>
      </c>
      <c r="P511" s="175">
        <v>6.8000000000000005E-2</v>
      </c>
      <c r="Q511" s="175">
        <f>ROUND(E511*P511,2)</f>
        <v>3.26</v>
      </c>
      <c r="R511" s="177" t="s">
        <v>374</v>
      </c>
      <c r="S511" s="177" t="s">
        <v>267</v>
      </c>
      <c r="T511" s="178" t="s">
        <v>267</v>
      </c>
      <c r="U511" s="158">
        <v>0.3</v>
      </c>
      <c r="V511" s="158">
        <f>ROUND(E511*U511,2)</f>
        <v>14.37</v>
      </c>
      <c r="W511" s="158"/>
      <c r="X511" s="158" t="s">
        <v>314</v>
      </c>
      <c r="Y511" s="147"/>
      <c r="Z511" s="147"/>
      <c r="AA511" s="147"/>
      <c r="AB511" s="147"/>
      <c r="AC511" s="147"/>
      <c r="AD511" s="147"/>
      <c r="AE511" s="147"/>
      <c r="AF511" s="147"/>
      <c r="AG511" s="147" t="s">
        <v>324</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266" t="s">
        <v>887</v>
      </c>
      <c r="D512" s="267"/>
      <c r="E512" s="267"/>
      <c r="F512" s="267"/>
      <c r="G512" s="267"/>
      <c r="H512" s="158"/>
      <c r="I512" s="158"/>
      <c r="J512" s="158"/>
      <c r="K512" s="158"/>
      <c r="L512" s="158"/>
      <c r="M512" s="158"/>
      <c r="N512" s="157"/>
      <c r="O512" s="157"/>
      <c r="P512" s="157"/>
      <c r="Q512" s="157"/>
      <c r="R512" s="158"/>
      <c r="S512" s="158"/>
      <c r="T512" s="158"/>
      <c r="U512" s="158"/>
      <c r="V512" s="158"/>
      <c r="W512" s="158"/>
      <c r="X512" s="158"/>
      <c r="Y512" s="147"/>
      <c r="Z512" s="147"/>
      <c r="AA512" s="147"/>
      <c r="AB512" s="147"/>
      <c r="AC512" s="147"/>
      <c r="AD512" s="147"/>
      <c r="AE512" s="147"/>
      <c r="AF512" s="147"/>
      <c r="AG512" s="147" t="s">
        <v>317</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9" t="s">
        <v>1952</v>
      </c>
      <c r="D513" s="160"/>
      <c r="E513" s="161"/>
      <c r="F513" s="158"/>
      <c r="G513" s="158"/>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301</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89" t="s">
        <v>1953</v>
      </c>
      <c r="D514" s="160"/>
      <c r="E514" s="161">
        <v>13.5</v>
      </c>
      <c r="F514" s="158"/>
      <c r="G514" s="158"/>
      <c r="H514" s="158"/>
      <c r="I514" s="158"/>
      <c r="J514" s="158"/>
      <c r="K514" s="158"/>
      <c r="L514" s="158"/>
      <c r="M514" s="158"/>
      <c r="N514" s="157"/>
      <c r="O514" s="157"/>
      <c r="P514" s="157"/>
      <c r="Q514" s="157"/>
      <c r="R514" s="158"/>
      <c r="S514" s="158"/>
      <c r="T514" s="158"/>
      <c r="U514" s="158"/>
      <c r="V514" s="158"/>
      <c r="W514" s="158"/>
      <c r="X514" s="158"/>
      <c r="Y514" s="147"/>
      <c r="Z514" s="147"/>
      <c r="AA514" s="147"/>
      <c r="AB514" s="147"/>
      <c r="AC514" s="147"/>
      <c r="AD514" s="147"/>
      <c r="AE514" s="147"/>
      <c r="AF514" s="147"/>
      <c r="AG514" s="147" t="s">
        <v>301</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89" t="s">
        <v>1954</v>
      </c>
      <c r="D515" s="160"/>
      <c r="E515" s="161">
        <v>9.4499999999999993</v>
      </c>
      <c r="F515" s="158"/>
      <c r="G515" s="158"/>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301</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89" t="s">
        <v>1955</v>
      </c>
      <c r="D516" s="160"/>
      <c r="E516" s="161">
        <v>9.9</v>
      </c>
      <c r="F516" s="158"/>
      <c r="G516" s="158"/>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301</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9" t="s">
        <v>1956</v>
      </c>
      <c r="D517" s="160"/>
      <c r="E517" s="161">
        <v>15.012</v>
      </c>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301</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89" t="s">
        <v>1957</v>
      </c>
      <c r="D518" s="160"/>
      <c r="E518" s="161">
        <v>3.7999999999999999E-2</v>
      </c>
      <c r="F518" s="158"/>
      <c r="G518" s="158"/>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301</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ht="22.5" outlineLevel="1" x14ac:dyDescent="0.2">
      <c r="A519" s="172">
        <v>51</v>
      </c>
      <c r="B519" s="173" t="s">
        <v>885</v>
      </c>
      <c r="C519" s="188" t="s">
        <v>886</v>
      </c>
      <c r="D519" s="174" t="s">
        <v>312</v>
      </c>
      <c r="E519" s="175">
        <v>38.799999999999997</v>
      </c>
      <c r="F519" s="176"/>
      <c r="G519" s="177">
        <f>ROUND(E519*F519,2)</f>
        <v>0</v>
      </c>
      <c r="H519" s="176"/>
      <c r="I519" s="177">
        <f>ROUND(E519*H519,2)</f>
        <v>0</v>
      </c>
      <c r="J519" s="176"/>
      <c r="K519" s="177">
        <f>ROUND(E519*J519,2)</f>
        <v>0</v>
      </c>
      <c r="L519" s="177">
        <v>21</v>
      </c>
      <c r="M519" s="177">
        <f>G519*(1+L519/100)</f>
        <v>0</v>
      </c>
      <c r="N519" s="175">
        <v>0</v>
      </c>
      <c r="O519" s="175">
        <f>ROUND(E519*N519,2)</f>
        <v>0</v>
      </c>
      <c r="P519" s="175">
        <v>8.8999999999999996E-2</v>
      </c>
      <c r="Q519" s="175">
        <f>ROUND(E519*P519,2)</f>
        <v>3.45</v>
      </c>
      <c r="R519" s="177" t="s">
        <v>374</v>
      </c>
      <c r="S519" s="177" t="s">
        <v>267</v>
      </c>
      <c r="T519" s="178" t="s">
        <v>267</v>
      </c>
      <c r="U519" s="158">
        <v>0.39</v>
      </c>
      <c r="V519" s="158">
        <f>ROUND(E519*U519,2)</f>
        <v>15.13</v>
      </c>
      <c r="W519" s="158"/>
      <c r="X519" s="158" t="s">
        <v>314</v>
      </c>
      <c r="Y519" s="147"/>
      <c r="Z519" s="147"/>
      <c r="AA519" s="147"/>
      <c r="AB519" s="147"/>
      <c r="AC519" s="147"/>
      <c r="AD519" s="147"/>
      <c r="AE519" s="147"/>
      <c r="AF519" s="147"/>
      <c r="AG519" s="147" t="s">
        <v>324</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266" t="s">
        <v>887</v>
      </c>
      <c r="D520" s="267"/>
      <c r="E520" s="267"/>
      <c r="F520" s="267"/>
      <c r="G520" s="267"/>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317</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89" t="s">
        <v>1958</v>
      </c>
      <c r="D521" s="160"/>
      <c r="E521" s="161">
        <v>38.799999999999997</v>
      </c>
      <c r="F521" s="158"/>
      <c r="G521" s="158"/>
      <c r="H521" s="158"/>
      <c r="I521" s="158"/>
      <c r="J521" s="158"/>
      <c r="K521" s="158"/>
      <c r="L521" s="158"/>
      <c r="M521" s="158"/>
      <c r="N521" s="157"/>
      <c r="O521" s="157"/>
      <c r="P521" s="157"/>
      <c r="Q521" s="157"/>
      <c r="R521" s="158"/>
      <c r="S521" s="158"/>
      <c r="T521" s="158"/>
      <c r="U521" s="158"/>
      <c r="V521" s="158"/>
      <c r="W521" s="158"/>
      <c r="X521" s="158"/>
      <c r="Y521" s="147"/>
      <c r="Z521" s="147"/>
      <c r="AA521" s="147"/>
      <c r="AB521" s="147"/>
      <c r="AC521" s="147"/>
      <c r="AD521" s="147"/>
      <c r="AE521" s="147"/>
      <c r="AF521" s="147"/>
      <c r="AG521" s="147" t="s">
        <v>301</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190" t="s">
        <v>302</v>
      </c>
      <c r="D522" s="162"/>
      <c r="E522" s="163"/>
      <c r="F522" s="158"/>
      <c r="G522" s="158"/>
      <c r="H522" s="158"/>
      <c r="I522" s="158"/>
      <c r="J522" s="158"/>
      <c r="K522" s="158"/>
      <c r="L522" s="158"/>
      <c r="M522" s="158"/>
      <c r="N522" s="157"/>
      <c r="O522" s="157"/>
      <c r="P522" s="157"/>
      <c r="Q522" s="157"/>
      <c r="R522" s="158"/>
      <c r="S522" s="158"/>
      <c r="T522" s="158"/>
      <c r="U522" s="158"/>
      <c r="V522" s="158"/>
      <c r="W522" s="158"/>
      <c r="X522" s="158"/>
      <c r="Y522" s="147"/>
      <c r="Z522" s="147"/>
      <c r="AA522" s="147"/>
      <c r="AB522" s="147"/>
      <c r="AC522" s="147"/>
      <c r="AD522" s="147"/>
      <c r="AE522" s="147"/>
      <c r="AF522" s="147"/>
      <c r="AG522" s="147" t="s">
        <v>301</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191" t="s">
        <v>1824</v>
      </c>
      <c r="D523" s="162"/>
      <c r="E523" s="163"/>
      <c r="F523" s="158"/>
      <c r="G523" s="158"/>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301</v>
      </c>
      <c r="AH523" s="147">
        <v>2</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91" t="s">
        <v>1825</v>
      </c>
      <c r="D524" s="162"/>
      <c r="E524" s="163">
        <v>16.32</v>
      </c>
      <c r="F524" s="158"/>
      <c r="G524" s="158"/>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301</v>
      </c>
      <c r="AH524" s="147">
        <v>2</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91" t="s">
        <v>1826</v>
      </c>
      <c r="D525" s="162"/>
      <c r="E525" s="163">
        <v>6.12</v>
      </c>
      <c r="F525" s="158"/>
      <c r="G525" s="158"/>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301</v>
      </c>
      <c r="AH525" s="147">
        <v>2</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91" t="s">
        <v>1827</v>
      </c>
      <c r="D526" s="162"/>
      <c r="E526" s="163"/>
      <c r="F526" s="158"/>
      <c r="G526" s="158"/>
      <c r="H526" s="158"/>
      <c r="I526" s="158"/>
      <c r="J526" s="158"/>
      <c r="K526" s="158"/>
      <c r="L526" s="158"/>
      <c r="M526" s="158"/>
      <c r="N526" s="157"/>
      <c r="O526" s="157"/>
      <c r="P526" s="157"/>
      <c r="Q526" s="157"/>
      <c r="R526" s="158"/>
      <c r="S526" s="158"/>
      <c r="T526" s="158"/>
      <c r="U526" s="158"/>
      <c r="V526" s="158"/>
      <c r="W526" s="158"/>
      <c r="X526" s="158"/>
      <c r="Y526" s="147"/>
      <c r="Z526" s="147"/>
      <c r="AA526" s="147"/>
      <c r="AB526" s="147"/>
      <c r="AC526" s="147"/>
      <c r="AD526" s="147"/>
      <c r="AE526" s="147"/>
      <c r="AF526" s="147"/>
      <c r="AG526" s="147" t="s">
        <v>301</v>
      </c>
      <c r="AH526" s="147">
        <v>2</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91" t="s">
        <v>1828</v>
      </c>
      <c r="D527" s="162"/>
      <c r="E527" s="163">
        <v>6.12</v>
      </c>
      <c r="F527" s="158"/>
      <c r="G527" s="158"/>
      <c r="H527" s="158"/>
      <c r="I527" s="158"/>
      <c r="J527" s="158"/>
      <c r="K527" s="158"/>
      <c r="L527" s="158"/>
      <c r="M527" s="158"/>
      <c r="N527" s="157"/>
      <c r="O527" s="157"/>
      <c r="P527" s="157"/>
      <c r="Q527" s="157"/>
      <c r="R527" s="158"/>
      <c r="S527" s="158"/>
      <c r="T527" s="158"/>
      <c r="U527" s="158"/>
      <c r="V527" s="158"/>
      <c r="W527" s="158"/>
      <c r="X527" s="158"/>
      <c r="Y527" s="147"/>
      <c r="Z527" s="147"/>
      <c r="AA527" s="147"/>
      <c r="AB527" s="147"/>
      <c r="AC527" s="147"/>
      <c r="AD527" s="147"/>
      <c r="AE527" s="147"/>
      <c r="AF527" s="147"/>
      <c r="AG527" s="147" t="s">
        <v>301</v>
      </c>
      <c r="AH527" s="147">
        <v>2</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91" t="s">
        <v>1829</v>
      </c>
      <c r="D528" s="162"/>
      <c r="E528" s="163">
        <v>4.08</v>
      </c>
      <c r="F528" s="158"/>
      <c r="G528" s="158"/>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301</v>
      </c>
      <c r="AH528" s="147">
        <v>2</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91" t="s">
        <v>1830</v>
      </c>
      <c r="D529" s="162"/>
      <c r="E529" s="163">
        <v>6.12</v>
      </c>
      <c r="F529" s="158"/>
      <c r="G529" s="158"/>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301</v>
      </c>
      <c r="AH529" s="147">
        <v>2</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90" t="s">
        <v>306</v>
      </c>
      <c r="D530" s="162"/>
      <c r="E530" s="163"/>
      <c r="F530" s="158"/>
      <c r="G530" s="158"/>
      <c r="H530" s="158"/>
      <c r="I530" s="158"/>
      <c r="J530" s="158"/>
      <c r="K530" s="158"/>
      <c r="L530" s="158"/>
      <c r="M530" s="158"/>
      <c r="N530" s="157"/>
      <c r="O530" s="157"/>
      <c r="P530" s="157"/>
      <c r="Q530" s="157"/>
      <c r="R530" s="158"/>
      <c r="S530" s="158"/>
      <c r="T530" s="158"/>
      <c r="U530" s="158"/>
      <c r="V530" s="158"/>
      <c r="W530" s="158"/>
      <c r="X530" s="158"/>
      <c r="Y530" s="147"/>
      <c r="Z530" s="147"/>
      <c r="AA530" s="147"/>
      <c r="AB530" s="147"/>
      <c r="AC530" s="147"/>
      <c r="AD530" s="147"/>
      <c r="AE530" s="147"/>
      <c r="AF530" s="147"/>
      <c r="AG530" s="147" t="s">
        <v>301</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x14ac:dyDescent="0.2">
      <c r="A531" s="165" t="s">
        <v>262</v>
      </c>
      <c r="B531" s="166" t="s">
        <v>147</v>
      </c>
      <c r="C531" s="186" t="s">
        <v>148</v>
      </c>
      <c r="D531" s="167"/>
      <c r="E531" s="168"/>
      <c r="F531" s="169"/>
      <c r="G531" s="169">
        <f>SUMIF(AG532:AG533,"&lt;&gt;NOR",G532:G533)</f>
        <v>0</v>
      </c>
      <c r="H531" s="169"/>
      <c r="I531" s="169">
        <f>SUM(I532:I533)</f>
        <v>0</v>
      </c>
      <c r="J531" s="169"/>
      <c r="K531" s="169">
        <f>SUM(K532:K533)</f>
        <v>0</v>
      </c>
      <c r="L531" s="169"/>
      <c r="M531" s="169">
        <f>SUM(M532:M533)</f>
        <v>0</v>
      </c>
      <c r="N531" s="168"/>
      <c r="O531" s="168">
        <f>SUM(O532:O533)</f>
        <v>0</v>
      </c>
      <c r="P531" s="168"/>
      <c r="Q531" s="168">
        <f>SUM(Q532:Q533)</f>
        <v>0</v>
      </c>
      <c r="R531" s="169"/>
      <c r="S531" s="169"/>
      <c r="T531" s="170"/>
      <c r="U531" s="164"/>
      <c r="V531" s="164">
        <f>SUM(V532:V533)</f>
        <v>198.27</v>
      </c>
      <c r="W531" s="164"/>
      <c r="X531" s="164"/>
      <c r="AG531" t="s">
        <v>263</v>
      </c>
    </row>
    <row r="532" spans="1:60" ht="33.75" outlineLevel="1" x14ac:dyDescent="0.2">
      <c r="A532" s="172">
        <v>52</v>
      </c>
      <c r="B532" s="173" t="s">
        <v>907</v>
      </c>
      <c r="C532" s="188" t="s">
        <v>908</v>
      </c>
      <c r="D532" s="174" t="s">
        <v>369</v>
      </c>
      <c r="E532" s="175">
        <v>76.936890000000005</v>
      </c>
      <c r="F532" s="176"/>
      <c r="G532" s="177">
        <f>ROUND(E532*F532,2)</f>
        <v>0</v>
      </c>
      <c r="H532" s="176"/>
      <c r="I532" s="177">
        <f>ROUND(E532*H532,2)</f>
        <v>0</v>
      </c>
      <c r="J532" s="176"/>
      <c r="K532" s="177">
        <f>ROUND(E532*J532,2)</f>
        <v>0</v>
      </c>
      <c r="L532" s="177">
        <v>21</v>
      </c>
      <c r="M532" s="177">
        <f>G532*(1+L532/100)</f>
        <v>0</v>
      </c>
      <c r="N532" s="175">
        <v>0</v>
      </c>
      <c r="O532" s="175">
        <f>ROUND(E532*N532,2)</f>
        <v>0</v>
      </c>
      <c r="P532" s="175">
        <v>0</v>
      </c>
      <c r="Q532" s="175">
        <f>ROUND(E532*P532,2)</f>
        <v>0</v>
      </c>
      <c r="R532" s="177" t="s">
        <v>384</v>
      </c>
      <c r="S532" s="177" t="s">
        <v>267</v>
      </c>
      <c r="T532" s="178" t="s">
        <v>267</v>
      </c>
      <c r="U532" s="158">
        <v>2.577</v>
      </c>
      <c r="V532" s="158">
        <f>ROUND(E532*U532,2)</f>
        <v>198.27</v>
      </c>
      <c r="W532" s="158"/>
      <c r="X532" s="158" t="s">
        <v>909</v>
      </c>
      <c r="Y532" s="147"/>
      <c r="Z532" s="147"/>
      <c r="AA532" s="147"/>
      <c r="AB532" s="147"/>
      <c r="AC532" s="147"/>
      <c r="AD532" s="147"/>
      <c r="AE532" s="147"/>
      <c r="AF532" s="147"/>
      <c r="AG532" s="147" t="s">
        <v>910</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266" t="s">
        <v>911</v>
      </c>
      <c r="D533" s="267"/>
      <c r="E533" s="267"/>
      <c r="F533" s="267"/>
      <c r="G533" s="267"/>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317</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x14ac:dyDescent="0.2">
      <c r="A534" s="165" t="s">
        <v>262</v>
      </c>
      <c r="B534" s="166" t="s">
        <v>149</v>
      </c>
      <c r="C534" s="186" t="s">
        <v>150</v>
      </c>
      <c r="D534" s="167"/>
      <c r="E534" s="168"/>
      <c r="F534" s="169"/>
      <c r="G534" s="169">
        <f>SUMIF(AG535:AG535,"&lt;&gt;NOR",G535:G535)</f>
        <v>0</v>
      </c>
      <c r="H534" s="169"/>
      <c r="I534" s="169">
        <f>SUM(I535:I535)</f>
        <v>0</v>
      </c>
      <c r="J534" s="169"/>
      <c r="K534" s="169">
        <f>SUM(K535:K535)</f>
        <v>0</v>
      </c>
      <c r="L534" s="169"/>
      <c r="M534" s="169">
        <f>SUM(M535:M535)</f>
        <v>0</v>
      </c>
      <c r="N534" s="168"/>
      <c r="O534" s="168">
        <f>SUM(O535:O535)</f>
        <v>0</v>
      </c>
      <c r="P534" s="168"/>
      <c r="Q534" s="168">
        <f>SUM(Q535:Q535)</f>
        <v>0</v>
      </c>
      <c r="R534" s="169"/>
      <c r="S534" s="169"/>
      <c r="T534" s="170"/>
      <c r="U534" s="164"/>
      <c r="V534" s="164">
        <f>SUM(V535:V535)</f>
        <v>0</v>
      </c>
      <c r="W534" s="164"/>
      <c r="X534" s="164"/>
      <c r="AG534" t="s">
        <v>263</v>
      </c>
    </row>
    <row r="535" spans="1:60" ht="22.5" outlineLevel="1" x14ac:dyDescent="0.2">
      <c r="A535" s="179">
        <v>53</v>
      </c>
      <c r="B535" s="180" t="s">
        <v>912</v>
      </c>
      <c r="C535" s="187" t="s">
        <v>2643</v>
      </c>
      <c r="D535" s="181" t="s">
        <v>914</v>
      </c>
      <c r="E535" s="182">
        <v>0</v>
      </c>
      <c r="F535" s="183"/>
      <c r="G535" s="184">
        <f>ROUND(E535*F535,2)</f>
        <v>0</v>
      </c>
      <c r="H535" s="183"/>
      <c r="I535" s="184">
        <f>ROUND(E535*H535,2)</f>
        <v>0</v>
      </c>
      <c r="J535" s="183"/>
      <c r="K535" s="184">
        <f>ROUND(E535*J535,2)</f>
        <v>0</v>
      </c>
      <c r="L535" s="184">
        <v>21</v>
      </c>
      <c r="M535" s="184">
        <f>G535*(1+L535/100)</f>
        <v>0</v>
      </c>
      <c r="N535" s="182">
        <v>0</v>
      </c>
      <c r="O535" s="182">
        <f>ROUND(E535*N535,2)</f>
        <v>0</v>
      </c>
      <c r="P535" s="182">
        <v>0</v>
      </c>
      <c r="Q535" s="182">
        <f>ROUND(E535*P535,2)</f>
        <v>0</v>
      </c>
      <c r="R535" s="184"/>
      <c r="S535" s="184" t="s">
        <v>281</v>
      </c>
      <c r="T535" s="185" t="s">
        <v>268</v>
      </c>
      <c r="U535" s="158">
        <v>1</v>
      </c>
      <c r="V535" s="158">
        <f>ROUND(E535*U535,2)</f>
        <v>0</v>
      </c>
      <c r="W535" s="158"/>
      <c r="X535" s="158" t="s">
        <v>149</v>
      </c>
      <c r="Y535" s="147"/>
      <c r="Z535" s="147"/>
      <c r="AA535" s="147"/>
      <c r="AB535" s="147"/>
      <c r="AC535" s="147"/>
      <c r="AD535" s="147"/>
      <c r="AE535" s="147"/>
      <c r="AF535" s="147"/>
      <c r="AG535" s="147" t="s">
        <v>915</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x14ac:dyDescent="0.2">
      <c r="A536" s="165" t="s">
        <v>262</v>
      </c>
      <c r="B536" s="166" t="s">
        <v>152</v>
      </c>
      <c r="C536" s="186" t="s">
        <v>153</v>
      </c>
      <c r="D536" s="167"/>
      <c r="E536" s="168"/>
      <c r="F536" s="169"/>
      <c r="G536" s="169">
        <f>SUMIF(AG537:AG578,"&lt;&gt;NOR",G537:G578)</f>
        <v>0</v>
      </c>
      <c r="H536" s="169"/>
      <c r="I536" s="169">
        <f>SUM(I537:I578)</f>
        <v>0</v>
      </c>
      <c r="J536" s="169"/>
      <c r="K536" s="169">
        <f>SUM(K537:K578)</f>
        <v>0</v>
      </c>
      <c r="L536" s="169"/>
      <c r="M536" s="169">
        <f>SUM(M537:M578)</f>
        <v>0</v>
      </c>
      <c r="N536" s="168"/>
      <c r="O536" s="168">
        <f>SUM(O537:O578)</f>
        <v>0.42000000000000004</v>
      </c>
      <c r="P536" s="168"/>
      <c r="Q536" s="168">
        <f>SUM(Q537:Q578)</f>
        <v>0</v>
      </c>
      <c r="R536" s="169"/>
      <c r="S536" s="169"/>
      <c r="T536" s="170"/>
      <c r="U536" s="164"/>
      <c r="V536" s="164">
        <f>SUM(V537:V578)</f>
        <v>24</v>
      </c>
      <c r="W536" s="164"/>
      <c r="X536" s="164"/>
      <c r="AG536" t="s">
        <v>263</v>
      </c>
    </row>
    <row r="537" spans="1:60" ht="22.5" outlineLevel="1" x14ac:dyDescent="0.2">
      <c r="A537" s="172">
        <v>54</v>
      </c>
      <c r="B537" s="173" t="s">
        <v>1959</v>
      </c>
      <c r="C537" s="188" t="s">
        <v>1960</v>
      </c>
      <c r="D537" s="174" t="s">
        <v>312</v>
      </c>
      <c r="E537" s="175">
        <v>30.25</v>
      </c>
      <c r="F537" s="176"/>
      <c r="G537" s="177">
        <f>ROUND(E537*F537,2)</f>
        <v>0</v>
      </c>
      <c r="H537" s="176"/>
      <c r="I537" s="177">
        <f>ROUND(E537*H537,2)</f>
        <v>0</v>
      </c>
      <c r="J537" s="176"/>
      <c r="K537" s="177">
        <f>ROUND(E537*J537,2)</f>
        <v>0</v>
      </c>
      <c r="L537" s="177">
        <v>21</v>
      </c>
      <c r="M537" s="177">
        <f>G537*(1+L537/100)</f>
        <v>0</v>
      </c>
      <c r="N537" s="175">
        <v>4.4000000000000002E-4</v>
      </c>
      <c r="O537" s="175">
        <f>ROUND(E537*N537,2)</f>
        <v>0.01</v>
      </c>
      <c r="P537" s="175">
        <v>0</v>
      </c>
      <c r="Q537" s="175">
        <f>ROUND(E537*P537,2)</f>
        <v>0</v>
      </c>
      <c r="R537" s="177" t="s">
        <v>918</v>
      </c>
      <c r="S537" s="177" t="s">
        <v>267</v>
      </c>
      <c r="T537" s="178" t="s">
        <v>267</v>
      </c>
      <c r="U537" s="158">
        <v>0.03</v>
      </c>
      <c r="V537" s="158">
        <f>ROUND(E537*U537,2)</f>
        <v>0.91</v>
      </c>
      <c r="W537" s="158"/>
      <c r="X537" s="158" t="s">
        <v>314</v>
      </c>
      <c r="Y537" s="147"/>
      <c r="Z537" s="147"/>
      <c r="AA537" s="147"/>
      <c r="AB537" s="147"/>
      <c r="AC537" s="147"/>
      <c r="AD537" s="147"/>
      <c r="AE537" s="147"/>
      <c r="AF537" s="147"/>
      <c r="AG537" s="147" t="s">
        <v>919</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89" t="s">
        <v>1961</v>
      </c>
      <c r="D538" s="160"/>
      <c r="E538" s="161"/>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301</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89" t="s">
        <v>1962</v>
      </c>
      <c r="D539" s="160"/>
      <c r="E539" s="161">
        <v>30.25</v>
      </c>
      <c r="F539" s="158"/>
      <c r="G539" s="158"/>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301</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90" t="s">
        <v>302</v>
      </c>
      <c r="D540" s="162"/>
      <c r="E540" s="163"/>
      <c r="F540" s="158"/>
      <c r="G540" s="158"/>
      <c r="H540" s="158"/>
      <c r="I540" s="158"/>
      <c r="J540" s="158"/>
      <c r="K540" s="158"/>
      <c r="L540" s="158"/>
      <c r="M540" s="158"/>
      <c r="N540" s="157"/>
      <c r="O540" s="157"/>
      <c r="P540" s="157"/>
      <c r="Q540" s="157"/>
      <c r="R540" s="158"/>
      <c r="S540" s="158"/>
      <c r="T540" s="158"/>
      <c r="U540" s="158"/>
      <c r="V540" s="158"/>
      <c r="W540" s="158"/>
      <c r="X540" s="158"/>
      <c r="Y540" s="147"/>
      <c r="Z540" s="147"/>
      <c r="AA540" s="147"/>
      <c r="AB540" s="147"/>
      <c r="AC540" s="147"/>
      <c r="AD540" s="147"/>
      <c r="AE540" s="147"/>
      <c r="AF540" s="147"/>
      <c r="AG540" s="147" t="s">
        <v>301</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91" t="s">
        <v>1963</v>
      </c>
      <c r="D541" s="162"/>
      <c r="E541" s="163">
        <v>27.49</v>
      </c>
      <c r="F541" s="158"/>
      <c r="G541" s="158"/>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301</v>
      </c>
      <c r="AH541" s="147">
        <v>2</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90" t="s">
        <v>306</v>
      </c>
      <c r="D542" s="162"/>
      <c r="E542" s="163"/>
      <c r="F542" s="158"/>
      <c r="G542" s="158"/>
      <c r="H542" s="158"/>
      <c r="I542" s="158"/>
      <c r="J542" s="158"/>
      <c r="K542" s="158"/>
      <c r="L542" s="158"/>
      <c r="M542" s="158"/>
      <c r="N542" s="157"/>
      <c r="O542" s="157"/>
      <c r="P542" s="157"/>
      <c r="Q542" s="157"/>
      <c r="R542" s="158"/>
      <c r="S542" s="158"/>
      <c r="T542" s="158"/>
      <c r="U542" s="158"/>
      <c r="V542" s="158"/>
      <c r="W542" s="158"/>
      <c r="X542" s="158"/>
      <c r="Y542" s="147"/>
      <c r="Z542" s="147"/>
      <c r="AA542" s="147"/>
      <c r="AB542" s="147"/>
      <c r="AC542" s="147"/>
      <c r="AD542" s="147"/>
      <c r="AE542" s="147"/>
      <c r="AF542" s="147"/>
      <c r="AG542" s="147" t="s">
        <v>301</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72">
        <v>55</v>
      </c>
      <c r="B543" s="173" t="s">
        <v>1964</v>
      </c>
      <c r="C543" s="188" t="s">
        <v>1965</v>
      </c>
      <c r="D543" s="174" t="s">
        <v>312</v>
      </c>
      <c r="E543" s="175">
        <v>30.25</v>
      </c>
      <c r="F543" s="176"/>
      <c r="G543" s="177">
        <f>ROUND(E543*F543,2)</f>
        <v>0</v>
      </c>
      <c r="H543" s="176"/>
      <c r="I543" s="177">
        <f>ROUND(E543*H543,2)</f>
        <v>0</v>
      </c>
      <c r="J543" s="176"/>
      <c r="K543" s="177">
        <f>ROUND(E543*J543,2)</f>
        <v>0</v>
      </c>
      <c r="L543" s="177">
        <v>21</v>
      </c>
      <c r="M543" s="177">
        <f>G543*(1+L543/100)</f>
        <v>0</v>
      </c>
      <c r="N543" s="175">
        <v>8.1999999999999998E-4</v>
      </c>
      <c r="O543" s="175">
        <f>ROUND(E543*N543,2)</f>
        <v>0.02</v>
      </c>
      <c r="P543" s="175">
        <v>0</v>
      </c>
      <c r="Q543" s="175">
        <f>ROUND(E543*P543,2)</f>
        <v>0</v>
      </c>
      <c r="R543" s="177" t="s">
        <v>918</v>
      </c>
      <c r="S543" s="177" t="s">
        <v>267</v>
      </c>
      <c r="T543" s="178" t="s">
        <v>267</v>
      </c>
      <c r="U543" s="158">
        <v>0.46</v>
      </c>
      <c r="V543" s="158">
        <f>ROUND(E543*U543,2)</f>
        <v>13.92</v>
      </c>
      <c r="W543" s="158"/>
      <c r="X543" s="158" t="s">
        <v>314</v>
      </c>
      <c r="Y543" s="147"/>
      <c r="Z543" s="147"/>
      <c r="AA543" s="147"/>
      <c r="AB543" s="147"/>
      <c r="AC543" s="147"/>
      <c r="AD543" s="147"/>
      <c r="AE543" s="147"/>
      <c r="AF543" s="147"/>
      <c r="AG543" s="147" t="s">
        <v>919</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89" t="s">
        <v>1961</v>
      </c>
      <c r="D544" s="160"/>
      <c r="E544" s="161"/>
      <c r="F544" s="158"/>
      <c r="G544" s="158"/>
      <c r="H544" s="158"/>
      <c r="I544" s="158"/>
      <c r="J544" s="158"/>
      <c r="K544" s="158"/>
      <c r="L544" s="158"/>
      <c r="M544" s="158"/>
      <c r="N544" s="157"/>
      <c r="O544" s="157"/>
      <c r="P544" s="157"/>
      <c r="Q544" s="157"/>
      <c r="R544" s="158"/>
      <c r="S544" s="158"/>
      <c r="T544" s="158"/>
      <c r="U544" s="158"/>
      <c r="V544" s="158"/>
      <c r="W544" s="158"/>
      <c r="X544" s="158"/>
      <c r="Y544" s="147"/>
      <c r="Z544" s="147"/>
      <c r="AA544" s="147"/>
      <c r="AB544" s="147"/>
      <c r="AC544" s="147"/>
      <c r="AD544" s="147"/>
      <c r="AE544" s="147"/>
      <c r="AF544" s="147"/>
      <c r="AG544" s="147" t="s">
        <v>301</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9" t="s">
        <v>1962</v>
      </c>
      <c r="D545" s="160"/>
      <c r="E545" s="161">
        <v>30.25</v>
      </c>
      <c r="F545" s="158"/>
      <c r="G545" s="158"/>
      <c r="H545" s="158"/>
      <c r="I545" s="158"/>
      <c r="J545" s="158"/>
      <c r="K545" s="158"/>
      <c r="L545" s="158"/>
      <c r="M545" s="158"/>
      <c r="N545" s="157"/>
      <c r="O545" s="157"/>
      <c r="P545" s="157"/>
      <c r="Q545" s="157"/>
      <c r="R545" s="158"/>
      <c r="S545" s="158"/>
      <c r="T545" s="158"/>
      <c r="U545" s="158"/>
      <c r="V545" s="158"/>
      <c r="W545" s="158"/>
      <c r="X545" s="158"/>
      <c r="Y545" s="147"/>
      <c r="Z545" s="147"/>
      <c r="AA545" s="147"/>
      <c r="AB545" s="147"/>
      <c r="AC545" s="147"/>
      <c r="AD545" s="147"/>
      <c r="AE545" s="147"/>
      <c r="AF545" s="147"/>
      <c r="AG545" s="147" t="s">
        <v>301</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90" t="s">
        <v>302</v>
      </c>
      <c r="D546" s="162"/>
      <c r="E546" s="163"/>
      <c r="F546" s="158"/>
      <c r="G546" s="158"/>
      <c r="H546" s="158"/>
      <c r="I546" s="158"/>
      <c r="J546" s="158"/>
      <c r="K546" s="158"/>
      <c r="L546" s="158"/>
      <c r="M546" s="158"/>
      <c r="N546" s="157"/>
      <c r="O546" s="157"/>
      <c r="P546" s="157"/>
      <c r="Q546" s="157"/>
      <c r="R546" s="158"/>
      <c r="S546" s="158"/>
      <c r="T546" s="158"/>
      <c r="U546" s="158"/>
      <c r="V546" s="158"/>
      <c r="W546" s="158"/>
      <c r="X546" s="158"/>
      <c r="Y546" s="147"/>
      <c r="Z546" s="147"/>
      <c r="AA546" s="147"/>
      <c r="AB546" s="147"/>
      <c r="AC546" s="147"/>
      <c r="AD546" s="147"/>
      <c r="AE546" s="147"/>
      <c r="AF546" s="147"/>
      <c r="AG546" s="147" t="s">
        <v>301</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91" t="s">
        <v>1963</v>
      </c>
      <c r="D547" s="162"/>
      <c r="E547" s="163">
        <v>27.49</v>
      </c>
      <c r="F547" s="158"/>
      <c r="G547" s="158"/>
      <c r="H547" s="158"/>
      <c r="I547" s="158"/>
      <c r="J547" s="158"/>
      <c r="K547" s="158"/>
      <c r="L547" s="158"/>
      <c r="M547" s="158"/>
      <c r="N547" s="157"/>
      <c r="O547" s="157"/>
      <c r="P547" s="157"/>
      <c r="Q547" s="157"/>
      <c r="R547" s="158"/>
      <c r="S547" s="158"/>
      <c r="T547" s="158"/>
      <c r="U547" s="158"/>
      <c r="V547" s="158"/>
      <c r="W547" s="158"/>
      <c r="X547" s="158"/>
      <c r="Y547" s="147"/>
      <c r="Z547" s="147"/>
      <c r="AA547" s="147"/>
      <c r="AB547" s="147"/>
      <c r="AC547" s="147"/>
      <c r="AD547" s="147"/>
      <c r="AE547" s="147"/>
      <c r="AF547" s="147"/>
      <c r="AG547" s="147" t="s">
        <v>301</v>
      </c>
      <c r="AH547" s="147">
        <v>2</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90" t="s">
        <v>306</v>
      </c>
      <c r="D548" s="162"/>
      <c r="E548" s="163"/>
      <c r="F548" s="158"/>
      <c r="G548" s="158"/>
      <c r="H548" s="158"/>
      <c r="I548" s="158"/>
      <c r="J548" s="158"/>
      <c r="K548" s="158"/>
      <c r="L548" s="158"/>
      <c r="M548" s="158"/>
      <c r="N548" s="157"/>
      <c r="O548" s="157"/>
      <c r="P548" s="157"/>
      <c r="Q548" s="157"/>
      <c r="R548" s="158"/>
      <c r="S548" s="158"/>
      <c r="T548" s="158"/>
      <c r="U548" s="158"/>
      <c r="V548" s="158"/>
      <c r="W548" s="158"/>
      <c r="X548" s="158"/>
      <c r="Y548" s="147"/>
      <c r="Z548" s="147"/>
      <c r="AA548" s="147"/>
      <c r="AB548" s="147"/>
      <c r="AC548" s="147"/>
      <c r="AD548" s="147"/>
      <c r="AE548" s="147"/>
      <c r="AF548" s="147"/>
      <c r="AG548" s="147" t="s">
        <v>301</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72">
        <v>56</v>
      </c>
      <c r="B549" s="173" t="s">
        <v>1966</v>
      </c>
      <c r="C549" s="188" t="s">
        <v>1967</v>
      </c>
      <c r="D549" s="174" t="s">
        <v>312</v>
      </c>
      <c r="E549" s="175">
        <v>26.95</v>
      </c>
      <c r="F549" s="176"/>
      <c r="G549" s="177">
        <f>ROUND(E549*F549,2)</f>
        <v>0</v>
      </c>
      <c r="H549" s="176"/>
      <c r="I549" s="177">
        <f>ROUND(E549*H549,2)</f>
        <v>0</v>
      </c>
      <c r="J549" s="176"/>
      <c r="K549" s="177">
        <f>ROUND(E549*J549,2)</f>
        <v>0</v>
      </c>
      <c r="L549" s="177">
        <v>21</v>
      </c>
      <c r="M549" s="177">
        <f>G549*(1+L549/100)</f>
        <v>0</v>
      </c>
      <c r="N549" s="175">
        <v>2.1000000000000001E-4</v>
      </c>
      <c r="O549" s="175">
        <f>ROUND(E549*N549,2)</f>
        <v>0.01</v>
      </c>
      <c r="P549" s="175">
        <v>0</v>
      </c>
      <c r="Q549" s="175">
        <f>ROUND(E549*P549,2)</f>
        <v>0</v>
      </c>
      <c r="R549" s="177" t="s">
        <v>918</v>
      </c>
      <c r="S549" s="177" t="s">
        <v>267</v>
      </c>
      <c r="T549" s="178" t="s">
        <v>267</v>
      </c>
      <c r="U549" s="158">
        <v>0.1</v>
      </c>
      <c r="V549" s="158">
        <f>ROUND(E549*U549,2)</f>
        <v>2.7</v>
      </c>
      <c r="W549" s="158"/>
      <c r="X549" s="158" t="s">
        <v>314</v>
      </c>
      <c r="Y549" s="147"/>
      <c r="Z549" s="147"/>
      <c r="AA549" s="147"/>
      <c r="AB549" s="147"/>
      <c r="AC549" s="147"/>
      <c r="AD549" s="147"/>
      <c r="AE549" s="147"/>
      <c r="AF549" s="147"/>
      <c r="AG549" s="147" t="s">
        <v>919</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9" t="s">
        <v>1968</v>
      </c>
      <c r="D550" s="160"/>
      <c r="E550" s="161"/>
      <c r="F550" s="158"/>
      <c r="G550" s="158"/>
      <c r="H550" s="158"/>
      <c r="I550" s="158"/>
      <c r="J550" s="158"/>
      <c r="K550" s="158"/>
      <c r="L550" s="158"/>
      <c r="M550" s="158"/>
      <c r="N550" s="157"/>
      <c r="O550" s="157"/>
      <c r="P550" s="157"/>
      <c r="Q550" s="157"/>
      <c r="R550" s="158"/>
      <c r="S550" s="158"/>
      <c r="T550" s="158"/>
      <c r="U550" s="158"/>
      <c r="V550" s="158"/>
      <c r="W550" s="158"/>
      <c r="X550" s="158"/>
      <c r="Y550" s="147"/>
      <c r="Z550" s="147"/>
      <c r="AA550" s="147"/>
      <c r="AB550" s="147"/>
      <c r="AC550" s="147"/>
      <c r="AD550" s="147"/>
      <c r="AE550" s="147"/>
      <c r="AF550" s="147"/>
      <c r="AG550" s="147" t="s">
        <v>301</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89" t="s">
        <v>1969</v>
      </c>
      <c r="D551" s="160"/>
      <c r="E551" s="161">
        <v>16.75</v>
      </c>
      <c r="F551" s="158"/>
      <c r="G551" s="158"/>
      <c r="H551" s="158"/>
      <c r="I551" s="158"/>
      <c r="J551" s="158"/>
      <c r="K551" s="158"/>
      <c r="L551" s="158"/>
      <c r="M551" s="158"/>
      <c r="N551" s="157"/>
      <c r="O551" s="157"/>
      <c r="P551" s="157"/>
      <c r="Q551" s="157"/>
      <c r="R551" s="158"/>
      <c r="S551" s="158"/>
      <c r="T551" s="158"/>
      <c r="U551" s="158"/>
      <c r="V551" s="158"/>
      <c r="W551" s="158"/>
      <c r="X551" s="158"/>
      <c r="Y551" s="147"/>
      <c r="Z551" s="147"/>
      <c r="AA551" s="147"/>
      <c r="AB551" s="147"/>
      <c r="AC551" s="147"/>
      <c r="AD551" s="147"/>
      <c r="AE551" s="147"/>
      <c r="AF551" s="147"/>
      <c r="AG551" s="147" t="s">
        <v>301</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90" t="s">
        <v>302</v>
      </c>
      <c r="D552" s="162"/>
      <c r="E552" s="163"/>
      <c r="F552" s="158"/>
      <c r="G552" s="158"/>
      <c r="H552" s="158"/>
      <c r="I552" s="158"/>
      <c r="J552" s="158"/>
      <c r="K552" s="158"/>
      <c r="L552" s="158"/>
      <c r="M552" s="158"/>
      <c r="N552" s="157"/>
      <c r="O552" s="157"/>
      <c r="P552" s="157"/>
      <c r="Q552" s="157"/>
      <c r="R552" s="158"/>
      <c r="S552" s="158"/>
      <c r="T552" s="158"/>
      <c r="U552" s="158"/>
      <c r="V552" s="158"/>
      <c r="W552" s="158"/>
      <c r="X552" s="158"/>
      <c r="Y552" s="147"/>
      <c r="Z552" s="147"/>
      <c r="AA552" s="147"/>
      <c r="AB552" s="147"/>
      <c r="AC552" s="147"/>
      <c r="AD552" s="147"/>
      <c r="AE552" s="147"/>
      <c r="AF552" s="147"/>
      <c r="AG552" s="147" t="s">
        <v>301</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91" t="s">
        <v>1684</v>
      </c>
      <c r="D553" s="162"/>
      <c r="E553" s="163">
        <v>16.75</v>
      </c>
      <c r="F553" s="158"/>
      <c r="G553" s="158"/>
      <c r="H553" s="158"/>
      <c r="I553" s="158"/>
      <c r="J553" s="158"/>
      <c r="K553" s="158"/>
      <c r="L553" s="158"/>
      <c r="M553" s="158"/>
      <c r="N553" s="157"/>
      <c r="O553" s="157"/>
      <c r="P553" s="157"/>
      <c r="Q553" s="157"/>
      <c r="R553" s="158"/>
      <c r="S553" s="158"/>
      <c r="T553" s="158"/>
      <c r="U553" s="158"/>
      <c r="V553" s="158"/>
      <c r="W553" s="158"/>
      <c r="X553" s="158"/>
      <c r="Y553" s="147"/>
      <c r="Z553" s="147"/>
      <c r="AA553" s="147"/>
      <c r="AB553" s="147"/>
      <c r="AC553" s="147"/>
      <c r="AD553" s="147"/>
      <c r="AE553" s="147"/>
      <c r="AF553" s="147"/>
      <c r="AG553" s="147" t="s">
        <v>301</v>
      </c>
      <c r="AH553" s="147">
        <v>2</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90" t="s">
        <v>306</v>
      </c>
      <c r="D554" s="162"/>
      <c r="E554" s="163"/>
      <c r="F554" s="158"/>
      <c r="G554" s="158"/>
      <c r="H554" s="158"/>
      <c r="I554" s="158"/>
      <c r="J554" s="158"/>
      <c r="K554" s="158"/>
      <c r="L554" s="158"/>
      <c r="M554" s="158"/>
      <c r="N554" s="157"/>
      <c r="O554" s="157"/>
      <c r="P554" s="157"/>
      <c r="Q554" s="157"/>
      <c r="R554" s="158"/>
      <c r="S554" s="158"/>
      <c r="T554" s="158"/>
      <c r="U554" s="158"/>
      <c r="V554" s="158"/>
      <c r="W554" s="158"/>
      <c r="X554" s="158"/>
      <c r="Y554" s="147"/>
      <c r="Z554" s="147"/>
      <c r="AA554" s="147"/>
      <c r="AB554" s="147"/>
      <c r="AC554" s="147"/>
      <c r="AD554" s="147"/>
      <c r="AE554" s="147"/>
      <c r="AF554" s="147"/>
      <c r="AG554" s="147" t="s">
        <v>301</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89" t="s">
        <v>1970</v>
      </c>
      <c r="D555" s="160"/>
      <c r="E555" s="161">
        <v>10.199999999999999</v>
      </c>
      <c r="F555" s="158"/>
      <c r="G555" s="158"/>
      <c r="H555" s="158"/>
      <c r="I555" s="158"/>
      <c r="J555" s="158"/>
      <c r="K555" s="158"/>
      <c r="L555" s="158"/>
      <c r="M555" s="158"/>
      <c r="N555" s="157"/>
      <c r="O555" s="157"/>
      <c r="P555" s="157"/>
      <c r="Q555" s="157"/>
      <c r="R555" s="158"/>
      <c r="S555" s="158"/>
      <c r="T555" s="158"/>
      <c r="U555" s="158"/>
      <c r="V555" s="158"/>
      <c r="W555" s="158"/>
      <c r="X555" s="158"/>
      <c r="Y555" s="147"/>
      <c r="Z555" s="147"/>
      <c r="AA555" s="147"/>
      <c r="AB555" s="147"/>
      <c r="AC555" s="147"/>
      <c r="AD555" s="147"/>
      <c r="AE555" s="147"/>
      <c r="AF555" s="147"/>
      <c r="AG555" s="147" t="s">
        <v>301</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190" t="s">
        <v>302</v>
      </c>
      <c r="D556" s="162"/>
      <c r="E556" s="163"/>
      <c r="F556" s="158"/>
      <c r="G556" s="158"/>
      <c r="H556" s="158"/>
      <c r="I556" s="158"/>
      <c r="J556" s="158"/>
      <c r="K556" s="158"/>
      <c r="L556" s="158"/>
      <c r="M556" s="158"/>
      <c r="N556" s="157"/>
      <c r="O556" s="157"/>
      <c r="P556" s="157"/>
      <c r="Q556" s="157"/>
      <c r="R556" s="158"/>
      <c r="S556" s="158"/>
      <c r="T556" s="158"/>
      <c r="U556" s="158"/>
      <c r="V556" s="158"/>
      <c r="W556" s="158"/>
      <c r="X556" s="158"/>
      <c r="Y556" s="147"/>
      <c r="Z556" s="147"/>
      <c r="AA556" s="147"/>
      <c r="AB556" s="147"/>
      <c r="AC556" s="147"/>
      <c r="AD556" s="147"/>
      <c r="AE556" s="147"/>
      <c r="AF556" s="147"/>
      <c r="AG556" s="147" t="s">
        <v>301</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191" t="s">
        <v>1971</v>
      </c>
      <c r="D557" s="162"/>
      <c r="E557" s="163">
        <v>6.6</v>
      </c>
      <c r="F557" s="158"/>
      <c r="G557" s="158"/>
      <c r="H557" s="158"/>
      <c r="I557" s="158"/>
      <c r="J557" s="158"/>
      <c r="K557" s="158"/>
      <c r="L557" s="158"/>
      <c r="M557" s="158"/>
      <c r="N557" s="157"/>
      <c r="O557" s="157"/>
      <c r="P557" s="157"/>
      <c r="Q557" s="157"/>
      <c r="R557" s="158"/>
      <c r="S557" s="158"/>
      <c r="T557" s="158"/>
      <c r="U557" s="158"/>
      <c r="V557" s="158"/>
      <c r="W557" s="158"/>
      <c r="X557" s="158"/>
      <c r="Y557" s="147"/>
      <c r="Z557" s="147"/>
      <c r="AA557" s="147"/>
      <c r="AB557" s="147"/>
      <c r="AC557" s="147"/>
      <c r="AD557" s="147"/>
      <c r="AE557" s="147"/>
      <c r="AF557" s="147"/>
      <c r="AG557" s="147" t="s">
        <v>301</v>
      </c>
      <c r="AH557" s="147">
        <v>2</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91" t="s">
        <v>1972</v>
      </c>
      <c r="D558" s="162"/>
      <c r="E558" s="163">
        <v>3.57</v>
      </c>
      <c r="F558" s="158"/>
      <c r="G558" s="158"/>
      <c r="H558" s="158"/>
      <c r="I558" s="158"/>
      <c r="J558" s="158"/>
      <c r="K558" s="158"/>
      <c r="L558" s="158"/>
      <c r="M558" s="158"/>
      <c r="N558" s="157"/>
      <c r="O558" s="157"/>
      <c r="P558" s="157"/>
      <c r="Q558" s="157"/>
      <c r="R558" s="158"/>
      <c r="S558" s="158"/>
      <c r="T558" s="158"/>
      <c r="U558" s="158"/>
      <c r="V558" s="158"/>
      <c r="W558" s="158"/>
      <c r="X558" s="158"/>
      <c r="Y558" s="147"/>
      <c r="Z558" s="147"/>
      <c r="AA558" s="147"/>
      <c r="AB558" s="147"/>
      <c r="AC558" s="147"/>
      <c r="AD558" s="147"/>
      <c r="AE558" s="147"/>
      <c r="AF558" s="147"/>
      <c r="AG558" s="147" t="s">
        <v>301</v>
      </c>
      <c r="AH558" s="147">
        <v>2</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90" t="s">
        <v>306</v>
      </c>
      <c r="D559" s="162"/>
      <c r="E559" s="163"/>
      <c r="F559" s="158"/>
      <c r="G559" s="158"/>
      <c r="H559" s="158"/>
      <c r="I559" s="158"/>
      <c r="J559" s="158"/>
      <c r="K559" s="158"/>
      <c r="L559" s="158"/>
      <c r="M559" s="158"/>
      <c r="N559" s="157"/>
      <c r="O559" s="157"/>
      <c r="P559" s="157"/>
      <c r="Q559" s="157"/>
      <c r="R559" s="158"/>
      <c r="S559" s="158"/>
      <c r="T559" s="158"/>
      <c r="U559" s="158"/>
      <c r="V559" s="158"/>
      <c r="W559" s="158"/>
      <c r="X559" s="158"/>
      <c r="Y559" s="147"/>
      <c r="Z559" s="147"/>
      <c r="AA559" s="147"/>
      <c r="AB559" s="147"/>
      <c r="AC559" s="147"/>
      <c r="AD559" s="147"/>
      <c r="AE559" s="147"/>
      <c r="AF559" s="147"/>
      <c r="AG559" s="147" t="s">
        <v>301</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72">
        <v>57</v>
      </c>
      <c r="B560" s="173" t="s">
        <v>1973</v>
      </c>
      <c r="C560" s="188" t="s">
        <v>1974</v>
      </c>
      <c r="D560" s="174" t="s">
        <v>312</v>
      </c>
      <c r="E560" s="175">
        <v>26.95</v>
      </c>
      <c r="F560" s="176"/>
      <c r="G560" s="177">
        <f>ROUND(E560*F560,2)</f>
        <v>0</v>
      </c>
      <c r="H560" s="176"/>
      <c r="I560" s="177">
        <f>ROUND(E560*H560,2)</f>
        <v>0</v>
      </c>
      <c r="J560" s="176"/>
      <c r="K560" s="177">
        <f>ROUND(E560*J560,2)</f>
        <v>0</v>
      </c>
      <c r="L560" s="177">
        <v>21</v>
      </c>
      <c r="M560" s="177">
        <f>G560*(1+L560/100)</f>
        <v>0</v>
      </c>
      <c r="N560" s="175">
        <v>1.2600000000000001E-3</v>
      </c>
      <c r="O560" s="175">
        <f>ROUND(E560*N560,2)</f>
        <v>0.03</v>
      </c>
      <c r="P560" s="175">
        <v>0</v>
      </c>
      <c r="Q560" s="175">
        <f>ROUND(E560*P560,2)</f>
        <v>0</v>
      </c>
      <c r="R560" s="177" t="s">
        <v>918</v>
      </c>
      <c r="S560" s="177" t="s">
        <v>267</v>
      </c>
      <c r="T560" s="178" t="s">
        <v>267</v>
      </c>
      <c r="U560" s="158">
        <v>0.24</v>
      </c>
      <c r="V560" s="158">
        <f>ROUND(E560*U560,2)</f>
        <v>6.47</v>
      </c>
      <c r="W560" s="158"/>
      <c r="X560" s="158" t="s">
        <v>314</v>
      </c>
      <c r="Y560" s="147"/>
      <c r="Z560" s="147"/>
      <c r="AA560" s="147"/>
      <c r="AB560" s="147"/>
      <c r="AC560" s="147"/>
      <c r="AD560" s="147"/>
      <c r="AE560" s="147"/>
      <c r="AF560" s="147"/>
      <c r="AG560" s="147" t="s">
        <v>919</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89" t="s">
        <v>1968</v>
      </c>
      <c r="D561" s="160"/>
      <c r="E561" s="161"/>
      <c r="F561" s="158"/>
      <c r="G561" s="158"/>
      <c r="H561" s="158"/>
      <c r="I561" s="158"/>
      <c r="J561" s="158"/>
      <c r="K561" s="158"/>
      <c r="L561" s="158"/>
      <c r="M561" s="158"/>
      <c r="N561" s="157"/>
      <c r="O561" s="157"/>
      <c r="P561" s="157"/>
      <c r="Q561" s="157"/>
      <c r="R561" s="158"/>
      <c r="S561" s="158"/>
      <c r="T561" s="158"/>
      <c r="U561" s="158"/>
      <c r="V561" s="158"/>
      <c r="W561" s="158"/>
      <c r="X561" s="158"/>
      <c r="Y561" s="147"/>
      <c r="Z561" s="147"/>
      <c r="AA561" s="147"/>
      <c r="AB561" s="147"/>
      <c r="AC561" s="147"/>
      <c r="AD561" s="147"/>
      <c r="AE561" s="147"/>
      <c r="AF561" s="147"/>
      <c r="AG561" s="147" t="s">
        <v>301</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89" t="s">
        <v>1969</v>
      </c>
      <c r="D562" s="160"/>
      <c r="E562" s="161">
        <v>16.75</v>
      </c>
      <c r="F562" s="158"/>
      <c r="G562" s="158"/>
      <c r="H562" s="158"/>
      <c r="I562" s="158"/>
      <c r="J562" s="158"/>
      <c r="K562" s="158"/>
      <c r="L562" s="158"/>
      <c r="M562" s="158"/>
      <c r="N562" s="157"/>
      <c r="O562" s="157"/>
      <c r="P562" s="157"/>
      <c r="Q562" s="157"/>
      <c r="R562" s="158"/>
      <c r="S562" s="158"/>
      <c r="T562" s="158"/>
      <c r="U562" s="158"/>
      <c r="V562" s="158"/>
      <c r="W562" s="158"/>
      <c r="X562" s="158"/>
      <c r="Y562" s="147"/>
      <c r="Z562" s="147"/>
      <c r="AA562" s="147"/>
      <c r="AB562" s="147"/>
      <c r="AC562" s="147"/>
      <c r="AD562" s="147"/>
      <c r="AE562" s="147"/>
      <c r="AF562" s="147"/>
      <c r="AG562" s="147" t="s">
        <v>301</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90" t="s">
        <v>302</v>
      </c>
      <c r="D563" s="162"/>
      <c r="E563" s="163"/>
      <c r="F563" s="158"/>
      <c r="G563" s="158"/>
      <c r="H563" s="158"/>
      <c r="I563" s="158"/>
      <c r="J563" s="158"/>
      <c r="K563" s="158"/>
      <c r="L563" s="158"/>
      <c r="M563" s="158"/>
      <c r="N563" s="157"/>
      <c r="O563" s="157"/>
      <c r="P563" s="157"/>
      <c r="Q563" s="157"/>
      <c r="R563" s="158"/>
      <c r="S563" s="158"/>
      <c r="T563" s="158"/>
      <c r="U563" s="158"/>
      <c r="V563" s="158"/>
      <c r="W563" s="158"/>
      <c r="X563" s="158"/>
      <c r="Y563" s="147"/>
      <c r="Z563" s="147"/>
      <c r="AA563" s="147"/>
      <c r="AB563" s="147"/>
      <c r="AC563" s="147"/>
      <c r="AD563" s="147"/>
      <c r="AE563" s="147"/>
      <c r="AF563" s="147"/>
      <c r="AG563" s="147" t="s">
        <v>301</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91" t="s">
        <v>1684</v>
      </c>
      <c r="D564" s="162"/>
      <c r="E564" s="163">
        <v>16.75</v>
      </c>
      <c r="F564" s="158"/>
      <c r="G564" s="158"/>
      <c r="H564" s="158"/>
      <c r="I564" s="158"/>
      <c r="J564" s="158"/>
      <c r="K564" s="158"/>
      <c r="L564" s="158"/>
      <c r="M564" s="158"/>
      <c r="N564" s="157"/>
      <c r="O564" s="157"/>
      <c r="P564" s="157"/>
      <c r="Q564" s="157"/>
      <c r="R564" s="158"/>
      <c r="S564" s="158"/>
      <c r="T564" s="158"/>
      <c r="U564" s="158"/>
      <c r="V564" s="158"/>
      <c r="W564" s="158"/>
      <c r="X564" s="158"/>
      <c r="Y564" s="147"/>
      <c r="Z564" s="147"/>
      <c r="AA564" s="147"/>
      <c r="AB564" s="147"/>
      <c r="AC564" s="147"/>
      <c r="AD564" s="147"/>
      <c r="AE564" s="147"/>
      <c r="AF564" s="147"/>
      <c r="AG564" s="147" t="s">
        <v>301</v>
      </c>
      <c r="AH564" s="147">
        <v>2</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190" t="s">
        <v>306</v>
      </c>
      <c r="D565" s="162"/>
      <c r="E565" s="163"/>
      <c r="F565" s="158"/>
      <c r="G565" s="158"/>
      <c r="H565" s="158"/>
      <c r="I565" s="158"/>
      <c r="J565" s="158"/>
      <c r="K565" s="158"/>
      <c r="L565" s="158"/>
      <c r="M565" s="158"/>
      <c r="N565" s="157"/>
      <c r="O565" s="157"/>
      <c r="P565" s="157"/>
      <c r="Q565" s="157"/>
      <c r="R565" s="158"/>
      <c r="S565" s="158"/>
      <c r="T565" s="158"/>
      <c r="U565" s="158"/>
      <c r="V565" s="158"/>
      <c r="W565" s="158"/>
      <c r="X565" s="158"/>
      <c r="Y565" s="147"/>
      <c r="Z565" s="147"/>
      <c r="AA565" s="147"/>
      <c r="AB565" s="147"/>
      <c r="AC565" s="147"/>
      <c r="AD565" s="147"/>
      <c r="AE565" s="147"/>
      <c r="AF565" s="147"/>
      <c r="AG565" s="147" t="s">
        <v>301</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89" t="s">
        <v>1970</v>
      </c>
      <c r="D566" s="160"/>
      <c r="E566" s="161">
        <v>10.199999999999999</v>
      </c>
      <c r="F566" s="158"/>
      <c r="G566" s="158"/>
      <c r="H566" s="158"/>
      <c r="I566" s="158"/>
      <c r="J566" s="158"/>
      <c r="K566" s="158"/>
      <c r="L566" s="158"/>
      <c r="M566" s="158"/>
      <c r="N566" s="157"/>
      <c r="O566" s="157"/>
      <c r="P566" s="157"/>
      <c r="Q566" s="157"/>
      <c r="R566" s="158"/>
      <c r="S566" s="158"/>
      <c r="T566" s="158"/>
      <c r="U566" s="158"/>
      <c r="V566" s="158"/>
      <c r="W566" s="158"/>
      <c r="X566" s="158"/>
      <c r="Y566" s="147"/>
      <c r="Z566" s="147"/>
      <c r="AA566" s="147"/>
      <c r="AB566" s="147"/>
      <c r="AC566" s="147"/>
      <c r="AD566" s="147"/>
      <c r="AE566" s="147"/>
      <c r="AF566" s="147"/>
      <c r="AG566" s="147" t="s">
        <v>301</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90" t="s">
        <v>302</v>
      </c>
      <c r="D567" s="162"/>
      <c r="E567" s="163"/>
      <c r="F567" s="158"/>
      <c r="G567" s="158"/>
      <c r="H567" s="158"/>
      <c r="I567" s="158"/>
      <c r="J567" s="158"/>
      <c r="K567" s="158"/>
      <c r="L567" s="158"/>
      <c r="M567" s="158"/>
      <c r="N567" s="157"/>
      <c r="O567" s="157"/>
      <c r="P567" s="157"/>
      <c r="Q567" s="157"/>
      <c r="R567" s="158"/>
      <c r="S567" s="158"/>
      <c r="T567" s="158"/>
      <c r="U567" s="158"/>
      <c r="V567" s="158"/>
      <c r="W567" s="158"/>
      <c r="X567" s="158"/>
      <c r="Y567" s="147"/>
      <c r="Z567" s="147"/>
      <c r="AA567" s="147"/>
      <c r="AB567" s="147"/>
      <c r="AC567" s="147"/>
      <c r="AD567" s="147"/>
      <c r="AE567" s="147"/>
      <c r="AF567" s="147"/>
      <c r="AG567" s="147" t="s">
        <v>301</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91" t="s">
        <v>1971</v>
      </c>
      <c r="D568" s="162"/>
      <c r="E568" s="163">
        <v>6.6</v>
      </c>
      <c r="F568" s="158"/>
      <c r="G568" s="158"/>
      <c r="H568" s="158"/>
      <c r="I568" s="158"/>
      <c r="J568" s="158"/>
      <c r="K568" s="158"/>
      <c r="L568" s="158"/>
      <c r="M568" s="158"/>
      <c r="N568" s="157"/>
      <c r="O568" s="157"/>
      <c r="P568" s="157"/>
      <c r="Q568" s="157"/>
      <c r="R568" s="158"/>
      <c r="S568" s="158"/>
      <c r="T568" s="158"/>
      <c r="U568" s="158"/>
      <c r="V568" s="158"/>
      <c r="W568" s="158"/>
      <c r="X568" s="158"/>
      <c r="Y568" s="147"/>
      <c r="Z568" s="147"/>
      <c r="AA568" s="147"/>
      <c r="AB568" s="147"/>
      <c r="AC568" s="147"/>
      <c r="AD568" s="147"/>
      <c r="AE568" s="147"/>
      <c r="AF568" s="147"/>
      <c r="AG568" s="147" t="s">
        <v>301</v>
      </c>
      <c r="AH568" s="147">
        <v>2</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191" t="s">
        <v>1972</v>
      </c>
      <c r="D569" s="162"/>
      <c r="E569" s="163">
        <v>3.57</v>
      </c>
      <c r="F569" s="158"/>
      <c r="G569" s="158"/>
      <c r="H569" s="158"/>
      <c r="I569" s="158"/>
      <c r="J569" s="158"/>
      <c r="K569" s="158"/>
      <c r="L569" s="158"/>
      <c r="M569" s="158"/>
      <c r="N569" s="157"/>
      <c r="O569" s="157"/>
      <c r="P569" s="157"/>
      <c r="Q569" s="157"/>
      <c r="R569" s="158"/>
      <c r="S569" s="158"/>
      <c r="T569" s="158"/>
      <c r="U569" s="158"/>
      <c r="V569" s="158"/>
      <c r="W569" s="158"/>
      <c r="X569" s="158"/>
      <c r="Y569" s="147"/>
      <c r="Z569" s="147"/>
      <c r="AA569" s="147"/>
      <c r="AB569" s="147"/>
      <c r="AC569" s="147"/>
      <c r="AD569" s="147"/>
      <c r="AE569" s="147"/>
      <c r="AF569" s="147"/>
      <c r="AG569" s="147" t="s">
        <v>301</v>
      </c>
      <c r="AH569" s="147">
        <v>2</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4"/>
      <c r="B570" s="155"/>
      <c r="C570" s="190" t="s">
        <v>306</v>
      </c>
      <c r="D570" s="162"/>
      <c r="E570" s="163"/>
      <c r="F570" s="158"/>
      <c r="G570" s="158"/>
      <c r="H570" s="158"/>
      <c r="I570" s="158"/>
      <c r="J570" s="158"/>
      <c r="K570" s="158"/>
      <c r="L570" s="158"/>
      <c r="M570" s="158"/>
      <c r="N570" s="157"/>
      <c r="O570" s="157"/>
      <c r="P570" s="157"/>
      <c r="Q570" s="157"/>
      <c r="R570" s="158"/>
      <c r="S570" s="158"/>
      <c r="T570" s="158"/>
      <c r="U570" s="158"/>
      <c r="V570" s="158"/>
      <c r="W570" s="158"/>
      <c r="X570" s="158"/>
      <c r="Y570" s="147"/>
      <c r="Z570" s="147"/>
      <c r="AA570" s="147"/>
      <c r="AB570" s="147"/>
      <c r="AC570" s="147"/>
      <c r="AD570" s="147"/>
      <c r="AE570" s="147"/>
      <c r="AF570" s="147"/>
      <c r="AG570" s="147" t="s">
        <v>301</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ht="22.5" outlineLevel="1" x14ac:dyDescent="0.2">
      <c r="A571" s="172">
        <v>58</v>
      </c>
      <c r="B571" s="173" t="s">
        <v>924</v>
      </c>
      <c r="C571" s="188" t="s">
        <v>925</v>
      </c>
      <c r="D571" s="174" t="s">
        <v>312</v>
      </c>
      <c r="E571" s="175">
        <v>34.799999999999997</v>
      </c>
      <c r="F571" s="176"/>
      <c r="G571" s="177">
        <f>ROUND(E571*F571,2)</f>
        <v>0</v>
      </c>
      <c r="H571" s="176"/>
      <c r="I571" s="177">
        <f>ROUND(E571*H571,2)</f>
        <v>0</v>
      </c>
      <c r="J571" s="176"/>
      <c r="K571" s="177">
        <f>ROUND(E571*J571,2)</f>
        <v>0</v>
      </c>
      <c r="L571" s="177">
        <v>21</v>
      </c>
      <c r="M571" s="177">
        <f>G571*(1+L571/100)</f>
        <v>0</v>
      </c>
      <c r="N571" s="175">
        <v>5.4999999999999997E-3</v>
      </c>
      <c r="O571" s="175">
        <f>ROUND(E571*N571,2)</f>
        <v>0.19</v>
      </c>
      <c r="P571" s="175">
        <v>0</v>
      </c>
      <c r="Q571" s="175">
        <f>ROUND(E571*P571,2)</f>
        <v>0</v>
      </c>
      <c r="R571" s="177" t="s">
        <v>426</v>
      </c>
      <c r="S571" s="177" t="s">
        <v>267</v>
      </c>
      <c r="T571" s="178" t="s">
        <v>267</v>
      </c>
      <c r="U571" s="158">
        <v>0</v>
      </c>
      <c r="V571" s="158">
        <f>ROUND(E571*U571,2)</f>
        <v>0</v>
      </c>
      <c r="W571" s="158"/>
      <c r="X571" s="158" t="s">
        <v>427</v>
      </c>
      <c r="Y571" s="147"/>
      <c r="Z571" s="147"/>
      <c r="AA571" s="147"/>
      <c r="AB571" s="147"/>
      <c r="AC571" s="147"/>
      <c r="AD571" s="147"/>
      <c r="AE571" s="147"/>
      <c r="AF571" s="147"/>
      <c r="AG571" s="147" t="s">
        <v>761</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9" t="s">
        <v>1961</v>
      </c>
      <c r="D572" s="160"/>
      <c r="E572" s="161"/>
      <c r="F572" s="158"/>
      <c r="G572" s="158"/>
      <c r="H572" s="158"/>
      <c r="I572" s="158"/>
      <c r="J572" s="158"/>
      <c r="K572" s="158"/>
      <c r="L572" s="158"/>
      <c r="M572" s="158"/>
      <c r="N572" s="157"/>
      <c r="O572" s="157"/>
      <c r="P572" s="157"/>
      <c r="Q572" s="157"/>
      <c r="R572" s="158"/>
      <c r="S572" s="158"/>
      <c r="T572" s="158"/>
      <c r="U572" s="158"/>
      <c r="V572" s="158"/>
      <c r="W572" s="158"/>
      <c r="X572" s="158"/>
      <c r="Y572" s="147"/>
      <c r="Z572" s="147"/>
      <c r="AA572" s="147"/>
      <c r="AB572" s="147"/>
      <c r="AC572" s="147"/>
      <c r="AD572" s="147"/>
      <c r="AE572" s="147"/>
      <c r="AF572" s="147"/>
      <c r="AG572" s="147" t="s">
        <v>301</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89" t="s">
        <v>1975</v>
      </c>
      <c r="D573" s="160"/>
      <c r="E573" s="161">
        <v>34.799999999999997</v>
      </c>
      <c r="F573" s="158"/>
      <c r="G573" s="158"/>
      <c r="H573" s="158"/>
      <c r="I573" s="158"/>
      <c r="J573" s="158"/>
      <c r="K573" s="158"/>
      <c r="L573" s="158"/>
      <c r="M573" s="158"/>
      <c r="N573" s="157"/>
      <c r="O573" s="157"/>
      <c r="P573" s="157"/>
      <c r="Q573" s="157"/>
      <c r="R573" s="158"/>
      <c r="S573" s="158"/>
      <c r="T573" s="158"/>
      <c r="U573" s="158"/>
      <c r="V573" s="158"/>
      <c r="W573" s="158"/>
      <c r="X573" s="158"/>
      <c r="Y573" s="147"/>
      <c r="Z573" s="147"/>
      <c r="AA573" s="147"/>
      <c r="AB573" s="147"/>
      <c r="AC573" s="147"/>
      <c r="AD573" s="147"/>
      <c r="AE573" s="147"/>
      <c r="AF573" s="147"/>
      <c r="AG573" s="147" t="s">
        <v>301</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ht="22.5" outlineLevel="1" x14ac:dyDescent="0.2">
      <c r="A574" s="172">
        <v>59</v>
      </c>
      <c r="B574" s="173" t="s">
        <v>1976</v>
      </c>
      <c r="C574" s="188" t="s">
        <v>1977</v>
      </c>
      <c r="D574" s="174" t="s">
        <v>312</v>
      </c>
      <c r="E574" s="175">
        <v>34.799999999999997</v>
      </c>
      <c r="F574" s="176"/>
      <c r="G574" s="177">
        <f>ROUND(E574*F574,2)</f>
        <v>0</v>
      </c>
      <c r="H574" s="176"/>
      <c r="I574" s="177">
        <f>ROUND(E574*H574,2)</f>
        <v>0</v>
      </c>
      <c r="J574" s="176"/>
      <c r="K574" s="177">
        <f>ROUND(E574*J574,2)</f>
        <v>0</v>
      </c>
      <c r="L574" s="177">
        <v>21</v>
      </c>
      <c r="M574" s="177">
        <f>G574*(1+L574/100)</f>
        <v>0</v>
      </c>
      <c r="N574" s="175">
        <v>4.4999999999999997E-3</v>
      </c>
      <c r="O574" s="175">
        <f>ROUND(E574*N574,2)</f>
        <v>0.16</v>
      </c>
      <c r="P574" s="175">
        <v>0</v>
      </c>
      <c r="Q574" s="175">
        <f>ROUND(E574*P574,2)</f>
        <v>0</v>
      </c>
      <c r="R574" s="177" t="s">
        <v>426</v>
      </c>
      <c r="S574" s="177" t="s">
        <v>267</v>
      </c>
      <c r="T574" s="178" t="s">
        <v>267</v>
      </c>
      <c r="U574" s="158">
        <v>0</v>
      </c>
      <c r="V574" s="158">
        <f>ROUND(E574*U574,2)</f>
        <v>0</v>
      </c>
      <c r="W574" s="158"/>
      <c r="X574" s="158" t="s">
        <v>427</v>
      </c>
      <c r="Y574" s="147"/>
      <c r="Z574" s="147"/>
      <c r="AA574" s="147"/>
      <c r="AB574" s="147"/>
      <c r="AC574" s="147"/>
      <c r="AD574" s="147"/>
      <c r="AE574" s="147"/>
      <c r="AF574" s="147"/>
      <c r="AG574" s="147" t="s">
        <v>761</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89" t="s">
        <v>1961</v>
      </c>
      <c r="D575" s="160"/>
      <c r="E575" s="161"/>
      <c r="F575" s="158"/>
      <c r="G575" s="158"/>
      <c r="H575" s="158"/>
      <c r="I575" s="158"/>
      <c r="J575" s="158"/>
      <c r="K575" s="158"/>
      <c r="L575" s="158"/>
      <c r="M575" s="158"/>
      <c r="N575" s="157"/>
      <c r="O575" s="157"/>
      <c r="P575" s="157"/>
      <c r="Q575" s="157"/>
      <c r="R575" s="158"/>
      <c r="S575" s="158"/>
      <c r="T575" s="158"/>
      <c r="U575" s="158"/>
      <c r="V575" s="158"/>
      <c r="W575" s="158"/>
      <c r="X575" s="158"/>
      <c r="Y575" s="147"/>
      <c r="Z575" s="147"/>
      <c r="AA575" s="147"/>
      <c r="AB575" s="147"/>
      <c r="AC575" s="147"/>
      <c r="AD575" s="147"/>
      <c r="AE575" s="147"/>
      <c r="AF575" s="147"/>
      <c r="AG575" s="147" t="s">
        <v>301</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89" t="s">
        <v>1975</v>
      </c>
      <c r="D576" s="160"/>
      <c r="E576" s="161">
        <v>34.799999999999997</v>
      </c>
      <c r="F576" s="158"/>
      <c r="G576" s="158"/>
      <c r="H576" s="158"/>
      <c r="I576" s="158"/>
      <c r="J576" s="158"/>
      <c r="K576" s="158"/>
      <c r="L576" s="158"/>
      <c r="M576" s="158"/>
      <c r="N576" s="157"/>
      <c r="O576" s="157"/>
      <c r="P576" s="157"/>
      <c r="Q576" s="157"/>
      <c r="R576" s="158"/>
      <c r="S576" s="158"/>
      <c r="T576" s="158"/>
      <c r="U576" s="158"/>
      <c r="V576" s="158"/>
      <c r="W576" s="158"/>
      <c r="X576" s="158"/>
      <c r="Y576" s="147"/>
      <c r="Z576" s="147"/>
      <c r="AA576" s="147"/>
      <c r="AB576" s="147"/>
      <c r="AC576" s="147"/>
      <c r="AD576" s="147"/>
      <c r="AE576" s="147"/>
      <c r="AF576" s="147"/>
      <c r="AG576" s="147" t="s">
        <v>301</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v>60</v>
      </c>
      <c r="B577" s="155" t="s">
        <v>927</v>
      </c>
      <c r="C577" s="200" t="s">
        <v>928</v>
      </c>
      <c r="D577" s="156" t="s">
        <v>0</v>
      </c>
      <c r="E577" s="198"/>
      <c r="F577" s="159"/>
      <c r="G577" s="158">
        <f>ROUND(E577*F577,2)</f>
        <v>0</v>
      </c>
      <c r="H577" s="159"/>
      <c r="I577" s="158">
        <f>ROUND(E577*H577,2)</f>
        <v>0</v>
      </c>
      <c r="J577" s="159"/>
      <c r="K577" s="158">
        <f>ROUND(E577*J577,2)</f>
        <v>0</v>
      </c>
      <c r="L577" s="158">
        <v>21</v>
      </c>
      <c r="M577" s="158">
        <f>G577*(1+L577/100)</f>
        <v>0</v>
      </c>
      <c r="N577" s="157">
        <v>0</v>
      </c>
      <c r="O577" s="157">
        <f>ROUND(E577*N577,2)</f>
        <v>0</v>
      </c>
      <c r="P577" s="157">
        <v>0</v>
      </c>
      <c r="Q577" s="157">
        <f>ROUND(E577*P577,2)</f>
        <v>0</v>
      </c>
      <c r="R577" s="158" t="s">
        <v>918</v>
      </c>
      <c r="S577" s="158" t="s">
        <v>267</v>
      </c>
      <c r="T577" s="158" t="s">
        <v>267</v>
      </c>
      <c r="U577" s="158">
        <v>0</v>
      </c>
      <c r="V577" s="158">
        <f>ROUND(E577*U577,2)</f>
        <v>0</v>
      </c>
      <c r="W577" s="158"/>
      <c r="X577" s="158" t="s">
        <v>909</v>
      </c>
      <c r="Y577" s="147"/>
      <c r="Z577" s="147"/>
      <c r="AA577" s="147"/>
      <c r="AB577" s="147"/>
      <c r="AC577" s="147"/>
      <c r="AD577" s="147"/>
      <c r="AE577" s="147"/>
      <c r="AF577" s="147"/>
      <c r="AG577" s="147" t="s">
        <v>910</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264" t="s">
        <v>929</v>
      </c>
      <c r="D578" s="265"/>
      <c r="E578" s="265"/>
      <c r="F578" s="265"/>
      <c r="G578" s="265"/>
      <c r="H578" s="158"/>
      <c r="I578" s="158"/>
      <c r="J578" s="158"/>
      <c r="K578" s="158"/>
      <c r="L578" s="158"/>
      <c r="M578" s="158"/>
      <c r="N578" s="157"/>
      <c r="O578" s="157"/>
      <c r="P578" s="157"/>
      <c r="Q578" s="157"/>
      <c r="R578" s="158"/>
      <c r="S578" s="158"/>
      <c r="T578" s="158"/>
      <c r="U578" s="158"/>
      <c r="V578" s="158"/>
      <c r="W578" s="158"/>
      <c r="X578" s="158"/>
      <c r="Y578" s="147"/>
      <c r="Z578" s="147"/>
      <c r="AA578" s="147"/>
      <c r="AB578" s="147"/>
      <c r="AC578" s="147"/>
      <c r="AD578" s="147"/>
      <c r="AE578" s="147"/>
      <c r="AF578" s="147"/>
      <c r="AG578" s="147" t="s">
        <v>317</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x14ac:dyDescent="0.2">
      <c r="A579" s="165" t="s">
        <v>262</v>
      </c>
      <c r="B579" s="166" t="s">
        <v>176</v>
      </c>
      <c r="C579" s="186" t="s">
        <v>177</v>
      </c>
      <c r="D579" s="167"/>
      <c r="E579" s="168"/>
      <c r="F579" s="169"/>
      <c r="G579" s="169">
        <f>SUMIF(AG580:AG604,"&lt;&gt;NOR",G580:G604)</f>
        <v>0</v>
      </c>
      <c r="H579" s="169"/>
      <c r="I579" s="169">
        <f>SUM(I580:I604)</f>
        <v>0</v>
      </c>
      <c r="J579" s="169"/>
      <c r="K579" s="169">
        <f>SUM(K580:K604)</f>
        <v>0</v>
      </c>
      <c r="L579" s="169"/>
      <c r="M579" s="169">
        <f>SUM(M580:M604)</f>
        <v>0</v>
      </c>
      <c r="N579" s="168"/>
      <c r="O579" s="168">
        <f>SUM(O580:O604)</f>
        <v>0</v>
      </c>
      <c r="P579" s="168"/>
      <c r="Q579" s="168">
        <f>SUM(Q580:Q604)</f>
        <v>0.01</v>
      </c>
      <c r="R579" s="169"/>
      <c r="S579" s="169"/>
      <c r="T579" s="170"/>
      <c r="U579" s="164"/>
      <c r="V579" s="164">
        <f>SUM(V580:V604)</f>
        <v>16.939999999999998</v>
      </c>
      <c r="W579" s="164"/>
      <c r="X579" s="164"/>
      <c r="AG579" t="s">
        <v>263</v>
      </c>
    </row>
    <row r="580" spans="1:60" ht="22.5" outlineLevel="1" x14ac:dyDescent="0.2">
      <c r="A580" s="172">
        <v>61</v>
      </c>
      <c r="B580" s="173" t="s">
        <v>1978</v>
      </c>
      <c r="C580" s="188" t="s">
        <v>1979</v>
      </c>
      <c r="D580" s="174" t="s">
        <v>383</v>
      </c>
      <c r="E580" s="175">
        <v>7</v>
      </c>
      <c r="F580" s="176"/>
      <c r="G580" s="177">
        <f>ROUND(E580*F580,2)</f>
        <v>0</v>
      </c>
      <c r="H580" s="176"/>
      <c r="I580" s="177">
        <f>ROUND(E580*H580,2)</f>
        <v>0</v>
      </c>
      <c r="J580" s="176"/>
      <c r="K580" s="177">
        <f>ROUND(E580*J580,2)</f>
        <v>0</v>
      </c>
      <c r="L580" s="177">
        <v>21</v>
      </c>
      <c r="M580" s="177">
        <f>G580*(1+L580/100)</f>
        <v>0</v>
      </c>
      <c r="N580" s="175">
        <v>0</v>
      </c>
      <c r="O580" s="175">
        <f>ROUND(E580*N580,2)</f>
        <v>0</v>
      </c>
      <c r="P580" s="175">
        <v>0</v>
      </c>
      <c r="Q580" s="175">
        <f>ROUND(E580*P580,2)</f>
        <v>0</v>
      </c>
      <c r="R580" s="177" t="s">
        <v>1202</v>
      </c>
      <c r="S580" s="177" t="s">
        <v>267</v>
      </c>
      <c r="T580" s="178" t="s">
        <v>267</v>
      </c>
      <c r="U580" s="158">
        <v>1.45</v>
      </c>
      <c r="V580" s="158">
        <f>ROUND(E580*U580,2)</f>
        <v>10.15</v>
      </c>
      <c r="W580" s="158"/>
      <c r="X580" s="158" t="s">
        <v>314</v>
      </c>
      <c r="Y580" s="147"/>
      <c r="Z580" s="147"/>
      <c r="AA580" s="147"/>
      <c r="AB580" s="147"/>
      <c r="AC580" s="147"/>
      <c r="AD580" s="147"/>
      <c r="AE580" s="147"/>
      <c r="AF580" s="147"/>
      <c r="AG580" s="147" t="s">
        <v>919</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89" t="s">
        <v>1871</v>
      </c>
      <c r="D581" s="160"/>
      <c r="E581" s="161">
        <v>5</v>
      </c>
      <c r="F581" s="158"/>
      <c r="G581" s="158"/>
      <c r="H581" s="158"/>
      <c r="I581" s="158"/>
      <c r="J581" s="158"/>
      <c r="K581" s="158"/>
      <c r="L581" s="158"/>
      <c r="M581" s="158"/>
      <c r="N581" s="157"/>
      <c r="O581" s="157"/>
      <c r="P581" s="157"/>
      <c r="Q581" s="157"/>
      <c r="R581" s="158"/>
      <c r="S581" s="158"/>
      <c r="T581" s="158"/>
      <c r="U581" s="158"/>
      <c r="V581" s="158"/>
      <c r="W581" s="158"/>
      <c r="X581" s="158"/>
      <c r="Y581" s="147"/>
      <c r="Z581" s="147"/>
      <c r="AA581" s="147"/>
      <c r="AB581" s="147"/>
      <c r="AC581" s="147"/>
      <c r="AD581" s="147"/>
      <c r="AE581" s="147"/>
      <c r="AF581" s="147"/>
      <c r="AG581" s="147" t="s">
        <v>301</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89" t="s">
        <v>1872</v>
      </c>
      <c r="D582" s="160"/>
      <c r="E582" s="161">
        <v>2</v>
      </c>
      <c r="F582" s="158"/>
      <c r="G582" s="158"/>
      <c r="H582" s="158"/>
      <c r="I582" s="158"/>
      <c r="J582" s="158"/>
      <c r="K582" s="158"/>
      <c r="L582" s="158"/>
      <c r="M582" s="158"/>
      <c r="N582" s="157"/>
      <c r="O582" s="157"/>
      <c r="P582" s="157"/>
      <c r="Q582" s="157"/>
      <c r="R582" s="158"/>
      <c r="S582" s="158"/>
      <c r="T582" s="158"/>
      <c r="U582" s="158"/>
      <c r="V582" s="158"/>
      <c r="W582" s="158"/>
      <c r="X582" s="158"/>
      <c r="Y582" s="147"/>
      <c r="Z582" s="147"/>
      <c r="AA582" s="147"/>
      <c r="AB582" s="147"/>
      <c r="AC582" s="147"/>
      <c r="AD582" s="147"/>
      <c r="AE582" s="147"/>
      <c r="AF582" s="147"/>
      <c r="AG582" s="147" t="s">
        <v>301</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ht="22.5" outlineLevel="1" x14ac:dyDescent="0.2">
      <c r="A583" s="172">
        <v>62</v>
      </c>
      <c r="B583" s="173" t="s">
        <v>1980</v>
      </c>
      <c r="C583" s="188" t="s">
        <v>1981</v>
      </c>
      <c r="D583" s="174" t="s">
        <v>383</v>
      </c>
      <c r="E583" s="175">
        <v>7</v>
      </c>
      <c r="F583" s="176"/>
      <c r="G583" s="177">
        <f>ROUND(E583*F583,2)</f>
        <v>0</v>
      </c>
      <c r="H583" s="176"/>
      <c r="I583" s="177">
        <f>ROUND(E583*H583,2)</f>
        <v>0</v>
      </c>
      <c r="J583" s="176"/>
      <c r="K583" s="177">
        <f>ROUND(E583*J583,2)</f>
        <v>0</v>
      </c>
      <c r="L583" s="177">
        <v>21</v>
      </c>
      <c r="M583" s="177">
        <f>G583*(1+L583/100)</f>
        <v>0</v>
      </c>
      <c r="N583" s="175">
        <v>0</v>
      </c>
      <c r="O583" s="175">
        <f>ROUND(E583*N583,2)</f>
        <v>0</v>
      </c>
      <c r="P583" s="175">
        <v>1.8E-3</v>
      </c>
      <c r="Q583" s="175">
        <f>ROUND(E583*P583,2)</f>
        <v>0.01</v>
      </c>
      <c r="R583" s="177" t="s">
        <v>1202</v>
      </c>
      <c r="S583" s="177" t="s">
        <v>267</v>
      </c>
      <c r="T583" s="178" t="s">
        <v>267</v>
      </c>
      <c r="U583" s="158">
        <v>0.11</v>
      </c>
      <c r="V583" s="158">
        <f>ROUND(E583*U583,2)</f>
        <v>0.77</v>
      </c>
      <c r="W583" s="158"/>
      <c r="X583" s="158" t="s">
        <v>314</v>
      </c>
      <c r="Y583" s="147"/>
      <c r="Z583" s="147"/>
      <c r="AA583" s="147"/>
      <c r="AB583" s="147"/>
      <c r="AC583" s="147"/>
      <c r="AD583" s="147"/>
      <c r="AE583" s="147"/>
      <c r="AF583" s="147"/>
      <c r="AG583" s="147" t="s">
        <v>324</v>
      </c>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9" t="s">
        <v>1927</v>
      </c>
      <c r="D584" s="160"/>
      <c r="E584" s="161">
        <v>5</v>
      </c>
      <c r="F584" s="158"/>
      <c r="G584" s="158"/>
      <c r="H584" s="158"/>
      <c r="I584" s="158"/>
      <c r="J584" s="158"/>
      <c r="K584" s="158"/>
      <c r="L584" s="158"/>
      <c r="M584" s="158"/>
      <c r="N584" s="157"/>
      <c r="O584" s="157"/>
      <c r="P584" s="157"/>
      <c r="Q584" s="157"/>
      <c r="R584" s="158"/>
      <c r="S584" s="158"/>
      <c r="T584" s="158"/>
      <c r="U584" s="158"/>
      <c r="V584" s="158"/>
      <c r="W584" s="158"/>
      <c r="X584" s="158"/>
      <c r="Y584" s="147"/>
      <c r="Z584" s="147"/>
      <c r="AA584" s="147"/>
      <c r="AB584" s="147"/>
      <c r="AC584" s="147"/>
      <c r="AD584" s="147"/>
      <c r="AE584" s="147"/>
      <c r="AF584" s="147"/>
      <c r="AG584" s="147" t="s">
        <v>301</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89" t="s">
        <v>1928</v>
      </c>
      <c r="D585" s="160"/>
      <c r="E585" s="161">
        <v>2</v>
      </c>
      <c r="F585" s="158"/>
      <c r="G585" s="158"/>
      <c r="H585" s="158"/>
      <c r="I585" s="158"/>
      <c r="J585" s="158"/>
      <c r="K585" s="158"/>
      <c r="L585" s="158"/>
      <c r="M585" s="158"/>
      <c r="N585" s="157"/>
      <c r="O585" s="157"/>
      <c r="P585" s="157"/>
      <c r="Q585" s="157"/>
      <c r="R585" s="158"/>
      <c r="S585" s="158"/>
      <c r="T585" s="158"/>
      <c r="U585" s="158"/>
      <c r="V585" s="158"/>
      <c r="W585" s="158"/>
      <c r="X585" s="158"/>
      <c r="Y585" s="147"/>
      <c r="Z585" s="147"/>
      <c r="AA585" s="147"/>
      <c r="AB585" s="147"/>
      <c r="AC585" s="147"/>
      <c r="AD585" s="147"/>
      <c r="AE585" s="147"/>
      <c r="AF585" s="147"/>
      <c r="AG585" s="147" t="s">
        <v>301</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72">
        <v>63</v>
      </c>
      <c r="B586" s="173" t="s">
        <v>1982</v>
      </c>
      <c r="C586" s="188" t="s">
        <v>1983</v>
      </c>
      <c r="D586" s="174" t="s">
        <v>383</v>
      </c>
      <c r="E586" s="175">
        <v>7</v>
      </c>
      <c r="F586" s="176"/>
      <c r="G586" s="177">
        <f>ROUND(E586*F586,2)</f>
        <v>0</v>
      </c>
      <c r="H586" s="176"/>
      <c r="I586" s="177">
        <f>ROUND(E586*H586,2)</f>
        <v>0</v>
      </c>
      <c r="J586" s="176"/>
      <c r="K586" s="177">
        <f>ROUND(E586*J586,2)</f>
        <v>0</v>
      </c>
      <c r="L586" s="177">
        <v>21</v>
      </c>
      <c r="M586" s="177">
        <f>G586*(1+L586/100)</f>
        <v>0</v>
      </c>
      <c r="N586" s="175">
        <v>0</v>
      </c>
      <c r="O586" s="175">
        <f>ROUND(E586*N586,2)</f>
        <v>0</v>
      </c>
      <c r="P586" s="175">
        <v>0</v>
      </c>
      <c r="Q586" s="175">
        <f>ROUND(E586*P586,2)</f>
        <v>0</v>
      </c>
      <c r="R586" s="177" t="s">
        <v>1202</v>
      </c>
      <c r="S586" s="177" t="s">
        <v>267</v>
      </c>
      <c r="T586" s="178" t="s">
        <v>267</v>
      </c>
      <c r="U586" s="158">
        <v>0.78</v>
      </c>
      <c r="V586" s="158">
        <f>ROUND(E586*U586,2)</f>
        <v>5.46</v>
      </c>
      <c r="W586" s="158"/>
      <c r="X586" s="158" t="s">
        <v>314</v>
      </c>
      <c r="Y586" s="147"/>
      <c r="Z586" s="147"/>
      <c r="AA586" s="147"/>
      <c r="AB586" s="147"/>
      <c r="AC586" s="147"/>
      <c r="AD586" s="147"/>
      <c r="AE586" s="147"/>
      <c r="AF586" s="147"/>
      <c r="AG586" s="147" t="s">
        <v>919</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9" t="s">
        <v>1871</v>
      </c>
      <c r="D587" s="160"/>
      <c r="E587" s="161">
        <v>5</v>
      </c>
      <c r="F587" s="158"/>
      <c r="G587" s="158"/>
      <c r="H587" s="158"/>
      <c r="I587" s="158"/>
      <c r="J587" s="158"/>
      <c r="K587" s="158"/>
      <c r="L587" s="158"/>
      <c r="M587" s="158"/>
      <c r="N587" s="157"/>
      <c r="O587" s="157"/>
      <c r="P587" s="157"/>
      <c r="Q587" s="157"/>
      <c r="R587" s="158"/>
      <c r="S587" s="158"/>
      <c r="T587" s="158"/>
      <c r="U587" s="158"/>
      <c r="V587" s="158"/>
      <c r="W587" s="158"/>
      <c r="X587" s="158"/>
      <c r="Y587" s="147"/>
      <c r="Z587" s="147"/>
      <c r="AA587" s="147"/>
      <c r="AB587" s="147"/>
      <c r="AC587" s="147"/>
      <c r="AD587" s="147"/>
      <c r="AE587" s="147"/>
      <c r="AF587" s="147"/>
      <c r="AG587" s="147" t="s">
        <v>301</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9" t="s">
        <v>1872</v>
      </c>
      <c r="D588" s="160"/>
      <c r="E588" s="161">
        <v>2</v>
      </c>
      <c r="F588" s="158"/>
      <c r="G588" s="158"/>
      <c r="H588" s="158"/>
      <c r="I588" s="158"/>
      <c r="J588" s="158"/>
      <c r="K588" s="158"/>
      <c r="L588" s="158"/>
      <c r="M588" s="158"/>
      <c r="N588" s="157"/>
      <c r="O588" s="157"/>
      <c r="P588" s="157"/>
      <c r="Q588" s="157"/>
      <c r="R588" s="158"/>
      <c r="S588" s="158"/>
      <c r="T588" s="158"/>
      <c r="U588" s="158"/>
      <c r="V588" s="158"/>
      <c r="W588" s="158"/>
      <c r="X588" s="158"/>
      <c r="Y588" s="147"/>
      <c r="Z588" s="147"/>
      <c r="AA588" s="147"/>
      <c r="AB588" s="147"/>
      <c r="AC588" s="147"/>
      <c r="AD588" s="147"/>
      <c r="AE588" s="147"/>
      <c r="AF588" s="147"/>
      <c r="AG588" s="147" t="s">
        <v>301</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72">
        <v>64</v>
      </c>
      <c r="B589" s="173" t="s">
        <v>1984</v>
      </c>
      <c r="C589" s="188" t="s">
        <v>1985</v>
      </c>
      <c r="D589" s="174" t="s">
        <v>383</v>
      </c>
      <c r="E589" s="175">
        <v>2</v>
      </c>
      <c r="F589" s="176"/>
      <c r="G589" s="177">
        <f>ROUND(E589*F589,2)</f>
        <v>0</v>
      </c>
      <c r="H589" s="176"/>
      <c r="I589" s="177">
        <f>ROUND(E589*H589,2)</f>
        <v>0</v>
      </c>
      <c r="J589" s="176"/>
      <c r="K589" s="177">
        <f>ROUND(E589*J589,2)</f>
        <v>0</v>
      </c>
      <c r="L589" s="177">
        <v>21</v>
      </c>
      <c r="M589" s="177">
        <f>G589*(1+L589/100)</f>
        <v>0</v>
      </c>
      <c r="N589" s="175">
        <v>1.0000000000000001E-5</v>
      </c>
      <c r="O589" s="175">
        <f>ROUND(E589*N589,2)</f>
        <v>0</v>
      </c>
      <c r="P589" s="175">
        <v>0</v>
      </c>
      <c r="Q589" s="175">
        <f>ROUND(E589*P589,2)</f>
        <v>0</v>
      </c>
      <c r="R589" s="177" t="s">
        <v>1202</v>
      </c>
      <c r="S589" s="177" t="s">
        <v>267</v>
      </c>
      <c r="T589" s="178" t="s">
        <v>267</v>
      </c>
      <c r="U589" s="158">
        <v>0.28000000000000003</v>
      </c>
      <c r="V589" s="158">
        <f>ROUND(E589*U589,2)</f>
        <v>0.56000000000000005</v>
      </c>
      <c r="W589" s="158"/>
      <c r="X589" s="158" t="s">
        <v>314</v>
      </c>
      <c r="Y589" s="147"/>
      <c r="Z589" s="147"/>
      <c r="AA589" s="147"/>
      <c r="AB589" s="147"/>
      <c r="AC589" s="147"/>
      <c r="AD589" s="147"/>
      <c r="AE589" s="147"/>
      <c r="AF589" s="147"/>
      <c r="AG589" s="147" t="s">
        <v>919</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9" t="s">
        <v>1986</v>
      </c>
      <c r="D590" s="160"/>
      <c r="E590" s="161"/>
      <c r="F590" s="158"/>
      <c r="G590" s="158"/>
      <c r="H590" s="158"/>
      <c r="I590" s="158"/>
      <c r="J590" s="158"/>
      <c r="K590" s="158"/>
      <c r="L590" s="158"/>
      <c r="M590" s="158"/>
      <c r="N590" s="157"/>
      <c r="O590" s="157"/>
      <c r="P590" s="157"/>
      <c r="Q590" s="157"/>
      <c r="R590" s="158"/>
      <c r="S590" s="158"/>
      <c r="T590" s="158"/>
      <c r="U590" s="158"/>
      <c r="V590" s="158"/>
      <c r="W590" s="158"/>
      <c r="X590" s="158"/>
      <c r="Y590" s="147"/>
      <c r="Z590" s="147"/>
      <c r="AA590" s="147"/>
      <c r="AB590" s="147"/>
      <c r="AC590" s="147"/>
      <c r="AD590" s="147"/>
      <c r="AE590" s="147"/>
      <c r="AF590" s="147"/>
      <c r="AG590" s="147" t="s">
        <v>301</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89" t="s">
        <v>1872</v>
      </c>
      <c r="D591" s="160"/>
      <c r="E591" s="161">
        <v>2</v>
      </c>
      <c r="F591" s="158"/>
      <c r="G591" s="158"/>
      <c r="H591" s="158"/>
      <c r="I591" s="158"/>
      <c r="J591" s="158"/>
      <c r="K591" s="158"/>
      <c r="L591" s="158"/>
      <c r="M591" s="158"/>
      <c r="N591" s="157"/>
      <c r="O591" s="157"/>
      <c r="P591" s="157"/>
      <c r="Q591" s="157"/>
      <c r="R591" s="158"/>
      <c r="S591" s="158"/>
      <c r="T591" s="158"/>
      <c r="U591" s="158"/>
      <c r="V591" s="158"/>
      <c r="W591" s="158"/>
      <c r="X591" s="158"/>
      <c r="Y591" s="147"/>
      <c r="Z591" s="147"/>
      <c r="AA591" s="147"/>
      <c r="AB591" s="147"/>
      <c r="AC591" s="147"/>
      <c r="AD591" s="147"/>
      <c r="AE591" s="147"/>
      <c r="AF591" s="147"/>
      <c r="AG591" s="147" t="s">
        <v>301</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72">
        <v>65</v>
      </c>
      <c r="B592" s="173" t="s">
        <v>1987</v>
      </c>
      <c r="C592" s="188" t="s">
        <v>1988</v>
      </c>
      <c r="D592" s="174" t="s">
        <v>383</v>
      </c>
      <c r="E592" s="175">
        <v>7</v>
      </c>
      <c r="F592" s="176"/>
      <c r="G592" s="177">
        <f>ROUND(E592*F592,2)</f>
        <v>0</v>
      </c>
      <c r="H592" s="176"/>
      <c r="I592" s="177">
        <f>ROUND(E592*H592,2)</f>
        <v>0</v>
      </c>
      <c r="J592" s="176"/>
      <c r="K592" s="177">
        <f>ROUND(E592*J592,2)</f>
        <v>0</v>
      </c>
      <c r="L592" s="177">
        <v>21</v>
      </c>
      <c r="M592" s="177">
        <f>G592*(1+L592/100)</f>
        <v>0</v>
      </c>
      <c r="N592" s="175">
        <v>0</v>
      </c>
      <c r="O592" s="175">
        <f>ROUND(E592*N592,2)</f>
        <v>0</v>
      </c>
      <c r="P592" s="175">
        <v>0</v>
      </c>
      <c r="Q592" s="175">
        <f>ROUND(E592*P592,2)</f>
        <v>0</v>
      </c>
      <c r="R592" s="177"/>
      <c r="S592" s="177" t="s">
        <v>281</v>
      </c>
      <c r="T592" s="178" t="s">
        <v>268</v>
      </c>
      <c r="U592" s="158">
        <v>0</v>
      </c>
      <c r="V592" s="158">
        <f>ROUND(E592*U592,2)</f>
        <v>0</v>
      </c>
      <c r="W592" s="158"/>
      <c r="X592" s="158" t="s">
        <v>427</v>
      </c>
      <c r="Y592" s="147"/>
      <c r="Z592" s="147"/>
      <c r="AA592" s="147"/>
      <c r="AB592" s="147"/>
      <c r="AC592" s="147"/>
      <c r="AD592" s="147"/>
      <c r="AE592" s="147"/>
      <c r="AF592" s="147"/>
      <c r="AG592" s="147" t="s">
        <v>761</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89" t="s">
        <v>1871</v>
      </c>
      <c r="D593" s="160"/>
      <c r="E593" s="161">
        <v>5</v>
      </c>
      <c r="F593" s="158"/>
      <c r="G593" s="158"/>
      <c r="H593" s="158"/>
      <c r="I593" s="158"/>
      <c r="J593" s="158"/>
      <c r="K593" s="158"/>
      <c r="L593" s="158"/>
      <c r="M593" s="158"/>
      <c r="N593" s="157"/>
      <c r="O593" s="157"/>
      <c r="P593" s="157"/>
      <c r="Q593" s="157"/>
      <c r="R593" s="158"/>
      <c r="S593" s="158"/>
      <c r="T593" s="158"/>
      <c r="U593" s="158"/>
      <c r="V593" s="158"/>
      <c r="W593" s="158"/>
      <c r="X593" s="158"/>
      <c r="Y593" s="147"/>
      <c r="Z593" s="147"/>
      <c r="AA593" s="147"/>
      <c r="AB593" s="147"/>
      <c r="AC593" s="147"/>
      <c r="AD593" s="147"/>
      <c r="AE593" s="147"/>
      <c r="AF593" s="147"/>
      <c r="AG593" s="147" t="s">
        <v>301</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89" t="s">
        <v>1872</v>
      </c>
      <c r="D594" s="160"/>
      <c r="E594" s="161">
        <v>2</v>
      </c>
      <c r="F594" s="158"/>
      <c r="G594" s="158"/>
      <c r="H594" s="158"/>
      <c r="I594" s="158"/>
      <c r="J594" s="158"/>
      <c r="K594" s="158"/>
      <c r="L594" s="158"/>
      <c r="M594" s="158"/>
      <c r="N594" s="157"/>
      <c r="O594" s="157"/>
      <c r="P594" s="157"/>
      <c r="Q594" s="157"/>
      <c r="R594" s="158"/>
      <c r="S594" s="158"/>
      <c r="T594" s="158"/>
      <c r="U594" s="158"/>
      <c r="V594" s="158"/>
      <c r="W594" s="158"/>
      <c r="X594" s="158"/>
      <c r="Y594" s="147"/>
      <c r="Z594" s="147"/>
      <c r="AA594" s="147"/>
      <c r="AB594" s="147"/>
      <c r="AC594" s="147"/>
      <c r="AD594" s="147"/>
      <c r="AE594" s="147"/>
      <c r="AF594" s="147"/>
      <c r="AG594" s="147" t="s">
        <v>301</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72">
        <v>66</v>
      </c>
      <c r="B595" s="173" t="s">
        <v>1989</v>
      </c>
      <c r="C595" s="188" t="s">
        <v>1990</v>
      </c>
      <c r="D595" s="174" t="s">
        <v>383</v>
      </c>
      <c r="E595" s="175">
        <v>2</v>
      </c>
      <c r="F595" s="176"/>
      <c r="G595" s="177">
        <f>ROUND(E595*F595,2)</f>
        <v>0</v>
      </c>
      <c r="H595" s="176"/>
      <c r="I595" s="177">
        <f>ROUND(E595*H595,2)</f>
        <v>0</v>
      </c>
      <c r="J595" s="176"/>
      <c r="K595" s="177">
        <f>ROUND(E595*J595,2)</f>
        <v>0</v>
      </c>
      <c r="L595" s="177">
        <v>21</v>
      </c>
      <c r="M595" s="177">
        <f>G595*(1+L595/100)</f>
        <v>0</v>
      </c>
      <c r="N595" s="175">
        <v>1.6100000000000001E-3</v>
      </c>
      <c r="O595" s="175">
        <f>ROUND(E595*N595,2)</f>
        <v>0</v>
      </c>
      <c r="P595" s="175">
        <v>0</v>
      </c>
      <c r="Q595" s="175">
        <f>ROUND(E595*P595,2)</f>
        <v>0</v>
      </c>
      <c r="R595" s="177" t="s">
        <v>426</v>
      </c>
      <c r="S595" s="177" t="s">
        <v>267</v>
      </c>
      <c r="T595" s="178" t="s">
        <v>267</v>
      </c>
      <c r="U595" s="158">
        <v>0</v>
      </c>
      <c r="V595" s="158">
        <f>ROUND(E595*U595,2)</f>
        <v>0</v>
      </c>
      <c r="W595" s="158"/>
      <c r="X595" s="158" t="s">
        <v>427</v>
      </c>
      <c r="Y595" s="147"/>
      <c r="Z595" s="147"/>
      <c r="AA595" s="147"/>
      <c r="AB595" s="147"/>
      <c r="AC595" s="147"/>
      <c r="AD595" s="147"/>
      <c r="AE595" s="147"/>
      <c r="AF595" s="147"/>
      <c r="AG595" s="147" t="s">
        <v>428</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89" t="s">
        <v>1872</v>
      </c>
      <c r="D596" s="160"/>
      <c r="E596" s="161">
        <v>2</v>
      </c>
      <c r="F596" s="158"/>
      <c r="G596" s="158"/>
      <c r="H596" s="158"/>
      <c r="I596" s="158"/>
      <c r="J596" s="158"/>
      <c r="K596" s="158"/>
      <c r="L596" s="158"/>
      <c r="M596" s="158"/>
      <c r="N596" s="157"/>
      <c r="O596" s="157"/>
      <c r="P596" s="157"/>
      <c r="Q596" s="157"/>
      <c r="R596" s="158"/>
      <c r="S596" s="158"/>
      <c r="T596" s="158"/>
      <c r="U596" s="158"/>
      <c r="V596" s="158"/>
      <c r="W596" s="158"/>
      <c r="X596" s="158"/>
      <c r="Y596" s="147"/>
      <c r="Z596" s="147"/>
      <c r="AA596" s="147"/>
      <c r="AB596" s="147"/>
      <c r="AC596" s="147"/>
      <c r="AD596" s="147"/>
      <c r="AE596" s="147"/>
      <c r="AF596" s="147"/>
      <c r="AG596" s="147" t="s">
        <v>301</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ht="22.5" outlineLevel="1" x14ac:dyDescent="0.2">
      <c r="A597" s="172">
        <v>67</v>
      </c>
      <c r="B597" s="173" t="s">
        <v>1991</v>
      </c>
      <c r="C597" s="188" t="s">
        <v>2602</v>
      </c>
      <c r="D597" s="174" t="s">
        <v>383</v>
      </c>
      <c r="E597" s="175">
        <v>5</v>
      </c>
      <c r="F597" s="176"/>
      <c r="G597" s="177">
        <f>ROUND(E597*F597,2)</f>
        <v>0</v>
      </c>
      <c r="H597" s="176"/>
      <c r="I597" s="177">
        <f>ROUND(E597*H597,2)</f>
        <v>0</v>
      </c>
      <c r="J597" s="176"/>
      <c r="K597" s="177">
        <f>ROUND(E597*J597,2)</f>
        <v>0</v>
      </c>
      <c r="L597" s="177">
        <v>21</v>
      </c>
      <c r="M597" s="177">
        <f>G597*(1+L597/100)</f>
        <v>0</v>
      </c>
      <c r="N597" s="175">
        <v>0</v>
      </c>
      <c r="O597" s="175">
        <f>ROUND(E597*N597,2)</f>
        <v>0</v>
      </c>
      <c r="P597" s="175">
        <v>0</v>
      </c>
      <c r="Q597" s="175">
        <f>ROUND(E597*P597,2)</f>
        <v>0</v>
      </c>
      <c r="R597" s="177"/>
      <c r="S597" s="177" t="s">
        <v>281</v>
      </c>
      <c r="T597" s="178" t="s">
        <v>268</v>
      </c>
      <c r="U597" s="158">
        <v>0</v>
      </c>
      <c r="V597" s="158">
        <f>ROUND(E597*U597,2)</f>
        <v>0</v>
      </c>
      <c r="W597" s="158"/>
      <c r="X597" s="158" t="s">
        <v>427</v>
      </c>
      <c r="Y597" s="147"/>
      <c r="Z597" s="147"/>
      <c r="AA597" s="147"/>
      <c r="AB597" s="147"/>
      <c r="AC597" s="147"/>
      <c r="AD597" s="147"/>
      <c r="AE597" s="147"/>
      <c r="AF597" s="147"/>
      <c r="AG597" s="147" t="s">
        <v>428</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89" t="s">
        <v>1992</v>
      </c>
      <c r="D598" s="160"/>
      <c r="E598" s="161"/>
      <c r="F598" s="158"/>
      <c r="G598" s="158"/>
      <c r="H598" s="158"/>
      <c r="I598" s="158"/>
      <c r="J598" s="158"/>
      <c r="K598" s="158"/>
      <c r="L598" s="158"/>
      <c r="M598" s="158"/>
      <c r="N598" s="157"/>
      <c r="O598" s="157"/>
      <c r="P598" s="157"/>
      <c r="Q598" s="157"/>
      <c r="R598" s="158"/>
      <c r="S598" s="158"/>
      <c r="T598" s="158"/>
      <c r="U598" s="158"/>
      <c r="V598" s="158"/>
      <c r="W598" s="158"/>
      <c r="X598" s="158"/>
      <c r="Y598" s="147"/>
      <c r="Z598" s="147"/>
      <c r="AA598" s="147"/>
      <c r="AB598" s="147"/>
      <c r="AC598" s="147"/>
      <c r="AD598" s="147"/>
      <c r="AE598" s="147"/>
      <c r="AF598" s="147"/>
      <c r="AG598" s="147" t="s">
        <v>301</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89" t="s">
        <v>1871</v>
      </c>
      <c r="D599" s="160"/>
      <c r="E599" s="161">
        <v>5</v>
      </c>
      <c r="F599" s="158"/>
      <c r="G599" s="158"/>
      <c r="H599" s="158"/>
      <c r="I599" s="158"/>
      <c r="J599" s="158"/>
      <c r="K599" s="158"/>
      <c r="L599" s="158"/>
      <c r="M599" s="158"/>
      <c r="N599" s="157"/>
      <c r="O599" s="157"/>
      <c r="P599" s="157"/>
      <c r="Q599" s="157"/>
      <c r="R599" s="158"/>
      <c r="S599" s="158"/>
      <c r="T599" s="158"/>
      <c r="U599" s="158"/>
      <c r="V599" s="158"/>
      <c r="W599" s="158"/>
      <c r="X599" s="158"/>
      <c r="Y599" s="147"/>
      <c r="Z599" s="147"/>
      <c r="AA599" s="147"/>
      <c r="AB599" s="147"/>
      <c r="AC599" s="147"/>
      <c r="AD599" s="147"/>
      <c r="AE599" s="147"/>
      <c r="AF599" s="147"/>
      <c r="AG599" s="147" t="s">
        <v>301</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ht="22.5" outlineLevel="1" x14ac:dyDescent="0.2">
      <c r="A600" s="172">
        <v>68</v>
      </c>
      <c r="B600" s="173" t="s">
        <v>1993</v>
      </c>
      <c r="C600" s="188" t="s">
        <v>2603</v>
      </c>
      <c r="D600" s="174" t="s">
        <v>383</v>
      </c>
      <c r="E600" s="175">
        <v>2</v>
      </c>
      <c r="F600" s="176"/>
      <c r="G600" s="177">
        <f>ROUND(E600*F600,2)</f>
        <v>0</v>
      </c>
      <c r="H600" s="176"/>
      <c r="I600" s="177">
        <f>ROUND(E600*H600,2)</f>
        <v>0</v>
      </c>
      <c r="J600" s="176"/>
      <c r="K600" s="177">
        <f>ROUND(E600*J600,2)</f>
        <v>0</v>
      </c>
      <c r="L600" s="177">
        <v>21</v>
      </c>
      <c r="M600" s="177">
        <f>G600*(1+L600/100)</f>
        <v>0</v>
      </c>
      <c r="N600" s="175">
        <v>0</v>
      </c>
      <c r="O600" s="175">
        <f>ROUND(E600*N600,2)</f>
        <v>0</v>
      </c>
      <c r="P600" s="175">
        <v>0</v>
      </c>
      <c r="Q600" s="175">
        <f>ROUND(E600*P600,2)</f>
        <v>0</v>
      </c>
      <c r="R600" s="177"/>
      <c r="S600" s="177" t="s">
        <v>281</v>
      </c>
      <c r="T600" s="178" t="s">
        <v>268</v>
      </c>
      <c r="U600" s="158">
        <v>0</v>
      </c>
      <c r="V600" s="158">
        <f>ROUND(E600*U600,2)</f>
        <v>0</v>
      </c>
      <c r="W600" s="158"/>
      <c r="X600" s="158" t="s">
        <v>427</v>
      </c>
      <c r="Y600" s="147"/>
      <c r="Z600" s="147"/>
      <c r="AA600" s="147"/>
      <c r="AB600" s="147"/>
      <c r="AC600" s="147"/>
      <c r="AD600" s="147"/>
      <c r="AE600" s="147"/>
      <c r="AF600" s="147"/>
      <c r="AG600" s="147" t="s">
        <v>428</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89" t="s">
        <v>1992</v>
      </c>
      <c r="D601" s="160"/>
      <c r="E601" s="161"/>
      <c r="F601" s="158"/>
      <c r="G601" s="158"/>
      <c r="H601" s="158"/>
      <c r="I601" s="158"/>
      <c r="J601" s="158"/>
      <c r="K601" s="158"/>
      <c r="L601" s="158"/>
      <c r="M601" s="158"/>
      <c r="N601" s="157"/>
      <c r="O601" s="157"/>
      <c r="P601" s="157"/>
      <c r="Q601" s="157"/>
      <c r="R601" s="158"/>
      <c r="S601" s="158"/>
      <c r="T601" s="158"/>
      <c r="U601" s="158"/>
      <c r="V601" s="158"/>
      <c r="W601" s="158"/>
      <c r="X601" s="158"/>
      <c r="Y601" s="147"/>
      <c r="Z601" s="147"/>
      <c r="AA601" s="147"/>
      <c r="AB601" s="147"/>
      <c r="AC601" s="147"/>
      <c r="AD601" s="147"/>
      <c r="AE601" s="147"/>
      <c r="AF601" s="147"/>
      <c r="AG601" s="147" t="s">
        <v>301</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89" t="s">
        <v>1872</v>
      </c>
      <c r="D602" s="160"/>
      <c r="E602" s="161">
        <v>2</v>
      </c>
      <c r="F602" s="158"/>
      <c r="G602" s="158"/>
      <c r="H602" s="158"/>
      <c r="I602" s="158"/>
      <c r="J602" s="158"/>
      <c r="K602" s="158"/>
      <c r="L602" s="158"/>
      <c r="M602" s="158"/>
      <c r="N602" s="157"/>
      <c r="O602" s="157"/>
      <c r="P602" s="157"/>
      <c r="Q602" s="157"/>
      <c r="R602" s="158"/>
      <c r="S602" s="158"/>
      <c r="T602" s="158"/>
      <c r="U602" s="158"/>
      <c r="V602" s="158"/>
      <c r="W602" s="158"/>
      <c r="X602" s="158"/>
      <c r="Y602" s="147"/>
      <c r="Z602" s="147"/>
      <c r="AA602" s="147"/>
      <c r="AB602" s="147"/>
      <c r="AC602" s="147"/>
      <c r="AD602" s="147"/>
      <c r="AE602" s="147"/>
      <c r="AF602" s="147"/>
      <c r="AG602" s="147" t="s">
        <v>301</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v>69</v>
      </c>
      <c r="B603" s="155" t="s">
        <v>1204</v>
      </c>
      <c r="C603" s="200" t="s">
        <v>1205</v>
      </c>
      <c r="D603" s="156" t="s">
        <v>0</v>
      </c>
      <c r="E603" s="198"/>
      <c r="F603" s="159"/>
      <c r="G603" s="158">
        <f>ROUND(E603*F603,2)</f>
        <v>0</v>
      </c>
      <c r="H603" s="159"/>
      <c r="I603" s="158">
        <f>ROUND(E603*H603,2)</f>
        <v>0</v>
      </c>
      <c r="J603" s="159"/>
      <c r="K603" s="158">
        <f>ROUND(E603*J603,2)</f>
        <v>0</v>
      </c>
      <c r="L603" s="158">
        <v>21</v>
      </c>
      <c r="M603" s="158">
        <f>G603*(1+L603/100)</f>
        <v>0</v>
      </c>
      <c r="N603" s="157">
        <v>0</v>
      </c>
      <c r="O603" s="157">
        <f>ROUND(E603*N603,2)</f>
        <v>0</v>
      </c>
      <c r="P603" s="157">
        <v>0</v>
      </c>
      <c r="Q603" s="157">
        <f>ROUND(E603*P603,2)</f>
        <v>0</v>
      </c>
      <c r="R603" s="158" t="s">
        <v>1202</v>
      </c>
      <c r="S603" s="158" t="s">
        <v>267</v>
      </c>
      <c r="T603" s="158" t="s">
        <v>267</v>
      </c>
      <c r="U603" s="158">
        <v>0</v>
      </c>
      <c r="V603" s="158">
        <f>ROUND(E603*U603,2)</f>
        <v>0</v>
      </c>
      <c r="W603" s="158"/>
      <c r="X603" s="158" t="s">
        <v>909</v>
      </c>
      <c r="Y603" s="147"/>
      <c r="Z603" s="147"/>
      <c r="AA603" s="147"/>
      <c r="AB603" s="147"/>
      <c r="AC603" s="147"/>
      <c r="AD603" s="147"/>
      <c r="AE603" s="147"/>
      <c r="AF603" s="147"/>
      <c r="AG603" s="147" t="s">
        <v>910</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264" t="s">
        <v>958</v>
      </c>
      <c r="D604" s="265"/>
      <c r="E604" s="265"/>
      <c r="F604" s="265"/>
      <c r="G604" s="265"/>
      <c r="H604" s="158"/>
      <c r="I604" s="158"/>
      <c r="J604" s="158"/>
      <c r="K604" s="158"/>
      <c r="L604" s="158"/>
      <c r="M604" s="158"/>
      <c r="N604" s="157"/>
      <c r="O604" s="157"/>
      <c r="P604" s="157"/>
      <c r="Q604" s="157"/>
      <c r="R604" s="158"/>
      <c r="S604" s="158"/>
      <c r="T604" s="158"/>
      <c r="U604" s="158"/>
      <c r="V604" s="158"/>
      <c r="W604" s="158"/>
      <c r="X604" s="158"/>
      <c r="Y604" s="147"/>
      <c r="Z604" s="147"/>
      <c r="AA604" s="147"/>
      <c r="AB604" s="147"/>
      <c r="AC604" s="147"/>
      <c r="AD604" s="147"/>
      <c r="AE604" s="147"/>
      <c r="AF604" s="147"/>
      <c r="AG604" s="147" t="s">
        <v>317</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x14ac:dyDescent="0.2">
      <c r="A605" s="165" t="s">
        <v>262</v>
      </c>
      <c r="B605" s="166" t="s">
        <v>178</v>
      </c>
      <c r="C605" s="186" t="s">
        <v>179</v>
      </c>
      <c r="D605" s="167"/>
      <c r="E605" s="168"/>
      <c r="F605" s="169"/>
      <c r="G605" s="169">
        <f>SUMIF(AG606:AG650,"&lt;&gt;NOR",G606:G650)</f>
        <v>0</v>
      </c>
      <c r="H605" s="169"/>
      <c r="I605" s="169">
        <f>SUM(I606:I650)</f>
        <v>0</v>
      </c>
      <c r="J605" s="169"/>
      <c r="K605" s="169">
        <f>SUM(K606:K650)</f>
        <v>0</v>
      </c>
      <c r="L605" s="169"/>
      <c r="M605" s="169">
        <f>SUM(M606:M650)</f>
        <v>0</v>
      </c>
      <c r="N605" s="168"/>
      <c r="O605" s="168">
        <f>SUM(O606:O650)</f>
        <v>0.14000000000000001</v>
      </c>
      <c r="P605" s="168"/>
      <c r="Q605" s="168">
        <f>SUM(Q606:Q650)</f>
        <v>0.12</v>
      </c>
      <c r="R605" s="169"/>
      <c r="S605" s="169"/>
      <c r="T605" s="170"/>
      <c r="U605" s="164"/>
      <c r="V605" s="164">
        <f>SUM(V606:V650)</f>
        <v>95.95</v>
      </c>
      <c r="W605" s="164"/>
      <c r="X605" s="164"/>
      <c r="AG605" t="s">
        <v>263</v>
      </c>
    </row>
    <row r="606" spans="1:60" outlineLevel="1" x14ac:dyDescent="0.2">
      <c r="A606" s="172">
        <v>70</v>
      </c>
      <c r="B606" s="173" t="s">
        <v>1206</v>
      </c>
      <c r="C606" s="188" t="s">
        <v>1207</v>
      </c>
      <c r="D606" s="174" t="s">
        <v>312</v>
      </c>
      <c r="E606" s="175">
        <v>34.299999999999997</v>
      </c>
      <c r="F606" s="176"/>
      <c r="G606" s="177">
        <f>ROUND(E606*F606,2)</f>
        <v>0</v>
      </c>
      <c r="H606" s="176"/>
      <c r="I606" s="177">
        <f>ROUND(E606*H606,2)</f>
        <v>0</v>
      </c>
      <c r="J606" s="176"/>
      <c r="K606" s="177">
        <f>ROUND(E606*J606,2)</f>
        <v>0</v>
      </c>
      <c r="L606" s="177">
        <v>21</v>
      </c>
      <c r="M606" s="177">
        <f>G606*(1+L606/100)</f>
        <v>0</v>
      </c>
      <c r="N606" s="175">
        <v>0</v>
      </c>
      <c r="O606" s="175">
        <f>ROUND(E606*N606,2)</f>
        <v>0</v>
      </c>
      <c r="P606" s="175">
        <v>0</v>
      </c>
      <c r="Q606" s="175">
        <f>ROUND(E606*P606,2)</f>
        <v>0</v>
      </c>
      <c r="R606" s="177" t="s">
        <v>1208</v>
      </c>
      <c r="S606" s="177" t="s">
        <v>267</v>
      </c>
      <c r="T606" s="178" t="s">
        <v>267</v>
      </c>
      <c r="U606" s="158">
        <v>2.5499999999999998</v>
      </c>
      <c r="V606" s="158">
        <f>ROUND(E606*U606,2)</f>
        <v>87.47</v>
      </c>
      <c r="W606" s="158"/>
      <c r="X606" s="158" t="s">
        <v>314</v>
      </c>
      <c r="Y606" s="147"/>
      <c r="Z606" s="147"/>
      <c r="AA606" s="147"/>
      <c r="AB606" s="147"/>
      <c r="AC606" s="147"/>
      <c r="AD606" s="147"/>
      <c r="AE606" s="147"/>
      <c r="AF606" s="147"/>
      <c r="AG606" s="147" t="s">
        <v>919</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9" t="s">
        <v>1994</v>
      </c>
      <c r="D607" s="160"/>
      <c r="E607" s="161"/>
      <c r="F607" s="158"/>
      <c r="G607" s="158"/>
      <c r="H607" s="158"/>
      <c r="I607" s="158"/>
      <c r="J607" s="158"/>
      <c r="K607" s="158"/>
      <c r="L607" s="158"/>
      <c r="M607" s="158"/>
      <c r="N607" s="157"/>
      <c r="O607" s="157"/>
      <c r="P607" s="157"/>
      <c r="Q607" s="157"/>
      <c r="R607" s="158"/>
      <c r="S607" s="158"/>
      <c r="T607" s="158"/>
      <c r="U607" s="158"/>
      <c r="V607" s="158"/>
      <c r="W607" s="158"/>
      <c r="X607" s="158"/>
      <c r="Y607" s="147"/>
      <c r="Z607" s="147"/>
      <c r="AA607" s="147"/>
      <c r="AB607" s="147"/>
      <c r="AC607" s="147"/>
      <c r="AD607" s="147"/>
      <c r="AE607" s="147"/>
      <c r="AF607" s="147"/>
      <c r="AG607" s="147" t="s">
        <v>301</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9" t="s">
        <v>1995</v>
      </c>
      <c r="D608" s="160"/>
      <c r="E608" s="161">
        <v>4.3449999999999998</v>
      </c>
      <c r="F608" s="158"/>
      <c r="G608" s="158"/>
      <c r="H608" s="158"/>
      <c r="I608" s="158"/>
      <c r="J608" s="158"/>
      <c r="K608" s="158"/>
      <c r="L608" s="158"/>
      <c r="M608" s="158"/>
      <c r="N608" s="157"/>
      <c r="O608" s="157"/>
      <c r="P608" s="157"/>
      <c r="Q608" s="157"/>
      <c r="R608" s="158"/>
      <c r="S608" s="158"/>
      <c r="T608" s="158"/>
      <c r="U608" s="158"/>
      <c r="V608" s="158"/>
      <c r="W608" s="158"/>
      <c r="X608" s="158"/>
      <c r="Y608" s="147"/>
      <c r="Z608" s="147"/>
      <c r="AA608" s="147"/>
      <c r="AB608" s="147"/>
      <c r="AC608" s="147"/>
      <c r="AD608" s="147"/>
      <c r="AE608" s="147"/>
      <c r="AF608" s="147"/>
      <c r="AG608" s="147" t="s">
        <v>301</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189" t="s">
        <v>1996</v>
      </c>
      <c r="D609" s="160"/>
      <c r="E609" s="161">
        <v>4.3449999999999998</v>
      </c>
      <c r="F609" s="158"/>
      <c r="G609" s="158"/>
      <c r="H609" s="158"/>
      <c r="I609" s="158"/>
      <c r="J609" s="158"/>
      <c r="K609" s="158"/>
      <c r="L609" s="158"/>
      <c r="M609" s="158"/>
      <c r="N609" s="157"/>
      <c r="O609" s="157"/>
      <c r="P609" s="157"/>
      <c r="Q609" s="157"/>
      <c r="R609" s="158"/>
      <c r="S609" s="158"/>
      <c r="T609" s="158"/>
      <c r="U609" s="158"/>
      <c r="V609" s="158"/>
      <c r="W609" s="158"/>
      <c r="X609" s="158"/>
      <c r="Y609" s="147"/>
      <c r="Z609" s="147"/>
      <c r="AA609" s="147"/>
      <c r="AB609" s="147"/>
      <c r="AC609" s="147"/>
      <c r="AD609" s="147"/>
      <c r="AE609" s="147"/>
      <c r="AF609" s="147"/>
      <c r="AG609" s="147" t="s">
        <v>301</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89" t="s">
        <v>1997</v>
      </c>
      <c r="D610" s="160"/>
      <c r="E610" s="161">
        <v>4.3449999999999998</v>
      </c>
      <c r="F610" s="158"/>
      <c r="G610" s="158"/>
      <c r="H610" s="158"/>
      <c r="I610" s="158"/>
      <c r="J610" s="158"/>
      <c r="K610" s="158"/>
      <c r="L610" s="158"/>
      <c r="M610" s="158"/>
      <c r="N610" s="157"/>
      <c r="O610" s="157"/>
      <c r="P610" s="157"/>
      <c r="Q610" s="157"/>
      <c r="R610" s="158"/>
      <c r="S610" s="158"/>
      <c r="T610" s="158"/>
      <c r="U610" s="158"/>
      <c r="V610" s="158"/>
      <c r="W610" s="158"/>
      <c r="X610" s="158"/>
      <c r="Y610" s="147"/>
      <c r="Z610" s="147"/>
      <c r="AA610" s="147"/>
      <c r="AB610" s="147"/>
      <c r="AC610" s="147"/>
      <c r="AD610" s="147"/>
      <c r="AE610" s="147"/>
      <c r="AF610" s="147"/>
      <c r="AG610" s="147" t="s">
        <v>301</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89" t="s">
        <v>1998</v>
      </c>
      <c r="D611" s="160"/>
      <c r="E611" s="161">
        <v>9.35</v>
      </c>
      <c r="F611" s="158"/>
      <c r="G611" s="158"/>
      <c r="H611" s="158"/>
      <c r="I611" s="158"/>
      <c r="J611" s="158"/>
      <c r="K611" s="158"/>
      <c r="L611" s="158"/>
      <c r="M611" s="158"/>
      <c r="N611" s="157"/>
      <c r="O611" s="157"/>
      <c r="P611" s="157"/>
      <c r="Q611" s="157"/>
      <c r="R611" s="158"/>
      <c r="S611" s="158"/>
      <c r="T611" s="158"/>
      <c r="U611" s="158"/>
      <c r="V611" s="158"/>
      <c r="W611" s="158"/>
      <c r="X611" s="158"/>
      <c r="Y611" s="147"/>
      <c r="Z611" s="147"/>
      <c r="AA611" s="147"/>
      <c r="AB611" s="147"/>
      <c r="AC611" s="147"/>
      <c r="AD611" s="147"/>
      <c r="AE611" s="147"/>
      <c r="AF611" s="147"/>
      <c r="AG611" s="147" t="s">
        <v>301</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89" t="s">
        <v>1999</v>
      </c>
      <c r="D612" s="160"/>
      <c r="E612" s="161">
        <v>1.1000000000000001</v>
      </c>
      <c r="F612" s="158"/>
      <c r="G612" s="158"/>
      <c r="H612" s="158"/>
      <c r="I612" s="158"/>
      <c r="J612" s="158"/>
      <c r="K612" s="158"/>
      <c r="L612" s="158"/>
      <c r="M612" s="158"/>
      <c r="N612" s="157"/>
      <c r="O612" s="157"/>
      <c r="P612" s="157"/>
      <c r="Q612" s="157"/>
      <c r="R612" s="158"/>
      <c r="S612" s="158"/>
      <c r="T612" s="158"/>
      <c r="U612" s="158"/>
      <c r="V612" s="158"/>
      <c r="W612" s="158"/>
      <c r="X612" s="158"/>
      <c r="Y612" s="147"/>
      <c r="Z612" s="147"/>
      <c r="AA612" s="147"/>
      <c r="AB612" s="147"/>
      <c r="AC612" s="147"/>
      <c r="AD612" s="147"/>
      <c r="AE612" s="147"/>
      <c r="AF612" s="147"/>
      <c r="AG612" s="147" t="s">
        <v>301</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89" t="s">
        <v>2000</v>
      </c>
      <c r="D613" s="160"/>
      <c r="E613" s="161">
        <v>4.4000000000000004</v>
      </c>
      <c r="F613" s="158"/>
      <c r="G613" s="158"/>
      <c r="H613" s="158"/>
      <c r="I613" s="158"/>
      <c r="J613" s="158"/>
      <c r="K613" s="158"/>
      <c r="L613" s="158"/>
      <c r="M613" s="158"/>
      <c r="N613" s="157"/>
      <c r="O613" s="157"/>
      <c r="P613" s="157"/>
      <c r="Q613" s="157"/>
      <c r="R613" s="158"/>
      <c r="S613" s="158"/>
      <c r="T613" s="158"/>
      <c r="U613" s="158"/>
      <c r="V613" s="158"/>
      <c r="W613" s="158"/>
      <c r="X613" s="158"/>
      <c r="Y613" s="147"/>
      <c r="Z613" s="147"/>
      <c r="AA613" s="147"/>
      <c r="AB613" s="147"/>
      <c r="AC613" s="147"/>
      <c r="AD613" s="147"/>
      <c r="AE613" s="147"/>
      <c r="AF613" s="147"/>
      <c r="AG613" s="147" t="s">
        <v>301</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89" t="s">
        <v>2001</v>
      </c>
      <c r="D614" s="160"/>
      <c r="E614" s="161">
        <v>5.0599999999999996</v>
      </c>
      <c r="F614" s="158"/>
      <c r="G614" s="158"/>
      <c r="H614" s="158"/>
      <c r="I614" s="158"/>
      <c r="J614" s="158"/>
      <c r="K614" s="158"/>
      <c r="L614" s="158"/>
      <c r="M614" s="158"/>
      <c r="N614" s="157"/>
      <c r="O614" s="157"/>
      <c r="P614" s="157"/>
      <c r="Q614" s="157"/>
      <c r="R614" s="158"/>
      <c r="S614" s="158"/>
      <c r="T614" s="158"/>
      <c r="U614" s="158"/>
      <c r="V614" s="158"/>
      <c r="W614" s="158"/>
      <c r="X614" s="158"/>
      <c r="Y614" s="147"/>
      <c r="Z614" s="147"/>
      <c r="AA614" s="147"/>
      <c r="AB614" s="147"/>
      <c r="AC614" s="147"/>
      <c r="AD614" s="147"/>
      <c r="AE614" s="147"/>
      <c r="AF614" s="147"/>
      <c r="AG614" s="147" t="s">
        <v>301</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9" t="s">
        <v>2002</v>
      </c>
      <c r="D615" s="160"/>
      <c r="E615" s="161">
        <v>1.32</v>
      </c>
      <c r="F615" s="158"/>
      <c r="G615" s="158"/>
      <c r="H615" s="158"/>
      <c r="I615" s="158"/>
      <c r="J615" s="158"/>
      <c r="K615" s="158"/>
      <c r="L615" s="158"/>
      <c r="M615" s="158"/>
      <c r="N615" s="157"/>
      <c r="O615" s="157"/>
      <c r="P615" s="157"/>
      <c r="Q615" s="157"/>
      <c r="R615" s="158"/>
      <c r="S615" s="158"/>
      <c r="T615" s="158"/>
      <c r="U615" s="158"/>
      <c r="V615" s="158"/>
      <c r="W615" s="158"/>
      <c r="X615" s="158"/>
      <c r="Y615" s="147"/>
      <c r="Z615" s="147"/>
      <c r="AA615" s="147"/>
      <c r="AB615" s="147"/>
      <c r="AC615" s="147"/>
      <c r="AD615" s="147"/>
      <c r="AE615" s="147"/>
      <c r="AF615" s="147"/>
      <c r="AG615" s="147" t="s">
        <v>301</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89" t="s">
        <v>2003</v>
      </c>
      <c r="D616" s="160"/>
      <c r="E616" s="161">
        <v>3.5000000000000003E-2</v>
      </c>
      <c r="F616" s="158"/>
      <c r="G616" s="158"/>
      <c r="H616" s="158"/>
      <c r="I616" s="158"/>
      <c r="J616" s="158"/>
      <c r="K616" s="158"/>
      <c r="L616" s="158"/>
      <c r="M616" s="158"/>
      <c r="N616" s="157"/>
      <c r="O616" s="157"/>
      <c r="P616" s="157"/>
      <c r="Q616" s="157"/>
      <c r="R616" s="158"/>
      <c r="S616" s="158"/>
      <c r="T616" s="158"/>
      <c r="U616" s="158"/>
      <c r="V616" s="158"/>
      <c r="W616" s="158"/>
      <c r="X616" s="158"/>
      <c r="Y616" s="147"/>
      <c r="Z616" s="147"/>
      <c r="AA616" s="147"/>
      <c r="AB616" s="147"/>
      <c r="AC616" s="147"/>
      <c r="AD616" s="147"/>
      <c r="AE616" s="147"/>
      <c r="AF616" s="147"/>
      <c r="AG616" s="147" t="s">
        <v>301</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72">
        <v>71</v>
      </c>
      <c r="B617" s="173" t="s">
        <v>2004</v>
      </c>
      <c r="C617" s="188" t="s">
        <v>2005</v>
      </c>
      <c r="D617" s="174" t="s">
        <v>432</v>
      </c>
      <c r="E617" s="175">
        <v>5.05</v>
      </c>
      <c r="F617" s="176"/>
      <c r="G617" s="177">
        <f>ROUND(E617*F617,2)</f>
        <v>0</v>
      </c>
      <c r="H617" s="176"/>
      <c r="I617" s="177">
        <f>ROUND(E617*H617,2)</f>
        <v>0</v>
      </c>
      <c r="J617" s="176"/>
      <c r="K617" s="177">
        <f>ROUND(E617*J617,2)</f>
        <v>0</v>
      </c>
      <c r="L617" s="177">
        <v>21</v>
      </c>
      <c r="M617" s="177">
        <f>G617*(1+L617/100)</f>
        <v>0</v>
      </c>
      <c r="N617" s="175">
        <v>1.2E-4</v>
      </c>
      <c r="O617" s="175">
        <f>ROUND(E617*N617,2)</f>
        <v>0</v>
      </c>
      <c r="P617" s="175">
        <v>0</v>
      </c>
      <c r="Q617" s="175">
        <f>ROUND(E617*P617,2)</f>
        <v>0</v>
      </c>
      <c r="R617" s="177" t="s">
        <v>1208</v>
      </c>
      <c r="S617" s="177" t="s">
        <v>267</v>
      </c>
      <c r="T617" s="178" t="s">
        <v>267</v>
      </c>
      <c r="U617" s="158">
        <v>0.55200000000000005</v>
      </c>
      <c r="V617" s="158">
        <f>ROUND(E617*U617,2)</f>
        <v>2.79</v>
      </c>
      <c r="W617" s="158"/>
      <c r="X617" s="158" t="s">
        <v>314</v>
      </c>
      <c r="Y617" s="147"/>
      <c r="Z617" s="147"/>
      <c r="AA617" s="147"/>
      <c r="AB617" s="147"/>
      <c r="AC617" s="147"/>
      <c r="AD617" s="147"/>
      <c r="AE617" s="147"/>
      <c r="AF617" s="147"/>
      <c r="AG617" s="147" t="s">
        <v>919</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89" t="s">
        <v>2006</v>
      </c>
      <c r="D618" s="160"/>
      <c r="E618" s="161">
        <v>5.05</v>
      </c>
      <c r="F618" s="158"/>
      <c r="G618" s="158"/>
      <c r="H618" s="158"/>
      <c r="I618" s="158"/>
      <c r="J618" s="158"/>
      <c r="K618" s="158"/>
      <c r="L618" s="158"/>
      <c r="M618" s="158"/>
      <c r="N618" s="157"/>
      <c r="O618" s="157"/>
      <c r="P618" s="157"/>
      <c r="Q618" s="157"/>
      <c r="R618" s="158"/>
      <c r="S618" s="158"/>
      <c r="T618" s="158"/>
      <c r="U618" s="158"/>
      <c r="V618" s="158"/>
      <c r="W618" s="158"/>
      <c r="X618" s="158"/>
      <c r="Y618" s="147"/>
      <c r="Z618" s="147"/>
      <c r="AA618" s="147"/>
      <c r="AB618" s="147"/>
      <c r="AC618" s="147"/>
      <c r="AD618" s="147"/>
      <c r="AE618" s="147"/>
      <c r="AF618" s="147"/>
      <c r="AG618" s="147" t="s">
        <v>301</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ht="22.5" outlineLevel="1" x14ac:dyDescent="0.2">
      <c r="A619" s="172">
        <v>72</v>
      </c>
      <c r="B619" s="173" t="s">
        <v>2007</v>
      </c>
      <c r="C619" s="188" t="s">
        <v>2008</v>
      </c>
      <c r="D619" s="174" t="s">
        <v>432</v>
      </c>
      <c r="E619" s="175">
        <v>2.9</v>
      </c>
      <c r="F619" s="176"/>
      <c r="G619" s="177">
        <f>ROUND(E619*F619,2)</f>
        <v>0</v>
      </c>
      <c r="H619" s="176"/>
      <c r="I619" s="177">
        <f>ROUND(E619*H619,2)</f>
        <v>0</v>
      </c>
      <c r="J619" s="176"/>
      <c r="K619" s="177">
        <f>ROUND(E619*J619,2)</f>
        <v>0</v>
      </c>
      <c r="L619" s="177">
        <v>21</v>
      </c>
      <c r="M619" s="177">
        <f>G619*(1+L619/100)</f>
        <v>0</v>
      </c>
      <c r="N619" s="175">
        <v>1.2E-4</v>
      </c>
      <c r="O619" s="175">
        <f>ROUND(E619*N619,2)</f>
        <v>0</v>
      </c>
      <c r="P619" s="175">
        <v>0</v>
      </c>
      <c r="Q619" s="175">
        <f>ROUND(E619*P619,2)</f>
        <v>0</v>
      </c>
      <c r="R619" s="177" t="s">
        <v>1208</v>
      </c>
      <c r="S619" s="177" t="s">
        <v>267</v>
      </c>
      <c r="T619" s="178" t="s">
        <v>267</v>
      </c>
      <c r="U619" s="158">
        <v>0.26400000000000001</v>
      </c>
      <c r="V619" s="158">
        <f>ROUND(E619*U619,2)</f>
        <v>0.77</v>
      </c>
      <c r="W619" s="158"/>
      <c r="X619" s="158" t="s">
        <v>314</v>
      </c>
      <c r="Y619" s="147"/>
      <c r="Z619" s="147"/>
      <c r="AA619" s="147"/>
      <c r="AB619" s="147"/>
      <c r="AC619" s="147"/>
      <c r="AD619" s="147"/>
      <c r="AE619" s="147"/>
      <c r="AF619" s="147"/>
      <c r="AG619" s="147" t="s">
        <v>919</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89" t="s">
        <v>2009</v>
      </c>
      <c r="D620" s="160"/>
      <c r="E620" s="161">
        <v>2.9</v>
      </c>
      <c r="F620" s="158"/>
      <c r="G620" s="158"/>
      <c r="H620" s="158"/>
      <c r="I620" s="158"/>
      <c r="J620" s="158"/>
      <c r="K620" s="158"/>
      <c r="L620" s="158"/>
      <c r="M620" s="158"/>
      <c r="N620" s="157"/>
      <c r="O620" s="157"/>
      <c r="P620" s="157"/>
      <c r="Q620" s="157"/>
      <c r="R620" s="158"/>
      <c r="S620" s="158"/>
      <c r="T620" s="158"/>
      <c r="U620" s="158"/>
      <c r="V620" s="158"/>
      <c r="W620" s="158"/>
      <c r="X620" s="158"/>
      <c r="Y620" s="147"/>
      <c r="Z620" s="147"/>
      <c r="AA620" s="147"/>
      <c r="AB620" s="147"/>
      <c r="AC620" s="147"/>
      <c r="AD620" s="147"/>
      <c r="AE620" s="147"/>
      <c r="AF620" s="147"/>
      <c r="AG620" s="147" t="s">
        <v>301</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72">
        <v>73</v>
      </c>
      <c r="B621" s="173" t="s">
        <v>2010</v>
      </c>
      <c r="C621" s="188" t="s">
        <v>2011</v>
      </c>
      <c r="D621" s="174" t="s">
        <v>2012</v>
      </c>
      <c r="E621" s="175">
        <v>120</v>
      </c>
      <c r="F621" s="176"/>
      <c r="G621" s="177">
        <f>ROUND(E621*F621,2)</f>
        <v>0</v>
      </c>
      <c r="H621" s="176"/>
      <c r="I621" s="177">
        <f>ROUND(E621*H621,2)</f>
        <v>0</v>
      </c>
      <c r="J621" s="176"/>
      <c r="K621" s="177">
        <f>ROUND(E621*J621,2)</f>
        <v>0</v>
      </c>
      <c r="L621" s="177">
        <v>21</v>
      </c>
      <c r="M621" s="177">
        <f>G621*(1+L621/100)</f>
        <v>0</v>
      </c>
      <c r="N621" s="175">
        <v>6.0000000000000002E-5</v>
      </c>
      <c r="O621" s="175">
        <f>ROUND(E621*N621,2)</f>
        <v>0.01</v>
      </c>
      <c r="P621" s="175">
        <v>1E-3</v>
      </c>
      <c r="Q621" s="175">
        <f>ROUND(E621*P621,2)</f>
        <v>0.12</v>
      </c>
      <c r="R621" s="177" t="s">
        <v>1208</v>
      </c>
      <c r="S621" s="177" t="s">
        <v>267</v>
      </c>
      <c r="T621" s="178" t="s">
        <v>267</v>
      </c>
      <c r="U621" s="158">
        <v>4.1000000000000002E-2</v>
      </c>
      <c r="V621" s="158">
        <f>ROUND(E621*U621,2)</f>
        <v>4.92</v>
      </c>
      <c r="W621" s="158"/>
      <c r="X621" s="158" t="s">
        <v>314</v>
      </c>
      <c r="Y621" s="147"/>
      <c r="Z621" s="147"/>
      <c r="AA621" s="147"/>
      <c r="AB621" s="147"/>
      <c r="AC621" s="147"/>
      <c r="AD621" s="147"/>
      <c r="AE621" s="147"/>
      <c r="AF621" s="147"/>
      <c r="AG621" s="147" t="s">
        <v>324</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89" t="s">
        <v>2013</v>
      </c>
      <c r="D622" s="160"/>
      <c r="E622" s="161">
        <v>120</v>
      </c>
      <c r="F622" s="158"/>
      <c r="G622" s="158"/>
      <c r="H622" s="158"/>
      <c r="I622" s="158"/>
      <c r="J622" s="158"/>
      <c r="K622" s="158"/>
      <c r="L622" s="158"/>
      <c r="M622" s="158"/>
      <c r="N622" s="157"/>
      <c r="O622" s="157"/>
      <c r="P622" s="157"/>
      <c r="Q622" s="157"/>
      <c r="R622" s="158"/>
      <c r="S622" s="158"/>
      <c r="T622" s="158"/>
      <c r="U622" s="158"/>
      <c r="V622" s="158"/>
      <c r="W622" s="158"/>
      <c r="X622" s="158"/>
      <c r="Y622" s="147"/>
      <c r="Z622" s="147"/>
      <c r="AA622" s="147"/>
      <c r="AB622" s="147"/>
      <c r="AC622" s="147"/>
      <c r="AD622" s="147"/>
      <c r="AE622" s="147"/>
      <c r="AF622" s="147"/>
      <c r="AG622" s="147" t="s">
        <v>301</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ht="22.5" outlineLevel="1" x14ac:dyDescent="0.2">
      <c r="A623" s="172">
        <v>74</v>
      </c>
      <c r="B623" s="173" t="s">
        <v>2014</v>
      </c>
      <c r="C623" s="188" t="s">
        <v>2015</v>
      </c>
      <c r="D623" s="174" t="s">
        <v>383</v>
      </c>
      <c r="E623" s="175">
        <v>3</v>
      </c>
      <c r="F623" s="176"/>
      <c r="G623" s="177">
        <f>ROUND(E623*F623,2)</f>
        <v>0</v>
      </c>
      <c r="H623" s="176"/>
      <c r="I623" s="177">
        <f>ROUND(E623*H623,2)</f>
        <v>0</v>
      </c>
      <c r="J623" s="176"/>
      <c r="K623" s="177">
        <f>ROUND(E623*J623,2)</f>
        <v>0</v>
      </c>
      <c r="L623" s="177">
        <v>21</v>
      </c>
      <c r="M623" s="177">
        <f>G623*(1+L623/100)</f>
        <v>0</v>
      </c>
      <c r="N623" s="175">
        <v>0</v>
      </c>
      <c r="O623" s="175">
        <f>ROUND(E623*N623,2)</f>
        <v>0</v>
      </c>
      <c r="P623" s="175">
        <v>0</v>
      </c>
      <c r="Q623" s="175">
        <f>ROUND(E623*P623,2)</f>
        <v>0</v>
      </c>
      <c r="R623" s="177"/>
      <c r="S623" s="177" t="s">
        <v>281</v>
      </c>
      <c r="T623" s="178" t="s">
        <v>268</v>
      </c>
      <c r="U623" s="158">
        <v>0</v>
      </c>
      <c r="V623" s="158">
        <f>ROUND(E623*U623,2)</f>
        <v>0</v>
      </c>
      <c r="W623" s="158"/>
      <c r="X623" s="158" t="s">
        <v>314</v>
      </c>
      <c r="Y623" s="147"/>
      <c r="Z623" s="147"/>
      <c r="AA623" s="147"/>
      <c r="AB623" s="147"/>
      <c r="AC623" s="147"/>
      <c r="AD623" s="147"/>
      <c r="AE623" s="147"/>
      <c r="AF623" s="147"/>
      <c r="AG623" s="147" t="s">
        <v>315</v>
      </c>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9" t="s">
        <v>2016</v>
      </c>
      <c r="D624" s="160"/>
      <c r="E624" s="161">
        <v>3</v>
      </c>
      <c r="F624" s="158"/>
      <c r="G624" s="158"/>
      <c r="H624" s="158"/>
      <c r="I624" s="158"/>
      <c r="J624" s="158"/>
      <c r="K624" s="158"/>
      <c r="L624" s="158"/>
      <c r="M624" s="158"/>
      <c r="N624" s="157"/>
      <c r="O624" s="157"/>
      <c r="P624" s="157"/>
      <c r="Q624" s="157"/>
      <c r="R624" s="158"/>
      <c r="S624" s="158"/>
      <c r="T624" s="158"/>
      <c r="U624" s="158"/>
      <c r="V624" s="158"/>
      <c r="W624" s="158"/>
      <c r="X624" s="158"/>
      <c r="Y624" s="147"/>
      <c r="Z624" s="147"/>
      <c r="AA624" s="147"/>
      <c r="AB624" s="147"/>
      <c r="AC624" s="147"/>
      <c r="AD624" s="147"/>
      <c r="AE624" s="147"/>
      <c r="AF624" s="147"/>
      <c r="AG624" s="147" t="s">
        <v>301</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89" t="s">
        <v>2017</v>
      </c>
      <c r="D625" s="160"/>
      <c r="E625" s="161"/>
      <c r="F625" s="158"/>
      <c r="G625" s="158"/>
      <c r="H625" s="158"/>
      <c r="I625" s="158"/>
      <c r="J625" s="158"/>
      <c r="K625" s="158"/>
      <c r="L625" s="158"/>
      <c r="M625" s="158"/>
      <c r="N625" s="157"/>
      <c r="O625" s="157"/>
      <c r="P625" s="157"/>
      <c r="Q625" s="157"/>
      <c r="R625" s="158"/>
      <c r="S625" s="158"/>
      <c r="T625" s="158"/>
      <c r="U625" s="158"/>
      <c r="V625" s="158"/>
      <c r="W625" s="158"/>
      <c r="X625" s="158"/>
      <c r="Y625" s="147"/>
      <c r="Z625" s="147"/>
      <c r="AA625" s="147"/>
      <c r="AB625" s="147"/>
      <c r="AC625" s="147"/>
      <c r="AD625" s="147"/>
      <c r="AE625" s="147"/>
      <c r="AF625" s="147"/>
      <c r="AG625" s="147" t="s">
        <v>301</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89" t="s">
        <v>2018</v>
      </c>
      <c r="D626" s="160"/>
      <c r="E626" s="161"/>
      <c r="F626" s="158"/>
      <c r="G626" s="158"/>
      <c r="H626" s="158"/>
      <c r="I626" s="158"/>
      <c r="J626" s="158"/>
      <c r="K626" s="158"/>
      <c r="L626" s="158"/>
      <c r="M626" s="158"/>
      <c r="N626" s="157"/>
      <c r="O626" s="157"/>
      <c r="P626" s="157"/>
      <c r="Q626" s="157"/>
      <c r="R626" s="158"/>
      <c r="S626" s="158"/>
      <c r="T626" s="158"/>
      <c r="U626" s="158"/>
      <c r="V626" s="158"/>
      <c r="W626" s="158"/>
      <c r="X626" s="158"/>
      <c r="Y626" s="147"/>
      <c r="Z626" s="147"/>
      <c r="AA626" s="147"/>
      <c r="AB626" s="147"/>
      <c r="AC626" s="147"/>
      <c r="AD626" s="147"/>
      <c r="AE626" s="147"/>
      <c r="AF626" s="147"/>
      <c r="AG626" s="147" t="s">
        <v>301</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89" t="s">
        <v>2019</v>
      </c>
      <c r="D627" s="160"/>
      <c r="E627" s="161"/>
      <c r="F627" s="158"/>
      <c r="G627" s="158"/>
      <c r="H627" s="158"/>
      <c r="I627" s="158"/>
      <c r="J627" s="158"/>
      <c r="K627" s="158"/>
      <c r="L627" s="158"/>
      <c r="M627" s="158"/>
      <c r="N627" s="157"/>
      <c r="O627" s="157"/>
      <c r="P627" s="157"/>
      <c r="Q627" s="157"/>
      <c r="R627" s="158"/>
      <c r="S627" s="158"/>
      <c r="T627" s="158"/>
      <c r="U627" s="158"/>
      <c r="V627" s="158"/>
      <c r="W627" s="158"/>
      <c r="X627" s="158"/>
      <c r="Y627" s="147"/>
      <c r="Z627" s="147"/>
      <c r="AA627" s="147"/>
      <c r="AB627" s="147"/>
      <c r="AC627" s="147"/>
      <c r="AD627" s="147"/>
      <c r="AE627" s="147"/>
      <c r="AF627" s="147"/>
      <c r="AG627" s="147" t="s">
        <v>301</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9" t="s">
        <v>2604</v>
      </c>
      <c r="D628" s="160"/>
      <c r="E628" s="161"/>
      <c r="F628" s="158"/>
      <c r="G628" s="158"/>
      <c r="H628" s="158"/>
      <c r="I628" s="158"/>
      <c r="J628" s="158"/>
      <c r="K628" s="158"/>
      <c r="L628" s="158"/>
      <c r="M628" s="158"/>
      <c r="N628" s="157"/>
      <c r="O628" s="157"/>
      <c r="P628" s="157"/>
      <c r="Q628" s="157"/>
      <c r="R628" s="158"/>
      <c r="S628" s="158"/>
      <c r="T628" s="158"/>
      <c r="U628" s="158"/>
      <c r="V628" s="158"/>
      <c r="W628" s="158"/>
      <c r="X628" s="158"/>
      <c r="Y628" s="147"/>
      <c r="Z628" s="147"/>
      <c r="AA628" s="147"/>
      <c r="AB628" s="147"/>
      <c r="AC628" s="147"/>
      <c r="AD628" s="147"/>
      <c r="AE628" s="147"/>
      <c r="AF628" s="147"/>
      <c r="AG628" s="147" t="s">
        <v>301</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89" t="s">
        <v>2020</v>
      </c>
      <c r="D629" s="160"/>
      <c r="E629" s="161"/>
      <c r="F629" s="158"/>
      <c r="G629" s="158"/>
      <c r="H629" s="158"/>
      <c r="I629" s="158"/>
      <c r="J629" s="158"/>
      <c r="K629" s="158"/>
      <c r="L629" s="158"/>
      <c r="M629" s="158"/>
      <c r="N629" s="157"/>
      <c r="O629" s="157"/>
      <c r="P629" s="157"/>
      <c r="Q629" s="157"/>
      <c r="R629" s="158"/>
      <c r="S629" s="158"/>
      <c r="T629" s="158"/>
      <c r="U629" s="158"/>
      <c r="V629" s="158"/>
      <c r="W629" s="158"/>
      <c r="X629" s="158"/>
      <c r="Y629" s="147"/>
      <c r="Z629" s="147"/>
      <c r="AA629" s="147"/>
      <c r="AB629" s="147"/>
      <c r="AC629" s="147"/>
      <c r="AD629" s="147"/>
      <c r="AE629" s="147"/>
      <c r="AF629" s="147"/>
      <c r="AG629" s="147" t="s">
        <v>301</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89" t="s">
        <v>2021</v>
      </c>
      <c r="D630" s="160"/>
      <c r="E630" s="161"/>
      <c r="F630" s="158"/>
      <c r="G630" s="158"/>
      <c r="H630" s="158"/>
      <c r="I630" s="158"/>
      <c r="J630" s="158"/>
      <c r="K630" s="158"/>
      <c r="L630" s="158"/>
      <c r="M630" s="158"/>
      <c r="N630" s="157"/>
      <c r="O630" s="157"/>
      <c r="P630" s="157"/>
      <c r="Q630" s="157"/>
      <c r="R630" s="158"/>
      <c r="S630" s="158"/>
      <c r="T630" s="158"/>
      <c r="U630" s="158"/>
      <c r="V630" s="158"/>
      <c r="W630" s="158"/>
      <c r="X630" s="158"/>
      <c r="Y630" s="147"/>
      <c r="Z630" s="147"/>
      <c r="AA630" s="147"/>
      <c r="AB630" s="147"/>
      <c r="AC630" s="147"/>
      <c r="AD630" s="147"/>
      <c r="AE630" s="147"/>
      <c r="AF630" s="147"/>
      <c r="AG630" s="147" t="s">
        <v>301</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ht="22.5" outlineLevel="1" x14ac:dyDescent="0.2">
      <c r="A631" s="172">
        <v>75</v>
      </c>
      <c r="B631" s="173" t="s">
        <v>2022</v>
      </c>
      <c r="C631" s="188" t="s">
        <v>2023</v>
      </c>
      <c r="D631" s="174" t="s">
        <v>383</v>
      </c>
      <c r="E631" s="175">
        <v>1</v>
      </c>
      <c r="F631" s="176"/>
      <c r="G631" s="177">
        <f>ROUND(E631*F631,2)</f>
        <v>0</v>
      </c>
      <c r="H631" s="176"/>
      <c r="I631" s="177">
        <f>ROUND(E631*H631,2)</f>
        <v>0</v>
      </c>
      <c r="J631" s="176"/>
      <c r="K631" s="177">
        <f>ROUND(E631*J631,2)</f>
        <v>0</v>
      </c>
      <c r="L631" s="177">
        <v>21</v>
      </c>
      <c r="M631" s="177">
        <f>G631*(1+L631/100)</f>
        <v>0</v>
      </c>
      <c r="N631" s="175">
        <v>0</v>
      </c>
      <c r="O631" s="175">
        <f>ROUND(E631*N631,2)</f>
        <v>0</v>
      </c>
      <c r="P631" s="175">
        <v>0</v>
      </c>
      <c r="Q631" s="175">
        <f>ROUND(E631*P631,2)</f>
        <v>0</v>
      </c>
      <c r="R631" s="177"/>
      <c r="S631" s="177" t="s">
        <v>281</v>
      </c>
      <c r="T631" s="178" t="s">
        <v>268</v>
      </c>
      <c r="U631" s="158">
        <v>0</v>
      </c>
      <c r="V631" s="158">
        <f>ROUND(E631*U631,2)</f>
        <v>0</v>
      </c>
      <c r="W631" s="158"/>
      <c r="X631" s="158" t="s">
        <v>427</v>
      </c>
      <c r="Y631" s="147"/>
      <c r="Z631" s="147"/>
      <c r="AA631" s="147"/>
      <c r="AB631" s="147"/>
      <c r="AC631" s="147"/>
      <c r="AD631" s="147"/>
      <c r="AE631" s="147"/>
      <c r="AF631" s="147"/>
      <c r="AG631" s="147" t="s">
        <v>761</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89" t="s">
        <v>2024</v>
      </c>
      <c r="D632" s="160"/>
      <c r="E632" s="161">
        <v>1</v>
      </c>
      <c r="F632" s="158"/>
      <c r="G632" s="158"/>
      <c r="H632" s="158"/>
      <c r="I632" s="158"/>
      <c r="J632" s="158"/>
      <c r="K632" s="158"/>
      <c r="L632" s="158"/>
      <c r="M632" s="158"/>
      <c r="N632" s="157"/>
      <c r="O632" s="157"/>
      <c r="P632" s="157"/>
      <c r="Q632" s="157"/>
      <c r="R632" s="158"/>
      <c r="S632" s="158"/>
      <c r="T632" s="158"/>
      <c r="U632" s="158"/>
      <c r="V632" s="158"/>
      <c r="W632" s="158"/>
      <c r="X632" s="158"/>
      <c r="Y632" s="147"/>
      <c r="Z632" s="147"/>
      <c r="AA632" s="147"/>
      <c r="AB632" s="147"/>
      <c r="AC632" s="147"/>
      <c r="AD632" s="147"/>
      <c r="AE632" s="147"/>
      <c r="AF632" s="147"/>
      <c r="AG632" s="147" t="s">
        <v>301</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ht="22.5" outlineLevel="1" x14ac:dyDescent="0.2">
      <c r="A633" s="172">
        <v>76</v>
      </c>
      <c r="B633" s="173" t="s">
        <v>2025</v>
      </c>
      <c r="C633" s="188" t="s">
        <v>2026</v>
      </c>
      <c r="D633" s="174" t="s">
        <v>383</v>
      </c>
      <c r="E633" s="175">
        <v>1</v>
      </c>
      <c r="F633" s="176"/>
      <c r="G633" s="177">
        <f>ROUND(E633*F633,2)</f>
        <v>0</v>
      </c>
      <c r="H633" s="176"/>
      <c r="I633" s="177">
        <f>ROUND(E633*H633,2)</f>
        <v>0</v>
      </c>
      <c r="J633" s="176"/>
      <c r="K633" s="177">
        <f>ROUND(E633*J633,2)</f>
        <v>0</v>
      </c>
      <c r="L633" s="177">
        <v>21</v>
      </c>
      <c r="M633" s="177">
        <f>G633*(1+L633/100)</f>
        <v>0</v>
      </c>
      <c r="N633" s="175">
        <v>0</v>
      </c>
      <c r="O633" s="175">
        <f>ROUND(E633*N633,2)</f>
        <v>0</v>
      </c>
      <c r="P633" s="175">
        <v>0</v>
      </c>
      <c r="Q633" s="175">
        <f>ROUND(E633*P633,2)</f>
        <v>0</v>
      </c>
      <c r="R633" s="177"/>
      <c r="S633" s="177" t="s">
        <v>281</v>
      </c>
      <c r="T633" s="178" t="s">
        <v>268</v>
      </c>
      <c r="U633" s="158">
        <v>0</v>
      </c>
      <c r="V633" s="158">
        <f>ROUND(E633*U633,2)</f>
        <v>0</v>
      </c>
      <c r="W633" s="158"/>
      <c r="X633" s="158" t="s">
        <v>427</v>
      </c>
      <c r="Y633" s="147"/>
      <c r="Z633" s="147"/>
      <c r="AA633" s="147"/>
      <c r="AB633" s="147"/>
      <c r="AC633" s="147"/>
      <c r="AD633" s="147"/>
      <c r="AE633" s="147"/>
      <c r="AF633" s="147"/>
      <c r="AG633" s="147" t="s">
        <v>761</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89" t="s">
        <v>2024</v>
      </c>
      <c r="D634" s="160"/>
      <c r="E634" s="161">
        <v>1</v>
      </c>
      <c r="F634" s="158"/>
      <c r="G634" s="158"/>
      <c r="H634" s="158"/>
      <c r="I634" s="158"/>
      <c r="J634" s="158"/>
      <c r="K634" s="158"/>
      <c r="L634" s="158"/>
      <c r="M634" s="158"/>
      <c r="N634" s="157"/>
      <c r="O634" s="157"/>
      <c r="P634" s="157"/>
      <c r="Q634" s="157"/>
      <c r="R634" s="158"/>
      <c r="S634" s="158"/>
      <c r="T634" s="158"/>
      <c r="U634" s="158"/>
      <c r="V634" s="158"/>
      <c r="W634" s="158"/>
      <c r="X634" s="158"/>
      <c r="Y634" s="147"/>
      <c r="Z634" s="147"/>
      <c r="AA634" s="147"/>
      <c r="AB634" s="147"/>
      <c r="AC634" s="147"/>
      <c r="AD634" s="147"/>
      <c r="AE634" s="147"/>
      <c r="AF634" s="147"/>
      <c r="AG634" s="147" t="s">
        <v>301</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ht="22.5" outlineLevel="1" x14ac:dyDescent="0.2">
      <c r="A635" s="172">
        <v>77</v>
      </c>
      <c r="B635" s="173" t="s">
        <v>2027</v>
      </c>
      <c r="C635" s="188" t="s">
        <v>2028</v>
      </c>
      <c r="D635" s="174" t="s">
        <v>383</v>
      </c>
      <c r="E635" s="175">
        <v>1</v>
      </c>
      <c r="F635" s="176"/>
      <c r="G635" s="177">
        <f>ROUND(E635*F635,2)</f>
        <v>0</v>
      </c>
      <c r="H635" s="176"/>
      <c r="I635" s="177">
        <f>ROUND(E635*H635,2)</f>
        <v>0</v>
      </c>
      <c r="J635" s="176"/>
      <c r="K635" s="177">
        <f>ROUND(E635*J635,2)</f>
        <v>0</v>
      </c>
      <c r="L635" s="177">
        <v>21</v>
      </c>
      <c r="M635" s="177">
        <f>G635*(1+L635/100)</f>
        <v>0</v>
      </c>
      <c r="N635" s="175">
        <v>0</v>
      </c>
      <c r="O635" s="175">
        <f>ROUND(E635*N635,2)</f>
        <v>0</v>
      </c>
      <c r="P635" s="175">
        <v>0</v>
      </c>
      <c r="Q635" s="175">
        <f>ROUND(E635*P635,2)</f>
        <v>0</v>
      </c>
      <c r="R635" s="177"/>
      <c r="S635" s="177" t="s">
        <v>281</v>
      </c>
      <c r="T635" s="178" t="s">
        <v>268</v>
      </c>
      <c r="U635" s="158">
        <v>0</v>
      </c>
      <c r="V635" s="158">
        <f>ROUND(E635*U635,2)</f>
        <v>0</v>
      </c>
      <c r="W635" s="158"/>
      <c r="X635" s="158" t="s">
        <v>427</v>
      </c>
      <c r="Y635" s="147"/>
      <c r="Z635" s="147"/>
      <c r="AA635" s="147"/>
      <c r="AB635" s="147"/>
      <c r="AC635" s="147"/>
      <c r="AD635" s="147"/>
      <c r="AE635" s="147"/>
      <c r="AF635" s="147"/>
      <c r="AG635" s="147" t="s">
        <v>761</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89" t="s">
        <v>2024</v>
      </c>
      <c r="D636" s="160"/>
      <c r="E636" s="161">
        <v>1</v>
      </c>
      <c r="F636" s="158"/>
      <c r="G636" s="158"/>
      <c r="H636" s="158"/>
      <c r="I636" s="158"/>
      <c r="J636" s="158"/>
      <c r="K636" s="158"/>
      <c r="L636" s="158"/>
      <c r="M636" s="158"/>
      <c r="N636" s="157"/>
      <c r="O636" s="157"/>
      <c r="P636" s="157"/>
      <c r="Q636" s="157"/>
      <c r="R636" s="158"/>
      <c r="S636" s="158"/>
      <c r="T636" s="158"/>
      <c r="U636" s="158"/>
      <c r="V636" s="158"/>
      <c r="W636" s="158"/>
      <c r="X636" s="158"/>
      <c r="Y636" s="147"/>
      <c r="Z636" s="147"/>
      <c r="AA636" s="147"/>
      <c r="AB636" s="147"/>
      <c r="AC636" s="147"/>
      <c r="AD636" s="147"/>
      <c r="AE636" s="147"/>
      <c r="AF636" s="147"/>
      <c r="AG636" s="147" t="s">
        <v>301</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ht="22.5" outlineLevel="1" x14ac:dyDescent="0.2">
      <c r="A637" s="172">
        <v>78</v>
      </c>
      <c r="B637" s="173" t="s">
        <v>2029</v>
      </c>
      <c r="C637" s="188" t="s">
        <v>2030</v>
      </c>
      <c r="D637" s="174" t="s">
        <v>383</v>
      </c>
      <c r="E637" s="175">
        <v>2</v>
      </c>
      <c r="F637" s="176"/>
      <c r="G637" s="177">
        <f>ROUND(E637*F637,2)</f>
        <v>0</v>
      </c>
      <c r="H637" s="176"/>
      <c r="I637" s="177">
        <f>ROUND(E637*H637,2)</f>
        <v>0</v>
      </c>
      <c r="J637" s="176"/>
      <c r="K637" s="177">
        <f>ROUND(E637*J637,2)</f>
        <v>0</v>
      </c>
      <c r="L637" s="177">
        <v>21</v>
      </c>
      <c r="M637" s="177">
        <f>G637*(1+L637/100)</f>
        <v>0</v>
      </c>
      <c r="N637" s="175">
        <v>0</v>
      </c>
      <c r="O637" s="175">
        <f>ROUND(E637*N637,2)</f>
        <v>0</v>
      </c>
      <c r="P637" s="175">
        <v>0</v>
      </c>
      <c r="Q637" s="175">
        <f>ROUND(E637*P637,2)</f>
        <v>0</v>
      </c>
      <c r="R637" s="177"/>
      <c r="S637" s="177" t="s">
        <v>281</v>
      </c>
      <c r="T637" s="178" t="s">
        <v>268</v>
      </c>
      <c r="U637" s="158">
        <v>0</v>
      </c>
      <c r="V637" s="158">
        <f>ROUND(E637*U637,2)</f>
        <v>0</v>
      </c>
      <c r="W637" s="158"/>
      <c r="X637" s="158" t="s">
        <v>427</v>
      </c>
      <c r="Y637" s="147"/>
      <c r="Z637" s="147"/>
      <c r="AA637" s="147"/>
      <c r="AB637" s="147"/>
      <c r="AC637" s="147"/>
      <c r="AD637" s="147"/>
      <c r="AE637" s="147"/>
      <c r="AF637" s="147"/>
      <c r="AG637" s="147" t="s">
        <v>761</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9" t="s">
        <v>2031</v>
      </c>
      <c r="D638" s="160"/>
      <c r="E638" s="161">
        <v>2</v>
      </c>
      <c r="F638" s="158"/>
      <c r="G638" s="158"/>
      <c r="H638" s="158"/>
      <c r="I638" s="158"/>
      <c r="J638" s="158"/>
      <c r="K638" s="158"/>
      <c r="L638" s="158"/>
      <c r="M638" s="158"/>
      <c r="N638" s="157"/>
      <c r="O638" s="157"/>
      <c r="P638" s="157"/>
      <c r="Q638" s="157"/>
      <c r="R638" s="158"/>
      <c r="S638" s="158"/>
      <c r="T638" s="158"/>
      <c r="U638" s="158"/>
      <c r="V638" s="158"/>
      <c r="W638" s="158"/>
      <c r="X638" s="158"/>
      <c r="Y638" s="147"/>
      <c r="Z638" s="147"/>
      <c r="AA638" s="147"/>
      <c r="AB638" s="147"/>
      <c r="AC638" s="147"/>
      <c r="AD638" s="147"/>
      <c r="AE638" s="147"/>
      <c r="AF638" s="147"/>
      <c r="AG638" s="147" t="s">
        <v>301</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ht="22.5" outlineLevel="1" x14ac:dyDescent="0.2">
      <c r="A639" s="172">
        <v>79</v>
      </c>
      <c r="B639" s="173" t="s">
        <v>2032</v>
      </c>
      <c r="C639" s="188" t="s">
        <v>2033</v>
      </c>
      <c r="D639" s="174" t="s">
        <v>383</v>
      </c>
      <c r="E639" s="175">
        <v>2</v>
      </c>
      <c r="F639" s="176"/>
      <c r="G639" s="177">
        <f>ROUND(E639*F639,2)</f>
        <v>0</v>
      </c>
      <c r="H639" s="176"/>
      <c r="I639" s="177">
        <f>ROUND(E639*H639,2)</f>
        <v>0</v>
      </c>
      <c r="J639" s="176"/>
      <c r="K639" s="177">
        <f>ROUND(E639*J639,2)</f>
        <v>0</v>
      </c>
      <c r="L639" s="177">
        <v>21</v>
      </c>
      <c r="M639" s="177">
        <f>G639*(1+L639/100)</f>
        <v>0</v>
      </c>
      <c r="N639" s="175">
        <v>0</v>
      </c>
      <c r="O639" s="175">
        <f>ROUND(E639*N639,2)</f>
        <v>0</v>
      </c>
      <c r="P639" s="175">
        <v>0</v>
      </c>
      <c r="Q639" s="175">
        <f>ROUND(E639*P639,2)</f>
        <v>0</v>
      </c>
      <c r="R639" s="177"/>
      <c r="S639" s="177" t="s">
        <v>281</v>
      </c>
      <c r="T639" s="178" t="s">
        <v>268</v>
      </c>
      <c r="U639" s="158">
        <v>0</v>
      </c>
      <c r="V639" s="158">
        <f>ROUND(E639*U639,2)</f>
        <v>0</v>
      </c>
      <c r="W639" s="158"/>
      <c r="X639" s="158" t="s">
        <v>427</v>
      </c>
      <c r="Y639" s="147"/>
      <c r="Z639" s="147"/>
      <c r="AA639" s="147"/>
      <c r="AB639" s="147"/>
      <c r="AC639" s="147"/>
      <c r="AD639" s="147"/>
      <c r="AE639" s="147"/>
      <c r="AF639" s="147"/>
      <c r="AG639" s="147" t="s">
        <v>761</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89" t="s">
        <v>2031</v>
      </c>
      <c r="D640" s="160"/>
      <c r="E640" s="161">
        <v>2</v>
      </c>
      <c r="F640" s="158"/>
      <c r="G640" s="158"/>
      <c r="H640" s="158"/>
      <c r="I640" s="158"/>
      <c r="J640" s="158"/>
      <c r="K640" s="158"/>
      <c r="L640" s="158"/>
      <c r="M640" s="158"/>
      <c r="N640" s="157"/>
      <c r="O640" s="157"/>
      <c r="P640" s="157"/>
      <c r="Q640" s="157"/>
      <c r="R640" s="158"/>
      <c r="S640" s="158"/>
      <c r="T640" s="158"/>
      <c r="U640" s="158"/>
      <c r="V640" s="158"/>
      <c r="W640" s="158"/>
      <c r="X640" s="158"/>
      <c r="Y640" s="147"/>
      <c r="Z640" s="147"/>
      <c r="AA640" s="147"/>
      <c r="AB640" s="147"/>
      <c r="AC640" s="147"/>
      <c r="AD640" s="147"/>
      <c r="AE640" s="147"/>
      <c r="AF640" s="147"/>
      <c r="AG640" s="147" t="s">
        <v>301</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ht="22.5" outlineLevel="1" x14ac:dyDescent="0.2">
      <c r="A641" s="172">
        <v>80</v>
      </c>
      <c r="B641" s="173" t="s">
        <v>2034</v>
      </c>
      <c r="C641" s="188" t="s">
        <v>2035</v>
      </c>
      <c r="D641" s="174" t="s">
        <v>383</v>
      </c>
      <c r="E641" s="175">
        <v>1</v>
      </c>
      <c r="F641" s="176"/>
      <c r="G641" s="177">
        <f>ROUND(E641*F641,2)</f>
        <v>0</v>
      </c>
      <c r="H641" s="176"/>
      <c r="I641" s="177">
        <f>ROUND(E641*H641,2)</f>
        <v>0</v>
      </c>
      <c r="J641" s="176"/>
      <c r="K641" s="177">
        <f>ROUND(E641*J641,2)</f>
        <v>0</v>
      </c>
      <c r="L641" s="177">
        <v>21</v>
      </c>
      <c r="M641" s="177">
        <f>G641*(1+L641/100)</f>
        <v>0</v>
      </c>
      <c r="N641" s="175">
        <v>0</v>
      </c>
      <c r="O641" s="175">
        <f>ROUND(E641*N641,2)</f>
        <v>0</v>
      </c>
      <c r="P641" s="175">
        <v>0</v>
      </c>
      <c r="Q641" s="175">
        <f>ROUND(E641*P641,2)</f>
        <v>0</v>
      </c>
      <c r="R641" s="177"/>
      <c r="S641" s="177" t="s">
        <v>281</v>
      </c>
      <c r="T641" s="178" t="s">
        <v>268</v>
      </c>
      <c r="U641" s="158">
        <v>0</v>
      </c>
      <c r="V641" s="158">
        <f>ROUND(E641*U641,2)</f>
        <v>0</v>
      </c>
      <c r="W641" s="158"/>
      <c r="X641" s="158" t="s">
        <v>427</v>
      </c>
      <c r="Y641" s="147"/>
      <c r="Z641" s="147"/>
      <c r="AA641" s="147"/>
      <c r="AB641" s="147"/>
      <c r="AC641" s="147"/>
      <c r="AD641" s="147"/>
      <c r="AE641" s="147"/>
      <c r="AF641" s="147"/>
      <c r="AG641" s="147" t="s">
        <v>761</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89" t="s">
        <v>2024</v>
      </c>
      <c r="D642" s="160"/>
      <c r="E642" s="161">
        <v>1</v>
      </c>
      <c r="F642" s="158"/>
      <c r="G642" s="158"/>
      <c r="H642" s="158"/>
      <c r="I642" s="158"/>
      <c r="J642" s="158"/>
      <c r="K642" s="158"/>
      <c r="L642" s="158"/>
      <c r="M642" s="158"/>
      <c r="N642" s="157"/>
      <c r="O642" s="157"/>
      <c r="P642" s="157"/>
      <c r="Q642" s="157"/>
      <c r="R642" s="158"/>
      <c r="S642" s="158"/>
      <c r="T642" s="158"/>
      <c r="U642" s="158"/>
      <c r="V642" s="158"/>
      <c r="W642" s="158"/>
      <c r="X642" s="158"/>
      <c r="Y642" s="147"/>
      <c r="Z642" s="147"/>
      <c r="AA642" s="147"/>
      <c r="AB642" s="147"/>
      <c r="AC642" s="147"/>
      <c r="AD642" s="147"/>
      <c r="AE642" s="147"/>
      <c r="AF642" s="147"/>
      <c r="AG642" s="147" t="s">
        <v>301</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ht="22.5" outlineLevel="1" x14ac:dyDescent="0.2">
      <c r="A643" s="172">
        <v>81</v>
      </c>
      <c r="B643" s="173" t="s">
        <v>2036</v>
      </c>
      <c r="C643" s="188" t="s">
        <v>2037</v>
      </c>
      <c r="D643" s="174" t="s">
        <v>383</v>
      </c>
      <c r="E643" s="175">
        <v>2</v>
      </c>
      <c r="F643" s="176"/>
      <c r="G643" s="177">
        <f>ROUND(E643*F643,2)</f>
        <v>0</v>
      </c>
      <c r="H643" s="176"/>
      <c r="I643" s="177">
        <f>ROUND(E643*H643,2)</f>
        <v>0</v>
      </c>
      <c r="J643" s="176"/>
      <c r="K643" s="177">
        <f>ROUND(E643*J643,2)</f>
        <v>0</v>
      </c>
      <c r="L643" s="177">
        <v>21</v>
      </c>
      <c r="M643" s="177">
        <f>G643*(1+L643/100)</f>
        <v>0</v>
      </c>
      <c r="N643" s="175">
        <v>0</v>
      </c>
      <c r="O643" s="175">
        <f>ROUND(E643*N643,2)</f>
        <v>0</v>
      </c>
      <c r="P643" s="175">
        <v>0</v>
      </c>
      <c r="Q643" s="175">
        <f>ROUND(E643*P643,2)</f>
        <v>0</v>
      </c>
      <c r="R643" s="177"/>
      <c r="S643" s="177" t="s">
        <v>281</v>
      </c>
      <c r="T643" s="178" t="s">
        <v>268</v>
      </c>
      <c r="U643" s="158">
        <v>0</v>
      </c>
      <c r="V643" s="158">
        <f>ROUND(E643*U643,2)</f>
        <v>0</v>
      </c>
      <c r="W643" s="158"/>
      <c r="X643" s="158" t="s">
        <v>427</v>
      </c>
      <c r="Y643" s="147"/>
      <c r="Z643" s="147"/>
      <c r="AA643" s="147"/>
      <c r="AB643" s="147"/>
      <c r="AC643" s="147"/>
      <c r="AD643" s="147"/>
      <c r="AE643" s="147"/>
      <c r="AF643" s="147"/>
      <c r="AG643" s="147" t="s">
        <v>761</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89" t="s">
        <v>2031</v>
      </c>
      <c r="D644" s="160"/>
      <c r="E644" s="161">
        <v>2</v>
      </c>
      <c r="F644" s="158"/>
      <c r="G644" s="158"/>
      <c r="H644" s="158"/>
      <c r="I644" s="158"/>
      <c r="J644" s="158"/>
      <c r="K644" s="158"/>
      <c r="L644" s="158"/>
      <c r="M644" s="158"/>
      <c r="N644" s="157"/>
      <c r="O644" s="157"/>
      <c r="P644" s="157"/>
      <c r="Q644" s="157"/>
      <c r="R644" s="158"/>
      <c r="S644" s="158"/>
      <c r="T644" s="158"/>
      <c r="U644" s="158"/>
      <c r="V644" s="158"/>
      <c r="W644" s="158"/>
      <c r="X644" s="158"/>
      <c r="Y644" s="147"/>
      <c r="Z644" s="147"/>
      <c r="AA644" s="147"/>
      <c r="AB644" s="147"/>
      <c r="AC644" s="147"/>
      <c r="AD644" s="147"/>
      <c r="AE644" s="147"/>
      <c r="AF644" s="147"/>
      <c r="AG644" s="147" t="s">
        <v>301</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ht="22.5" outlineLevel="1" x14ac:dyDescent="0.2">
      <c r="A645" s="172">
        <v>82</v>
      </c>
      <c r="B645" s="173" t="s">
        <v>2038</v>
      </c>
      <c r="C645" s="188" t="s">
        <v>2039</v>
      </c>
      <c r="D645" s="174" t="s">
        <v>383</v>
      </c>
      <c r="E645" s="175">
        <v>2</v>
      </c>
      <c r="F645" s="176"/>
      <c r="G645" s="177">
        <f>ROUND(E645*F645,2)</f>
        <v>0</v>
      </c>
      <c r="H645" s="176"/>
      <c r="I645" s="177">
        <f>ROUND(E645*H645,2)</f>
        <v>0</v>
      </c>
      <c r="J645" s="176"/>
      <c r="K645" s="177">
        <f>ROUND(E645*J645,2)</f>
        <v>0</v>
      </c>
      <c r="L645" s="177">
        <v>21</v>
      </c>
      <c r="M645" s="177">
        <f>G645*(1+L645/100)</f>
        <v>0</v>
      </c>
      <c r="N645" s="175">
        <v>0</v>
      </c>
      <c r="O645" s="175">
        <f>ROUND(E645*N645,2)</f>
        <v>0</v>
      </c>
      <c r="P645" s="175">
        <v>0</v>
      </c>
      <c r="Q645" s="175">
        <f>ROUND(E645*P645,2)</f>
        <v>0</v>
      </c>
      <c r="R645" s="177"/>
      <c r="S645" s="177" t="s">
        <v>281</v>
      </c>
      <c r="T645" s="178" t="s">
        <v>268</v>
      </c>
      <c r="U645" s="158">
        <v>0</v>
      </c>
      <c r="V645" s="158">
        <f>ROUND(E645*U645,2)</f>
        <v>0</v>
      </c>
      <c r="W645" s="158"/>
      <c r="X645" s="158" t="s">
        <v>427</v>
      </c>
      <c r="Y645" s="147"/>
      <c r="Z645" s="147"/>
      <c r="AA645" s="147"/>
      <c r="AB645" s="147"/>
      <c r="AC645" s="147"/>
      <c r="AD645" s="147"/>
      <c r="AE645" s="147"/>
      <c r="AF645" s="147"/>
      <c r="AG645" s="147" t="s">
        <v>761</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89" t="s">
        <v>2031</v>
      </c>
      <c r="D646" s="160"/>
      <c r="E646" s="161">
        <v>2</v>
      </c>
      <c r="F646" s="158"/>
      <c r="G646" s="158"/>
      <c r="H646" s="158"/>
      <c r="I646" s="158"/>
      <c r="J646" s="158"/>
      <c r="K646" s="158"/>
      <c r="L646" s="158"/>
      <c r="M646" s="158"/>
      <c r="N646" s="157"/>
      <c r="O646" s="157"/>
      <c r="P646" s="157"/>
      <c r="Q646" s="157"/>
      <c r="R646" s="158"/>
      <c r="S646" s="158"/>
      <c r="T646" s="158"/>
      <c r="U646" s="158"/>
      <c r="V646" s="158"/>
      <c r="W646" s="158"/>
      <c r="X646" s="158"/>
      <c r="Y646" s="147"/>
      <c r="Z646" s="147"/>
      <c r="AA646" s="147"/>
      <c r="AB646" s="147"/>
      <c r="AC646" s="147"/>
      <c r="AD646" s="147"/>
      <c r="AE646" s="147"/>
      <c r="AF646" s="147"/>
      <c r="AG646" s="147" t="s">
        <v>301</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ht="22.5" outlineLevel="1" x14ac:dyDescent="0.2">
      <c r="A647" s="172">
        <v>83</v>
      </c>
      <c r="B647" s="173" t="s">
        <v>2040</v>
      </c>
      <c r="C647" s="188" t="s">
        <v>2041</v>
      </c>
      <c r="D647" s="174" t="s">
        <v>383</v>
      </c>
      <c r="E647" s="175">
        <v>1</v>
      </c>
      <c r="F647" s="176"/>
      <c r="G647" s="177">
        <f>ROUND(E647*F647,2)</f>
        <v>0</v>
      </c>
      <c r="H647" s="176"/>
      <c r="I647" s="177">
        <f>ROUND(E647*H647,2)</f>
        <v>0</v>
      </c>
      <c r="J647" s="176"/>
      <c r="K647" s="177">
        <f>ROUND(E647*J647,2)</f>
        <v>0</v>
      </c>
      <c r="L647" s="177">
        <v>21</v>
      </c>
      <c r="M647" s="177">
        <f>G647*(1+L647/100)</f>
        <v>0</v>
      </c>
      <c r="N647" s="175">
        <v>0.13217000000000001</v>
      </c>
      <c r="O647" s="175">
        <f>ROUND(E647*N647,2)</f>
        <v>0.13</v>
      </c>
      <c r="P647" s="175">
        <v>0</v>
      </c>
      <c r="Q647" s="175">
        <f>ROUND(E647*P647,2)</f>
        <v>0</v>
      </c>
      <c r="R647" s="177"/>
      <c r="S647" s="177" t="s">
        <v>281</v>
      </c>
      <c r="T647" s="178" t="s">
        <v>268</v>
      </c>
      <c r="U647" s="158">
        <v>0</v>
      </c>
      <c r="V647" s="158">
        <f>ROUND(E647*U647,2)</f>
        <v>0</v>
      </c>
      <c r="W647" s="158"/>
      <c r="X647" s="158" t="s">
        <v>427</v>
      </c>
      <c r="Y647" s="147"/>
      <c r="Z647" s="147"/>
      <c r="AA647" s="147"/>
      <c r="AB647" s="147"/>
      <c r="AC647" s="147"/>
      <c r="AD647" s="147"/>
      <c r="AE647" s="147"/>
      <c r="AF647" s="147"/>
      <c r="AG647" s="147" t="s">
        <v>761</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9" t="s">
        <v>2042</v>
      </c>
      <c r="D648" s="160"/>
      <c r="E648" s="161">
        <v>1</v>
      </c>
      <c r="F648" s="158"/>
      <c r="G648" s="158"/>
      <c r="H648" s="158"/>
      <c r="I648" s="158"/>
      <c r="J648" s="158"/>
      <c r="K648" s="158"/>
      <c r="L648" s="158"/>
      <c r="M648" s="158"/>
      <c r="N648" s="157"/>
      <c r="O648" s="157"/>
      <c r="P648" s="157"/>
      <c r="Q648" s="157"/>
      <c r="R648" s="158"/>
      <c r="S648" s="158"/>
      <c r="T648" s="158"/>
      <c r="U648" s="158"/>
      <c r="V648" s="158"/>
      <c r="W648" s="158"/>
      <c r="X648" s="158"/>
      <c r="Y648" s="147"/>
      <c r="Z648" s="147"/>
      <c r="AA648" s="147"/>
      <c r="AB648" s="147"/>
      <c r="AC648" s="147"/>
      <c r="AD648" s="147"/>
      <c r="AE648" s="147"/>
      <c r="AF648" s="147"/>
      <c r="AG648" s="147" t="s">
        <v>301</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v>84</v>
      </c>
      <c r="B649" s="155" t="s">
        <v>1293</v>
      </c>
      <c r="C649" s="200" t="s">
        <v>1294</v>
      </c>
      <c r="D649" s="156" t="s">
        <v>0</v>
      </c>
      <c r="E649" s="198"/>
      <c r="F649" s="159"/>
      <c r="G649" s="158">
        <f>ROUND(E649*F649,2)</f>
        <v>0</v>
      </c>
      <c r="H649" s="159"/>
      <c r="I649" s="158">
        <f>ROUND(E649*H649,2)</f>
        <v>0</v>
      </c>
      <c r="J649" s="159"/>
      <c r="K649" s="158">
        <f>ROUND(E649*J649,2)</f>
        <v>0</v>
      </c>
      <c r="L649" s="158">
        <v>21</v>
      </c>
      <c r="M649" s="158">
        <f>G649*(1+L649/100)</f>
        <v>0</v>
      </c>
      <c r="N649" s="157">
        <v>0</v>
      </c>
      <c r="O649" s="157">
        <f>ROUND(E649*N649,2)</f>
        <v>0</v>
      </c>
      <c r="P649" s="157">
        <v>0</v>
      </c>
      <c r="Q649" s="157">
        <f>ROUND(E649*P649,2)</f>
        <v>0</v>
      </c>
      <c r="R649" s="158" t="s">
        <v>1208</v>
      </c>
      <c r="S649" s="158" t="s">
        <v>267</v>
      </c>
      <c r="T649" s="158" t="s">
        <v>267</v>
      </c>
      <c r="U649" s="158">
        <v>0</v>
      </c>
      <c r="V649" s="158">
        <f>ROUND(E649*U649,2)</f>
        <v>0</v>
      </c>
      <c r="W649" s="158"/>
      <c r="X649" s="158" t="s">
        <v>909</v>
      </c>
      <c r="Y649" s="147"/>
      <c r="Z649" s="147"/>
      <c r="AA649" s="147"/>
      <c r="AB649" s="147"/>
      <c r="AC649" s="147"/>
      <c r="AD649" s="147"/>
      <c r="AE649" s="147"/>
      <c r="AF649" s="147"/>
      <c r="AG649" s="147" t="s">
        <v>910</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264" t="s">
        <v>958</v>
      </c>
      <c r="D650" s="265"/>
      <c r="E650" s="265"/>
      <c r="F650" s="265"/>
      <c r="G650" s="265"/>
      <c r="H650" s="158"/>
      <c r="I650" s="158"/>
      <c r="J650" s="158"/>
      <c r="K650" s="158"/>
      <c r="L650" s="158"/>
      <c r="M650" s="158"/>
      <c r="N650" s="157"/>
      <c r="O650" s="157"/>
      <c r="P650" s="157"/>
      <c r="Q650" s="157"/>
      <c r="R650" s="158"/>
      <c r="S650" s="158"/>
      <c r="T650" s="158"/>
      <c r="U650" s="158"/>
      <c r="V650" s="158"/>
      <c r="W650" s="158"/>
      <c r="X650" s="158"/>
      <c r="Y650" s="147"/>
      <c r="Z650" s="147"/>
      <c r="AA650" s="147"/>
      <c r="AB650" s="147"/>
      <c r="AC650" s="147"/>
      <c r="AD650" s="147"/>
      <c r="AE650" s="147"/>
      <c r="AF650" s="147"/>
      <c r="AG650" s="147" t="s">
        <v>317</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x14ac:dyDescent="0.2">
      <c r="A651" s="165" t="s">
        <v>262</v>
      </c>
      <c r="B651" s="166" t="s">
        <v>180</v>
      </c>
      <c r="C651" s="186" t="s">
        <v>181</v>
      </c>
      <c r="D651" s="167"/>
      <c r="E651" s="168"/>
      <c r="F651" s="169"/>
      <c r="G651" s="169">
        <f>SUMIF(AG652:AG663,"&lt;&gt;NOR",G652:G663)</f>
        <v>0</v>
      </c>
      <c r="H651" s="169"/>
      <c r="I651" s="169">
        <f>SUM(I652:I663)</f>
        <v>0</v>
      </c>
      <c r="J651" s="169"/>
      <c r="K651" s="169">
        <f>SUM(K652:K663)</f>
        <v>0</v>
      </c>
      <c r="L651" s="169"/>
      <c r="M651" s="169">
        <f>SUM(M652:M663)</f>
        <v>0</v>
      </c>
      <c r="N651" s="168"/>
      <c r="O651" s="168">
        <f>SUM(O652:O663)</f>
        <v>0.34</v>
      </c>
      <c r="P651" s="168"/>
      <c r="Q651" s="168">
        <f>SUM(Q652:Q663)</f>
        <v>0</v>
      </c>
      <c r="R651" s="169"/>
      <c r="S651" s="169"/>
      <c r="T651" s="170"/>
      <c r="U651" s="164"/>
      <c r="V651" s="164">
        <f>SUM(V652:V663)</f>
        <v>16.52</v>
      </c>
      <c r="W651" s="164"/>
      <c r="X651" s="164"/>
      <c r="AG651" t="s">
        <v>263</v>
      </c>
    </row>
    <row r="652" spans="1:60" ht="22.5" outlineLevel="1" x14ac:dyDescent="0.2">
      <c r="A652" s="172">
        <v>85</v>
      </c>
      <c r="B652" s="173" t="s">
        <v>2043</v>
      </c>
      <c r="C652" s="188" t="s">
        <v>2044</v>
      </c>
      <c r="D652" s="174" t="s">
        <v>312</v>
      </c>
      <c r="E652" s="175">
        <v>16.75</v>
      </c>
      <c r="F652" s="176"/>
      <c r="G652" s="177">
        <f>ROUND(E652*F652,2)</f>
        <v>0</v>
      </c>
      <c r="H652" s="176"/>
      <c r="I652" s="177">
        <f>ROUND(E652*H652,2)</f>
        <v>0</v>
      </c>
      <c r="J652" s="176"/>
      <c r="K652" s="177">
        <f>ROUND(E652*J652,2)</f>
        <v>0</v>
      </c>
      <c r="L652" s="177">
        <v>21</v>
      </c>
      <c r="M652" s="177">
        <f>G652*(1+L652/100)</f>
        <v>0</v>
      </c>
      <c r="N652" s="175">
        <v>0</v>
      </c>
      <c r="O652" s="175">
        <f>ROUND(E652*N652,2)</f>
        <v>0</v>
      </c>
      <c r="P652" s="175">
        <v>0</v>
      </c>
      <c r="Q652" s="175">
        <f>ROUND(E652*P652,2)</f>
        <v>0</v>
      </c>
      <c r="R652" s="177" t="s">
        <v>1297</v>
      </c>
      <c r="S652" s="177" t="s">
        <v>267</v>
      </c>
      <c r="T652" s="178" t="s">
        <v>267</v>
      </c>
      <c r="U652" s="158">
        <v>1.6E-2</v>
      </c>
      <c r="V652" s="158">
        <f>ROUND(E652*U652,2)</f>
        <v>0.27</v>
      </c>
      <c r="W652" s="158"/>
      <c r="X652" s="158" t="s">
        <v>314</v>
      </c>
      <c r="Y652" s="147"/>
      <c r="Z652" s="147"/>
      <c r="AA652" s="147"/>
      <c r="AB652" s="147"/>
      <c r="AC652" s="147"/>
      <c r="AD652" s="147"/>
      <c r="AE652" s="147"/>
      <c r="AF652" s="147"/>
      <c r="AG652" s="147" t="s">
        <v>315</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189" t="s">
        <v>1969</v>
      </c>
      <c r="D653" s="160"/>
      <c r="E653" s="161">
        <v>16.75</v>
      </c>
      <c r="F653" s="158"/>
      <c r="G653" s="158"/>
      <c r="H653" s="158"/>
      <c r="I653" s="158"/>
      <c r="J653" s="158"/>
      <c r="K653" s="158"/>
      <c r="L653" s="158"/>
      <c r="M653" s="158"/>
      <c r="N653" s="157"/>
      <c r="O653" s="157"/>
      <c r="P653" s="157"/>
      <c r="Q653" s="157"/>
      <c r="R653" s="158"/>
      <c r="S653" s="158"/>
      <c r="T653" s="158"/>
      <c r="U653" s="158"/>
      <c r="V653" s="158"/>
      <c r="W653" s="158"/>
      <c r="X653" s="158"/>
      <c r="Y653" s="147"/>
      <c r="Z653" s="147"/>
      <c r="AA653" s="147"/>
      <c r="AB653" s="147"/>
      <c r="AC653" s="147"/>
      <c r="AD653" s="147"/>
      <c r="AE653" s="147"/>
      <c r="AF653" s="147"/>
      <c r="AG653" s="147" t="s">
        <v>301</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ht="22.5" outlineLevel="1" x14ac:dyDescent="0.2">
      <c r="A654" s="172">
        <v>86</v>
      </c>
      <c r="B654" s="173" t="s">
        <v>2045</v>
      </c>
      <c r="C654" s="188" t="s">
        <v>2046</v>
      </c>
      <c r="D654" s="174" t="s">
        <v>312</v>
      </c>
      <c r="E654" s="175">
        <v>16.75</v>
      </c>
      <c r="F654" s="176"/>
      <c r="G654" s="177">
        <f>ROUND(E654*F654,2)</f>
        <v>0</v>
      </c>
      <c r="H654" s="176"/>
      <c r="I654" s="177">
        <f>ROUND(E654*H654,2)</f>
        <v>0</v>
      </c>
      <c r="J654" s="176"/>
      <c r="K654" s="177">
        <f>ROUND(E654*J654,2)</f>
        <v>0</v>
      </c>
      <c r="L654" s="177">
        <v>21</v>
      </c>
      <c r="M654" s="177">
        <f>G654*(1+L654/100)</f>
        <v>0</v>
      </c>
      <c r="N654" s="175">
        <v>4.8300000000000001E-3</v>
      </c>
      <c r="O654" s="175">
        <f>ROUND(E654*N654,2)</f>
        <v>0.08</v>
      </c>
      <c r="P654" s="175">
        <v>0</v>
      </c>
      <c r="Q654" s="175">
        <f>ROUND(E654*P654,2)</f>
        <v>0</v>
      </c>
      <c r="R654" s="177" t="s">
        <v>1297</v>
      </c>
      <c r="S654" s="177" t="s">
        <v>267</v>
      </c>
      <c r="T654" s="178" t="s">
        <v>267</v>
      </c>
      <c r="U654" s="158">
        <v>0.97</v>
      </c>
      <c r="V654" s="158">
        <f>ROUND(E654*U654,2)</f>
        <v>16.25</v>
      </c>
      <c r="W654" s="158"/>
      <c r="X654" s="158" t="s">
        <v>314</v>
      </c>
      <c r="Y654" s="147"/>
      <c r="Z654" s="147"/>
      <c r="AA654" s="147"/>
      <c r="AB654" s="147"/>
      <c r="AC654" s="147"/>
      <c r="AD654" s="147"/>
      <c r="AE654" s="147"/>
      <c r="AF654" s="147"/>
      <c r="AG654" s="147" t="s">
        <v>919</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9" t="s">
        <v>1969</v>
      </c>
      <c r="D655" s="160"/>
      <c r="E655" s="161">
        <v>16.75</v>
      </c>
      <c r="F655" s="158"/>
      <c r="G655" s="158"/>
      <c r="H655" s="158"/>
      <c r="I655" s="158"/>
      <c r="J655" s="158"/>
      <c r="K655" s="158"/>
      <c r="L655" s="158"/>
      <c r="M655" s="158"/>
      <c r="N655" s="157"/>
      <c r="O655" s="157"/>
      <c r="P655" s="157"/>
      <c r="Q655" s="157"/>
      <c r="R655" s="158"/>
      <c r="S655" s="158"/>
      <c r="T655" s="158"/>
      <c r="U655" s="158"/>
      <c r="V655" s="158"/>
      <c r="W655" s="158"/>
      <c r="X655" s="158"/>
      <c r="Y655" s="147"/>
      <c r="Z655" s="147"/>
      <c r="AA655" s="147"/>
      <c r="AB655" s="147"/>
      <c r="AC655" s="147"/>
      <c r="AD655" s="147"/>
      <c r="AE655" s="147"/>
      <c r="AF655" s="147"/>
      <c r="AG655" s="147" t="s">
        <v>301</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90" t="s">
        <v>302</v>
      </c>
      <c r="D656" s="162"/>
      <c r="E656" s="163"/>
      <c r="F656" s="158"/>
      <c r="G656" s="158"/>
      <c r="H656" s="158"/>
      <c r="I656" s="158"/>
      <c r="J656" s="158"/>
      <c r="K656" s="158"/>
      <c r="L656" s="158"/>
      <c r="M656" s="158"/>
      <c r="N656" s="157"/>
      <c r="O656" s="157"/>
      <c r="P656" s="157"/>
      <c r="Q656" s="157"/>
      <c r="R656" s="158"/>
      <c r="S656" s="158"/>
      <c r="T656" s="158"/>
      <c r="U656" s="158"/>
      <c r="V656" s="158"/>
      <c r="W656" s="158"/>
      <c r="X656" s="158"/>
      <c r="Y656" s="147"/>
      <c r="Z656" s="147"/>
      <c r="AA656" s="147"/>
      <c r="AB656" s="147"/>
      <c r="AC656" s="147"/>
      <c r="AD656" s="147"/>
      <c r="AE656" s="147"/>
      <c r="AF656" s="147"/>
      <c r="AG656" s="147" t="s">
        <v>301</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191" t="s">
        <v>1684</v>
      </c>
      <c r="D657" s="162"/>
      <c r="E657" s="163">
        <v>16.75</v>
      </c>
      <c r="F657" s="158"/>
      <c r="G657" s="158"/>
      <c r="H657" s="158"/>
      <c r="I657" s="158"/>
      <c r="J657" s="158"/>
      <c r="K657" s="158"/>
      <c r="L657" s="158"/>
      <c r="M657" s="158"/>
      <c r="N657" s="157"/>
      <c r="O657" s="157"/>
      <c r="P657" s="157"/>
      <c r="Q657" s="157"/>
      <c r="R657" s="158"/>
      <c r="S657" s="158"/>
      <c r="T657" s="158"/>
      <c r="U657" s="158"/>
      <c r="V657" s="158"/>
      <c r="W657" s="158"/>
      <c r="X657" s="158"/>
      <c r="Y657" s="147"/>
      <c r="Z657" s="147"/>
      <c r="AA657" s="147"/>
      <c r="AB657" s="147"/>
      <c r="AC657" s="147"/>
      <c r="AD657" s="147"/>
      <c r="AE657" s="147"/>
      <c r="AF657" s="147"/>
      <c r="AG657" s="147" t="s">
        <v>301</v>
      </c>
      <c r="AH657" s="147">
        <v>2</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90" t="s">
        <v>306</v>
      </c>
      <c r="D658" s="162"/>
      <c r="E658" s="163"/>
      <c r="F658" s="158"/>
      <c r="G658" s="158"/>
      <c r="H658" s="158"/>
      <c r="I658" s="158"/>
      <c r="J658" s="158"/>
      <c r="K658" s="158"/>
      <c r="L658" s="158"/>
      <c r="M658" s="158"/>
      <c r="N658" s="157"/>
      <c r="O658" s="157"/>
      <c r="P658" s="157"/>
      <c r="Q658" s="157"/>
      <c r="R658" s="158"/>
      <c r="S658" s="158"/>
      <c r="T658" s="158"/>
      <c r="U658" s="158"/>
      <c r="V658" s="158"/>
      <c r="W658" s="158"/>
      <c r="X658" s="158"/>
      <c r="Y658" s="147"/>
      <c r="Z658" s="147"/>
      <c r="AA658" s="147"/>
      <c r="AB658" s="147"/>
      <c r="AC658" s="147"/>
      <c r="AD658" s="147"/>
      <c r="AE658" s="147"/>
      <c r="AF658" s="147"/>
      <c r="AG658" s="147" t="s">
        <v>301</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ht="22.5" outlineLevel="1" x14ac:dyDescent="0.2">
      <c r="A659" s="172">
        <v>87</v>
      </c>
      <c r="B659" s="173" t="s">
        <v>2047</v>
      </c>
      <c r="C659" s="188" t="s">
        <v>2048</v>
      </c>
      <c r="D659" s="174" t="s">
        <v>312</v>
      </c>
      <c r="E659" s="175">
        <v>18.399999999999999</v>
      </c>
      <c r="F659" s="176"/>
      <c r="G659" s="177">
        <f>ROUND(E659*F659,2)</f>
        <v>0</v>
      </c>
      <c r="H659" s="176"/>
      <c r="I659" s="177">
        <f>ROUND(E659*H659,2)</f>
        <v>0</v>
      </c>
      <c r="J659" s="176"/>
      <c r="K659" s="177">
        <f>ROUND(E659*J659,2)</f>
        <v>0</v>
      </c>
      <c r="L659" s="177">
        <v>21</v>
      </c>
      <c r="M659" s="177">
        <f>G659*(1+L659/100)</f>
        <v>0</v>
      </c>
      <c r="N659" s="175">
        <v>1.4200000000000001E-2</v>
      </c>
      <c r="O659" s="175">
        <f>ROUND(E659*N659,2)</f>
        <v>0.26</v>
      </c>
      <c r="P659" s="175">
        <v>0</v>
      </c>
      <c r="Q659" s="175">
        <f>ROUND(E659*P659,2)</f>
        <v>0</v>
      </c>
      <c r="R659" s="177" t="s">
        <v>426</v>
      </c>
      <c r="S659" s="177" t="s">
        <v>267</v>
      </c>
      <c r="T659" s="178" t="s">
        <v>267</v>
      </c>
      <c r="U659" s="158">
        <v>0</v>
      </c>
      <c r="V659" s="158">
        <f>ROUND(E659*U659,2)</f>
        <v>0</v>
      </c>
      <c r="W659" s="158"/>
      <c r="X659" s="158" t="s">
        <v>427</v>
      </c>
      <c r="Y659" s="147"/>
      <c r="Z659" s="147"/>
      <c r="AA659" s="147"/>
      <c r="AB659" s="147"/>
      <c r="AC659" s="147"/>
      <c r="AD659" s="147"/>
      <c r="AE659" s="147"/>
      <c r="AF659" s="147"/>
      <c r="AG659" s="147" t="s">
        <v>428</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89" t="s">
        <v>2049</v>
      </c>
      <c r="D660" s="160"/>
      <c r="E660" s="161"/>
      <c r="F660" s="158"/>
      <c r="G660" s="158"/>
      <c r="H660" s="158"/>
      <c r="I660" s="158"/>
      <c r="J660" s="158"/>
      <c r="K660" s="158"/>
      <c r="L660" s="158"/>
      <c r="M660" s="158"/>
      <c r="N660" s="157"/>
      <c r="O660" s="157"/>
      <c r="P660" s="157"/>
      <c r="Q660" s="157"/>
      <c r="R660" s="158"/>
      <c r="S660" s="158"/>
      <c r="T660" s="158"/>
      <c r="U660" s="158"/>
      <c r="V660" s="158"/>
      <c r="W660" s="158"/>
      <c r="X660" s="158"/>
      <c r="Y660" s="147"/>
      <c r="Z660" s="147"/>
      <c r="AA660" s="147"/>
      <c r="AB660" s="147"/>
      <c r="AC660" s="147"/>
      <c r="AD660" s="147"/>
      <c r="AE660" s="147"/>
      <c r="AF660" s="147"/>
      <c r="AG660" s="147" t="s">
        <v>301</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189" t="s">
        <v>2050</v>
      </c>
      <c r="D661" s="160"/>
      <c r="E661" s="161">
        <v>18.399999999999999</v>
      </c>
      <c r="F661" s="158"/>
      <c r="G661" s="158"/>
      <c r="H661" s="158"/>
      <c r="I661" s="158"/>
      <c r="J661" s="158"/>
      <c r="K661" s="158"/>
      <c r="L661" s="158"/>
      <c r="M661" s="158"/>
      <c r="N661" s="157"/>
      <c r="O661" s="157"/>
      <c r="P661" s="157"/>
      <c r="Q661" s="157"/>
      <c r="R661" s="158"/>
      <c r="S661" s="158"/>
      <c r="T661" s="158"/>
      <c r="U661" s="158"/>
      <c r="V661" s="158"/>
      <c r="W661" s="158"/>
      <c r="X661" s="158"/>
      <c r="Y661" s="147"/>
      <c r="Z661" s="147"/>
      <c r="AA661" s="147"/>
      <c r="AB661" s="147"/>
      <c r="AC661" s="147"/>
      <c r="AD661" s="147"/>
      <c r="AE661" s="147"/>
      <c r="AF661" s="147"/>
      <c r="AG661" s="147" t="s">
        <v>301</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54">
        <v>88</v>
      </c>
      <c r="B662" s="155" t="s">
        <v>2051</v>
      </c>
      <c r="C662" s="200" t="s">
        <v>2052</v>
      </c>
      <c r="D662" s="156" t="s">
        <v>0</v>
      </c>
      <c r="E662" s="198"/>
      <c r="F662" s="159"/>
      <c r="G662" s="158">
        <f>ROUND(E662*F662,2)</f>
        <v>0</v>
      </c>
      <c r="H662" s="159"/>
      <c r="I662" s="158">
        <f>ROUND(E662*H662,2)</f>
        <v>0</v>
      </c>
      <c r="J662" s="159"/>
      <c r="K662" s="158">
        <f>ROUND(E662*J662,2)</f>
        <v>0</v>
      </c>
      <c r="L662" s="158">
        <v>21</v>
      </c>
      <c r="M662" s="158">
        <f>G662*(1+L662/100)</f>
        <v>0</v>
      </c>
      <c r="N662" s="157">
        <v>0</v>
      </c>
      <c r="O662" s="157">
        <f>ROUND(E662*N662,2)</f>
        <v>0</v>
      </c>
      <c r="P662" s="157">
        <v>0</v>
      </c>
      <c r="Q662" s="157">
        <f>ROUND(E662*P662,2)</f>
        <v>0</v>
      </c>
      <c r="R662" s="158" t="s">
        <v>1297</v>
      </c>
      <c r="S662" s="158" t="s">
        <v>267</v>
      </c>
      <c r="T662" s="158" t="s">
        <v>267</v>
      </c>
      <c r="U662" s="158">
        <v>0</v>
      </c>
      <c r="V662" s="158">
        <f>ROUND(E662*U662,2)</f>
        <v>0</v>
      </c>
      <c r="W662" s="158"/>
      <c r="X662" s="158" t="s">
        <v>909</v>
      </c>
      <c r="Y662" s="147"/>
      <c r="Z662" s="147"/>
      <c r="AA662" s="147"/>
      <c r="AB662" s="147"/>
      <c r="AC662" s="147"/>
      <c r="AD662" s="147"/>
      <c r="AE662" s="147"/>
      <c r="AF662" s="147"/>
      <c r="AG662" s="147" t="s">
        <v>910</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264" t="s">
        <v>958</v>
      </c>
      <c r="D663" s="265"/>
      <c r="E663" s="265"/>
      <c r="F663" s="265"/>
      <c r="G663" s="265"/>
      <c r="H663" s="158"/>
      <c r="I663" s="158"/>
      <c r="J663" s="158"/>
      <c r="K663" s="158"/>
      <c r="L663" s="158"/>
      <c r="M663" s="158"/>
      <c r="N663" s="157"/>
      <c r="O663" s="157"/>
      <c r="P663" s="157"/>
      <c r="Q663" s="157"/>
      <c r="R663" s="158"/>
      <c r="S663" s="158"/>
      <c r="T663" s="158"/>
      <c r="U663" s="158"/>
      <c r="V663" s="158"/>
      <c r="W663" s="158"/>
      <c r="X663" s="158"/>
      <c r="Y663" s="147"/>
      <c r="Z663" s="147"/>
      <c r="AA663" s="147"/>
      <c r="AB663" s="147"/>
      <c r="AC663" s="147"/>
      <c r="AD663" s="147"/>
      <c r="AE663" s="147"/>
      <c r="AF663" s="147"/>
      <c r="AG663" s="147" t="s">
        <v>317</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x14ac:dyDescent="0.2">
      <c r="A664" s="165" t="s">
        <v>262</v>
      </c>
      <c r="B664" s="166" t="s">
        <v>182</v>
      </c>
      <c r="C664" s="186" t="s">
        <v>183</v>
      </c>
      <c r="D664" s="167"/>
      <c r="E664" s="168"/>
      <c r="F664" s="169"/>
      <c r="G664" s="169">
        <f>SUMIF(AG665:AG690,"&lt;&gt;NOR",G665:G690)</f>
        <v>0</v>
      </c>
      <c r="H664" s="169"/>
      <c r="I664" s="169">
        <f>SUM(I665:I690)</f>
        <v>0</v>
      </c>
      <c r="J664" s="169"/>
      <c r="K664" s="169">
        <f>SUM(K665:K690)</f>
        <v>0</v>
      </c>
      <c r="L664" s="169"/>
      <c r="M664" s="169">
        <f>SUM(M665:M690)</f>
        <v>0</v>
      </c>
      <c r="N664" s="168"/>
      <c r="O664" s="168">
        <f>SUM(O665:O690)</f>
        <v>0</v>
      </c>
      <c r="P664" s="168"/>
      <c r="Q664" s="168">
        <f>SUM(Q665:Q690)</f>
        <v>0</v>
      </c>
      <c r="R664" s="169"/>
      <c r="S664" s="169"/>
      <c r="T664" s="170"/>
      <c r="U664" s="164"/>
      <c r="V664" s="164">
        <f>SUM(V665:V690)</f>
        <v>3.49</v>
      </c>
      <c r="W664" s="164"/>
      <c r="X664" s="164"/>
      <c r="AG664" t="s">
        <v>263</v>
      </c>
    </row>
    <row r="665" spans="1:60" ht="22.5" outlineLevel="1" x14ac:dyDescent="0.2">
      <c r="A665" s="172">
        <v>89</v>
      </c>
      <c r="B665" s="173" t="s">
        <v>2053</v>
      </c>
      <c r="C665" s="188" t="s">
        <v>2054</v>
      </c>
      <c r="D665" s="174" t="s">
        <v>432</v>
      </c>
      <c r="E665" s="175">
        <v>43.4</v>
      </c>
      <c r="F665" s="176"/>
      <c r="G665" s="177">
        <f>ROUND(E665*F665,2)</f>
        <v>0</v>
      </c>
      <c r="H665" s="176"/>
      <c r="I665" s="177">
        <f>ROUND(E665*H665,2)</f>
        <v>0</v>
      </c>
      <c r="J665" s="176"/>
      <c r="K665" s="177">
        <f>ROUND(E665*J665,2)</f>
        <v>0</v>
      </c>
      <c r="L665" s="177">
        <v>21</v>
      </c>
      <c r="M665" s="177">
        <f>G665*(1+L665/100)</f>
        <v>0</v>
      </c>
      <c r="N665" s="175">
        <v>0</v>
      </c>
      <c r="O665" s="175">
        <f>ROUND(E665*N665,2)</f>
        <v>0</v>
      </c>
      <c r="P665" s="175">
        <v>0</v>
      </c>
      <c r="Q665" s="175">
        <f>ROUND(E665*P665,2)</f>
        <v>0</v>
      </c>
      <c r="R665" s="177" t="s">
        <v>1297</v>
      </c>
      <c r="S665" s="177" t="s">
        <v>267</v>
      </c>
      <c r="T665" s="178" t="s">
        <v>267</v>
      </c>
      <c r="U665" s="158">
        <v>7.0000000000000007E-2</v>
      </c>
      <c r="V665" s="158">
        <f>ROUND(E665*U665,2)</f>
        <v>3.04</v>
      </c>
      <c r="W665" s="158"/>
      <c r="X665" s="158" t="s">
        <v>314</v>
      </c>
      <c r="Y665" s="147"/>
      <c r="Z665" s="147"/>
      <c r="AA665" s="147"/>
      <c r="AB665" s="147"/>
      <c r="AC665" s="147"/>
      <c r="AD665" s="147"/>
      <c r="AE665" s="147"/>
      <c r="AF665" s="147"/>
      <c r="AG665" s="147" t="s">
        <v>919</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189" t="s">
        <v>2055</v>
      </c>
      <c r="D666" s="160"/>
      <c r="E666" s="161">
        <v>43.4</v>
      </c>
      <c r="F666" s="158"/>
      <c r="G666" s="158"/>
      <c r="H666" s="158"/>
      <c r="I666" s="158"/>
      <c r="J666" s="158"/>
      <c r="K666" s="158"/>
      <c r="L666" s="158"/>
      <c r="M666" s="158"/>
      <c r="N666" s="157"/>
      <c r="O666" s="157"/>
      <c r="P666" s="157"/>
      <c r="Q666" s="157"/>
      <c r="R666" s="158"/>
      <c r="S666" s="158"/>
      <c r="T666" s="158"/>
      <c r="U666" s="158"/>
      <c r="V666" s="158"/>
      <c r="W666" s="158"/>
      <c r="X666" s="158"/>
      <c r="Y666" s="147"/>
      <c r="Z666" s="147"/>
      <c r="AA666" s="147"/>
      <c r="AB666" s="147"/>
      <c r="AC666" s="147"/>
      <c r="AD666" s="147"/>
      <c r="AE666" s="147"/>
      <c r="AF666" s="147"/>
      <c r="AG666" s="147" t="s">
        <v>301</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4"/>
      <c r="B667" s="155"/>
      <c r="C667" s="190" t="s">
        <v>302</v>
      </c>
      <c r="D667" s="162"/>
      <c r="E667" s="163"/>
      <c r="F667" s="158"/>
      <c r="G667" s="158"/>
      <c r="H667" s="158"/>
      <c r="I667" s="158"/>
      <c r="J667" s="158"/>
      <c r="K667" s="158"/>
      <c r="L667" s="158"/>
      <c r="M667" s="158"/>
      <c r="N667" s="157"/>
      <c r="O667" s="157"/>
      <c r="P667" s="157"/>
      <c r="Q667" s="157"/>
      <c r="R667" s="158"/>
      <c r="S667" s="158"/>
      <c r="T667" s="158"/>
      <c r="U667" s="158"/>
      <c r="V667" s="158"/>
      <c r="W667" s="158"/>
      <c r="X667" s="158"/>
      <c r="Y667" s="147"/>
      <c r="Z667" s="147"/>
      <c r="AA667" s="147"/>
      <c r="AB667" s="147"/>
      <c r="AC667" s="147"/>
      <c r="AD667" s="147"/>
      <c r="AE667" s="147"/>
      <c r="AF667" s="147"/>
      <c r="AG667" s="147" t="s">
        <v>301</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191" t="s">
        <v>2056</v>
      </c>
      <c r="D668" s="162"/>
      <c r="E668" s="163">
        <v>10.85</v>
      </c>
      <c r="F668" s="158"/>
      <c r="G668" s="158"/>
      <c r="H668" s="158"/>
      <c r="I668" s="158"/>
      <c r="J668" s="158"/>
      <c r="K668" s="158"/>
      <c r="L668" s="158"/>
      <c r="M668" s="158"/>
      <c r="N668" s="157"/>
      <c r="O668" s="157"/>
      <c r="P668" s="157"/>
      <c r="Q668" s="157"/>
      <c r="R668" s="158"/>
      <c r="S668" s="158"/>
      <c r="T668" s="158"/>
      <c r="U668" s="158"/>
      <c r="V668" s="158"/>
      <c r="W668" s="158"/>
      <c r="X668" s="158"/>
      <c r="Y668" s="147"/>
      <c r="Z668" s="147"/>
      <c r="AA668" s="147"/>
      <c r="AB668" s="147"/>
      <c r="AC668" s="147"/>
      <c r="AD668" s="147"/>
      <c r="AE668" s="147"/>
      <c r="AF668" s="147"/>
      <c r="AG668" s="147" t="s">
        <v>301</v>
      </c>
      <c r="AH668" s="147">
        <v>2</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4"/>
      <c r="B669" s="155"/>
      <c r="C669" s="190" t="s">
        <v>306</v>
      </c>
      <c r="D669" s="162"/>
      <c r="E669" s="163"/>
      <c r="F669" s="158"/>
      <c r="G669" s="158"/>
      <c r="H669" s="158"/>
      <c r="I669" s="158"/>
      <c r="J669" s="158"/>
      <c r="K669" s="158"/>
      <c r="L669" s="158"/>
      <c r="M669" s="158"/>
      <c r="N669" s="157"/>
      <c r="O669" s="157"/>
      <c r="P669" s="157"/>
      <c r="Q669" s="157"/>
      <c r="R669" s="158"/>
      <c r="S669" s="158"/>
      <c r="T669" s="158"/>
      <c r="U669" s="158"/>
      <c r="V669" s="158"/>
      <c r="W669" s="158"/>
      <c r="X669" s="158"/>
      <c r="Y669" s="147"/>
      <c r="Z669" s="147"/>
      <c r="AA669" s="147"/>
      <c r="AB669" s="147"/>
      <c r="AC669" s="147"/>
      <c r="AD669" s="147"/>
      <c r="AE669" s="147"/>
      <c r="AF669" s="147"/>
      <c r="AG669" s="147" t="s">
        <v>301</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72">
        <v>90</v>
      </c>
      <c r="B670" s="173" t="s">
        <v>2057</v>
      </c>
      <c r="C670" s="188" t="s">
        <v>2058</v>
      </c>
      <c r="D670" s="174" t="s">
        <v>312</v>
      </c>
      <c r="E670" s="175">
        <v>28.1</v>
      </c>
      <c r="F670" s="176"/>
      <c r="G670" s="177">
        <f>ROUND(E670*F670,2)</f>
        <v>0</v>
      </c>
      <c r="H670" s="176"/>
      <c r="I670" s="177">
        <f>ROUND(E670*H670,2)</f>
        <v>0</v>
      </c>
      <c r="J670" s="176"/>
      <c r="K670" s="177">
        <f>ROUND(E670*J670,2)</f>
        <v>0</v>
      </c>
      <c r="L670" s="177">
        <v>21</v>
      </c>
      <c r="M670" s="177">
        <f>G670*(1+L670/100)</f>
        <v>0</v>
      </c>
      <c r="N670" s="175">
        <v>0</v>
      </c>
      <c r="O670" s="175">
        <f>ROUND(E670*N670,2)</f>
        <v>0</v>
      </c>
      <c r="P670" s="175">
        <v>0</v>
      </c>
      <c r="Q670" s="175">
        <f>ROUND(E670*P670,2)</f>
        <v>0</v>
      </c>
      <c r="R670" s="177" t="s">
        <v>2059</v>
      </c>
      <c r="S670" s="177" t="s">
        <v>267</v>
      </c>
      <c r="T670" s="178" t="s">
        <v>267</v>
      </c>
      <c r="U670" s="158">
        <v>1.6E-2</v>
      </c>
      <c r="V670" s="158">
        <f>ROUND(E670*U670,2)</f>
        <v>0.45</v>
      </c>
      <c r="W670" s="158"/>
      <c r="X670" s="158" t="s">
        <v>314</v>
      </c>
      <c r="Y670" s="147"/>
      <c r="Z670" s="147"/>
      <c r="AA670" s="147"/>
      <c r="AB670" s="147"/>
      <c r="AC670" s="147"/>
      <c r="AD670" s="147"/>
      <c r="AE670" s="147"/>
      <c r="AF670" s="147"/>
      <c r="AG670" s="147" t="s">
        <v>315</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189" t="s">
        <v>2060</v>
      </c>
      <c r="D671" s="160"/>
      <c r="E671" s="161">
        <v>28.1</v>
      </c>
      <c r="F671" s="158"/>
      <c r="G671" s="158"/>
      <c r="H671" s="158"/>
      <c r="I671" s="158"/>
      <c r="J671" s="158"/>
      <c r="K671" s="158"/>
      <c r="L671" s="158"/>
      <c r="M671" s="158"/>
      <c r="N671" s="157"/>
      <c r="O671" s="157"/>
      <c r="P671" s="157"/>
      <c r="Q671" s="157"/>
      <c r="R671" s="158"/>
      <c r="S671" s="158"/>
      <c r="T671" s="158"/>
      <c r="U671" s="158"/>
      <c r="V671" s="158"/>
      <c r="W671" s="158"/>
      <c r="X671" s="158"/>
      <c r="Y671" s="147"/>
      <c r="Z671" s="147"/>
      <c r="AA671" s="147"/>
      <c r="AB671" s="147"/>
      <c r="AC671" s="147"/>
      <c r="AD671" s="147"/>
      <c r="AE671" s="147"/>
      <c r="AF671" s="147"/>
      <c r="AG671" s="147" t="s">
        <v>301</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90" t="s">
        <v>302</v>
      </c>
      <c r="D672" s="162"/>
      <c r="E672" s="163"/>
      <c r="F672" s="158"/>
      <c r="G672" s="158"/>
      <c r="H672" s="158"/>
      <c r="I672" s="158"/>
      <c r="J672" s="158"/>
      <c r="K672" s="158"/>
      <c r="L672" s="158"/>
      <c r="M672" s="158"/>
      <c r="N672" s="157"/>
      <c r="O672" s="157"/>
      <c r="P672" s="157"/>
      <c r="Q672" s="157"/>
      <c r="R672" s="158"/>
      <c r="S672" s="158"/>
      <c r="T672" s="158"/>
      <c r="U672" s="158"/>
      <c r="V672" s="158"/>
      <c r="W672" s="158"/>
      <c r="X672" s="158"/>
      <c r="Y672" s="147"/>
      <c r="Z672" s="147"/>
      <c r="AA672" s="147"/>
      <c r="AB672" s="147"/>
      <c r="AC672" s="147"/>
      <c r="AD672" s="147"/>
      <c r="AE672" s="147"/>
      <c r="AF672" s="147"/>
      <c r="AG672" s="147" t="s">
        <v>301</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91" t="s">
        <v>2061</v>
      </c>
      <c r="D673" s="162"/>
      <c r="E673" s="163">
        <v>2.35</v>
      </c>
      <c r="F673" s="158"/>
      <c r="G673" s="158"/>
      <c r="H673" s="158"/>
      <c r="I673" s="158"/>
      <c r="J673" s="158"/>
      <c r="K673" s="158"/>
      <c r="L673" s="158"/>
      <c r="M673" s="158"/>
      <c r="N673" s="157"/>
      <c r="O673" s="157"/>
      <c r="P673" s="157"/>
      <c r="Q673" s="157"/>
      <c r="R673" s="158"/>
      <c r="S673" s="158"/>
      <c r="T673" s="158"/>
      <c r="U673" s="158"/>
      <c r="V673" s="158"/>
      <c r="W673" s="158"/>
      <c r="X673" s="158"/>
      <c r="Y673" s="147"/>
      <c r="Z673" s="147"/>
      <c r="AA673" s="147"/>
      <c r="AB673" s="147"/>
      <c r="AC673" s="147"/>
      <c r="AD673" s="147"/>
      <c r="AE673" s="147"/>
      <c r="AF673" s="147"/>
      <c r="AG673" s="147" t="s">
        <v>301</v>
      </c>
      <c r="AH673" s="147">
        <v>2</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91" t="s">
        <v>2062</v>
      </c>
      <c r="D674" s="162"/>
      <c r="E674" s="163">
        <v>11.693</v>
      </c>
      <c r="F674" s="158"/>
      <c r="G674" s="158"/>
      <c r="H674" s="158"/>
      <c r="I674" s="158"/>
      <c r="J674" s="158"/>
      <c r="K674" s="158"/>
      <c r="L674" s="158"/>
      <c r="M674" s="158"/>
      <c r="N674" s="157"/>
      <c r="O674" s="157"/>
      <c r="P674" s="157"/>
      <c r="Q674" s="157"/>
      <c r="R674" s="158"/>
      <c r="S674" s="158"/>
      <c r="T674" s="158"/>
      <c r="U674" s="158"/>
      <c r="V674" s="158"/>
      <c r="W674" s="158"/>
      <c r="X674" s="158"/>
      <c r="Y674" s="147"/>
      <c r="Z674" s="147"/>
      <c r="AA674" s="147"/>
      <c r="AB674" s="147"/>
      <c r="AC674" s="147"/>
      <c r="AD674" s="147"/>
      <c r="AE674" s="147"/>
      <c r="AF674" s="147"/>
      <c r="AG674" s="147" t="s">
        <v>301</v>
      </c>
      <c r="AH674" s="147">
        <v>2</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90" t="s">
        <v>306</v>
      </c>
      <c r="D675" s="162"/>
      <c r="E675" s="163"/>
      <c r="F675" s="158"/>
      <c r="G675" s="158"/>
      <c r="H675" s="158"/>
      <c r="I675" s="158"/>
      <c r="J675" s="158"/>
      <c r="K675" s="158"/>
      <c r="L675" s="158"/>
      <c r="M675" s="158"/>
      <c r="N675" s="157"/>
      <c r="O675" s="157"/>
      <c r="P675" s="157"/>
      <c r="Q675" s="157"/>
      <c r="R675" s="158"/>
      <c r="S675" s="158"/>
      <c r="T675" s="158"/>
      <c r="U675" s="158"/>
      <c r="V675" s="158"/>
      <c r="W675" s="158"/>
      <c r="X675" s="158"/>
      <c r="Y675" s="147"/>
      <c r="Z675" s="147"/>
      <c r="AA675" s="147"/>
      <c r="AB675" s="147"/>
      <c r="AC675" s="147"/>
      <c r="AD675" s="147"/>
      <c r="AE675" s="147"/>
      <c r="AF675" s="147"/>
      <c r="AG675" s="147" t="s">
        <v>301</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72">
        <v>91</v>
      </c>
      <c r="B676" s="173" t="s">
        <v>2063</v>
      </c>
      <c r="C676" s="188" t="s">
        <v>2064</v>
      </c>
      <c r="D676" s="174" t="s">
        <v>432</v>
      </c>
      <c r="E676" s="175">
        <v>5.4</v>
      </c>
      <c r="F676" s="176"/>
      <c r="G676" s="177">
        <f>ROUND(E676*F676,2)</f>
        <v>0</v>
      </c>
      <c r="H676" s="176"/>
      <c r="I676" s="177">
        <f>ROUND(E676*H676,2)</f>
        <v>0</v>
      </c>
      <c r="J676" s="176"/>
      <c r="K676" s="177">
        <f>ROUND(E676*J676,2)</f>
        <v>0</v>
      </c>
      <c r="L676" s="177">
        <v>21</v>
      </c>
      <c r="M676" s="177">
        <f>G676*(1+L676/100)</f>
        <v>0</v>
      </c>
      <c r="N676" s="175">
        <v>0</v>
      </c>
      <c r="O676" s="175">
        <f>ROUND(E676*N676,2)</f>
        <v>0</v>
      </c>
      <c r="P676" s="175">
        <v>0</v>
      </c>
      <c r="Q676" s="175">
        <f>ROUND(E676*P676,2)</f>
        <v>0</v>
      </c>
      <c r="R676" s="177"/>
      <c r="S676" s="177" t="s">
        <v>281</v>
      </c>
      <c r="T676" s="178" t="s">
        <v>268</v>
      </c>
      <c r="U676" s="158">
        <v>0</v>
      </c>
      <c r="V676" s="158">
        <f>ROUND(E676*U676,2)</f>
        <v>0</v>
      </c>
      <c r="W676" s="158"/>
      <c r="X676" s="158" t="s">
        <v>314</v>
      </c>
      <c r="Y676" s="147"/>
      <c r="Z676" s="147"/>
      <c r="AA676" s="147"/>
      <c r="AB676" s="147"/>
      <c r="AC676" s="147"/>
      <c r="AD676" s="147"/>
      <c r="AE676" s="147"/>
      <c r="AF676" s="147"/>
      <c r="AG676" s="147" t="s">
        <v>919</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89" t="s">
        <v>2065</v>
      </c>
      <c r="D677" s="160"/>
      <c r="E677" s="161">
        <v>5.4</v>
      </c>
      <c r="F677" s="158"/>
      <c r="G677" s="158"/>
      <c r="H677" s="158"/>
      <c r="I677" s="158"/>
      <c r="J677" s="158"/>
      <c r="K677" s="158"/>
      <c r="L677" s="158"/>
      <c r="M677" s="158"/>
      <c r="N677" s="157"/>
      <c r="O677" s="157"/>
      <c r="P677" s="157"/>
      <c r="Q677" s="157"/>
      <c r="R677" s="158"/>
      <c r="S677" s="158"/>
      <c r="T677" s="158"/>
      <c r="U677" s="158"/>
      <c r="V677" s="158"/>
      <c r="W677" s="158"/>
      <c r="X677" s="158"/>
      <c r="Y677" s="147"/>
      <c r="Z677" s="147"/>
      <c r="AA677" s="147"/>
      <c r="AB677" s="147"/>
      <c r="AC677" s="147"/>
      <c r="AD677" s="147"/>
      <c r="AE677" s="147"/>
      <c r="AF677" s="147"/>
      <c r="AG677" s="147" t="s">
        <v>301</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90" t="s">
        <v>302</v>
      </c>
      <c r="D678" s="162"/>
      <c r="E678" s="163"/>
      <c r="F678" s="158"/>
      <c r="G678" s="158"/>
      <c r="H678" s="158"/>
      <c r="I678" s="158"/>
      <c r="J678" s="158"/>
      <c r="K678" s="158"/>
      <c r="L678" s="158"/>
      <c r="M678" s="158"/>
      <c r="N678" s="157"/>
      <c r="O678" s="157"/>
      <c r="P678" s="157"/>
      <c r="Q678" s="157"/>
      <c r="R678" s="158"/>
      <c r="S678" s="158"/>
      <c r="T678" s="158"/>
      <c r="U678" s="158"/>
      <c r="V678" s="158"/>
      <c r="W678" s="158"/>
      <c r="X678" s="158"/>
      <c r="Y678" s="147"/>
      <c r="Z678" s="147"/>
      <c r="AA678" s="147"/>
      <c r="AB678" s="147"/>
      <c r="AC678" s="147"/>
      <c r="AD678" s="147"/>
      <c r="AE678" s="147"/>
      <c r="AF678" s="147"/>
      <c r="AG678" s="147" t="s">
        <v>301</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91" t="s">
        <v>2066</v>
      </c>
      <c r="D679" s="162"/>
      <c r="E679" s="163">
        <v>5.4249999999999998</v>
      </c>
      <c r="F679" s="158"/>
      <c r="G679" s="158"/>
      <c r="H679" s="158"/>
      <c r="I679" s="158"/>
      <c r="J679" s="158"/>
      <c r="K679" s="158"/>
      <c r="L679" s="158"/>
      <c r="M679" s="158"/>
      <c r="N679" s="157"/>
      <c r="O679" s="157"/>
      <c r="P679" s="157"/>
      <c r="Q679" s="157"/>
      <c r="R679" s="158"/>
      <c r="S679" s="158"/>
      <c r="T679" s="158"/>
      <c r="U679" s="158"/>
      <c r="V679" s="158"/>
      <c r="W679" s="158"/>
      <c r="X679" s="158"/>
      <c r="Y679" s="147"/>
      <c r="Z679" s="147"/>
      <c r="AA679" s="147"/>
      <c r="AB679" s="147"/>
      <c r="AC679" s="147"/>
      <c r="AD679" s="147"/>
      <c r="AE679" s="147"/>
      <c r="AF679" s="147"/>
      <c r="AG679" s="147" t="s">
        <v>301</v>
      </c>
      <c r="AH679" s="147">
        <v>2</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90" t="s">
        <v>306</v>
      </c>
      <c r="D680" s="162"/>
      <c r="E680" s="163"/>
      <c r="F680" s="158"/>
      <c r="G680" s="158"/>
      <c r="H680" s="158"/>
      <c r="I680" s="158"/>
      <c r="J680" s="158"/>
      <c r="K680" s="158"/>
      <c r="L680" s="158"/>
      <c r="M680" s="158"/>
      <c r="N680" s="157"/>
      <c r="O680" s="157"/>
      <c r="P680" s="157"/>
      <c r="Q680" s="157"/>
      <c r="R680" s="158"/>
      <c r="S680" s="158"/>
      <c r="T680" s="158"/>
      <c r="U680" s="158"/>
      <c r="V680" s="158"/>
      <c r="W680" s="158"/>
      <c r="X680" s="158"/>
      <c r="Y680" s="147"/>
      <c r="Z680" s="147"/>
      <c r="AA680" s="147"/>
      <c r="AB680" s="147"/>
      <c r="AC680" s="147"/>
      <c r="AD680" s="147"/>
      <c r="AE680" s="147"/>
      <c r="AF680" s="147"/>
      <c r="AG680" s="147" t="s">
        <v>301</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72">
        <v>92</v>
      </c>
      <c r="B681" s="173" t="s">
        <v>2067</v>
      </c>
      <c r="C681" s="188" t="s">
        <v>2068</v>
      </c>
      <c r="D681" s="174" t="s">
        <v>312</v>
      </c>
      <c r="E681" s="175">
        <v>28.1</v>
      </c>
      <c r="F681" s="176"/>
      <c r="G681" s="177">
        <f>ROUND(E681*F681,2)</f>
        <v>0</v>
      </c>
      <c r="H681" s="176"/>
      <c r="I681" s="177">
        <f>ROUND(E681*H681,2)</f>
        <v>0</v>
      </c>
      <c r="J681" s="176"/>
      <c r="K681" s="177">
        <f>ROUND(E681*J681,2)</f>
        <v>0</v>
      </c>
      <c r="L681" s="177">
        <v>21</v>
      </c>
      <c r="M681" s="177">
        <f>G681*(1+L681/100)</f>
        <v>0</v>
      </c>
      <c r="N681" s="175">
        <v>0</v>
      </c>
      <c r="O681" s="175">
        <f>ROUND(E681*N681,2)</f>
        <v>0</v>
      </c>
      <c r="P681" s="175">
        <v>0</v>
      </c>
      <c r="Q681" s="175">
        <f>ROUND(E681*P681,2)</f>
        <v>0</v>
      </c>
      <c r="R681" s="177"/>
      <c r="S681" s="177" t="s">
        <v>281</v>
      </c>
      <c r="T681" s="178" t="s">
        <v>268</v>
      </c>
      <c r="U681" s="158">
        <v>0</v>
      </c>
      <c r="V681" s="158">
        <f>ROUND(E681*U681,2)</f>
        <v>0</v>
      </c>
      <c r="W681" s="158"/>
      <c r="X681" s="158" t="s">
        <v>314</v>
      </c>
      <c r="Y681" s="147"/>
      <c r="Z681" s="147"/>
      <c r="AA681" s="147"/>
      <c r="AB681" s="147"/>
      <c r="AC681" s="147"/>
      <c r="AD681" s="147"/>
      <c r="AE681" s="147"/>
      <c r="AF681" s="147"/>
      <c r="AG681" s="147" t="s">
        <v>919</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89" t="s">
        <v>2060</v>
      </c>
      <c r="D682" s="160"/>
      <c r="E682" s="161">
        <v>28.1</v>
      </c>
      <c r="F682" s="158"/>
      <c r="G682" s="158"/>
      <c r="H682" s="158"/>
      <c r="I682" s="158"/>
      <c r="J682" s="158"/>
      <c r="K682" s="158"/>
      <c r="L682" s="158"/>
      <c r="M682" s="158"/>
      <c r="N682" s="157"/>
      <c r="O682" s="157"/>
      <c r="P682" s="157"/>
      <c r="Q682" s="157"/>
      <c r="R682" s="158"/>
      <c r="S682" s="158"/>
      <c r="T682" s="158"/>
      <c r="U682" s="158"/>
      <c r="V682" s="158"/>
      <c r="W682" s="158"/>
      <c r="X682" s="158"/>
      <c r="Y682" s="147"/>
      <c r="Z682" s="147"/>
      <c r="AA682" s="147"/>
      <c r="AB682" s="147"/>
      <c r="AC682" s="147"/>
      <c r="AD682" s="147"/>
      <c r="AE682" s="147"/>
      <c r="AF682" s="147"/>
      <c r="AG682" s="147" t="s">
        <v>301</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90" t="s">
        <v>302</v>
      </c>
      <c r="D683" s="162"/>
      <c r="E683" s="163"/>
      <c r="F683" s="158"/>
      <c r="G683" s="158"/>
      <c r="H683" s="158"/>
      <c r="I683" s="158"/>
      <c r="J683" s="158"/>
      <c r="K683" s="158"/>
      <c r="L683" s="158"/>
      <c r="M683" s="158"/>
      <c r="N683" s="157"/>
      <c r="O683" s="157"/>
      <c r="P683" s="157"/>
      <c r="Q683" s="157"/>
      <c r="R683" s="158"/>
      <c r="S683" s="158"/>
      <c r="T683" s="158"/>
      <c r="U683" s="158"/>
      <c r="V683" s="158"/>
      <c r="W683" s="158"/>
      <c r="X683" s="158"/>
      <c r="Y683" s="147"/>
      <c r="Z683" s="147"/>
      <c r="AA683" s="147"/>
      <c r="AB683" s="147"/>
      <c r="AC683" s="147"/>
      <c r="AD683" s="147"/>
      <c r="AE683" s="147"/>
      <c r="AF683" s="147"/>
      <c r="AG683" s="147" t="s">
        <v>301</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191" t="s">
        <v>2061</v>
      </c>
      <c r="D684" s="162"/>
      <c r="E684" s="163">
        <v>2.35</v>
      </c>
      <c r="F684" s="158"/>
      <c r="G684" s="158"/>
      <c r="H684" s="158"/>
      <c r="I684" s="158"/>
      <c r="J684" s="158"/>
      <c r="K684" s="158"/>
      <c r="L684" s="158"/>
      <c r="M684" s="158"/>
      <c r="N684" s="157"/>
      <c r="O684" s="157"/>
      <c r="P684" s="157"/>
      <c r="Q684" s="157"/>
      <c r="R684" s="158"/>
      <c r="S684" s="158"/>
      <c r="T684" s="158"/>
      <c r="U684" s="158"/>
      <c r="V684" s="158"/>
      <c r="W684" s="158"/>
      <c r="X684" s="158"/>
      <c r="Y684" s="147"/>
      <c r="Z684" s="147"/>
      <c r="AA684" s="147"/>
      <c r="AB684" s="147"/>
      <c r="AC684" s="147"/>
      <c r="AD684" s="147"/>
      <c r="AE684" s="147"/>
      <c r="AF684" s="147"/>
      <c r="AG684" s="147" t="s">
        <v>301</v>
      </c>
      <c r="AH684" s="147">
        <v>2</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91" t="s">
        <v>2062</v>
      </c>
      <c r="D685" s="162"/>
      <c r="E685" s="163">
        <v>11.693</v>
      </c>
      <c r="F685" s="158"/>
      <c r="G685" s="158"/>
      <c r="H685" s="158"/>
      <c r="I685" s="158"/>
      <c r="J685" s="158"/>
      <c r="K685" s="158"/>
      <c r="L685" s="158"/>
      <c r="M685" s="158"/>
      <c r="N685" s="157"/>
      <c r="O685" s="157"/>
      <c r="P685" s="157"/>
      <c r="Q685" s="157"/>
      <c r="R685" s="158"/>
      <c r="S685" s="158"/>
      <c r="T685" s="158"/>
      <c r="U685" s="158"/>
      <c r="V685" s="158"/>
      <c r="W685" s="158"/>
      <c r="X685" s="158"/>
      <c r="Y685" s="147"/>
      <c r="Z685" s="147"/>
      <c r="AA685" s="147"/>
      <c r="AB685" s="147"/>
      <c r="AC685" s="147"/>
      <c r="AD685" s="147"/>
      <c r="AE685" s="147"/>
      <c r="AF685" s="147"/>
      <c r="AG685" s="147" t="s">
        <v>301</v>
      </c>
      <c r="AH685" s="147">
        <v>2</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190" t="s">
        <v>306</v>
      </c>
      <c r="D686" s="162"/>
      <c r="E686" s="163"/>
      <c r="F686" s="158"/>
      <c r="G686" s="158"/>
      <c r="H686" s="158"/>
      <c r="I686" s="158"/>
      <c r="J686" s="158"/>
      <c r="K686" s="158"/>
      <c r="L686" s="158"/>
      <c r="M686" s="158"/>
      <c r="N686" s="157"/>
      <c r="O686" s="157"/>
      <c r="P686" s="157"/>
      <c r="Q686" s="157"/>
      <c r="R686" s="158"/>
      <c r="S686" s="158"/>
      <c r="T686" s="158"/>
      <c r="U686" s="158"/>
      <c r="V686" s="158"/>
      <c r="W686" s="158"/>
      <c r="X686" s="158"/>
      <c r="Y686" s="147"/>
      <c r="Z686" s="147"/>
      <c r="AA686" s="147"/>
      <c r="AB686" s="147"/>
      <c r="AC686" s="147"/>
      <c r="AD686" s="147"/>
      <c r="AE686" s="147"/>
      <c r="AF686" s="147"/>
      <c r="AG686" s="147" t="s">
        <v>301</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ht="22.5" outlineLevel="1" x14ac:dyDescent="0.2">
      <c r="A687" s="172">
        <v>93</v>
      </c>
      <c r="B687" s="173" t="s">
        <v>2069</v>
      </c>
      <c r="C687" s="188" t="s">
        <v>2070</v>
      </c>
      <c r="D687" s="174" t="s">
        <v>383</v>
      </c>
      <c r="E687" s="175">
        <v>20</v>
      </c>
      <c r="F687" s="176"/>
      <c r="G687" s="177">
        <f>ROUND(E687*F687,2)</f>
        <v>0</v>
      </c>
      <c r="H687" s="176"/>
      <c r="I687" s="177">
        <f>ROUND(E687*H687,2)</f>
        <v>0</v>
      </c>
      <c r="J687" s="176"/>
      <c r="K687" s="177">
        <f>ROUND(E687*J687,2)</f>
        <v>0</v>
      </c>
      <c r="L687" s="177">
        <v>21</v>
      </c>
      <c r="M687" s="177">
        <f>G687*(1+L687/100)</f>
        <v>0</v>
      </c>
      <c r="N687" s="175">
        <v>0</v>
      </c>
      <c r="O687" s="175">
        <f>ROUND(E687*N687,2)</f>
        <v>0</v>
      </c>
      <c r="P687" s="175">
        <v>0</v>
      </c>
      <c r="Q687" s="175">
        <f>ROUND(E687*P687,2)</f>
        <v>0</v>
      </c>
      <c r="R687" s="177" t="s">
        <v>426</v>
      </c>
      <c r="S687" s="177" t="s">
        <v>267</v>
      </c>
      <c r="T687" s="178" t="s">
        <v>267</v>
      </c>
      <c r="U687" s="158">
        <v>0</v>
      </c>
      <c r="V687" s="158">
        <f>ROUND(E687*U687,2)</f>
        <v>0</v>
      </c>
      <c r="W687" s="158"/>
      <c r="X687" s="158" t="s">
        <v>427</v>
      </c>
      <c r="Y687" s="147"/>
      <c r="Z687" s="147"/>
      <c r="AA687" s="147"/>
      <c r="AB687" s="147"/>
      <c r="AC687" s="147"/>
      <c r="AD687" s="147"/>
      <c r="AE687" s="147"/>
      <c r="AF687" s="147"/>
      <c r="AG687" s="147" t="s">
        <v>761</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89" t="s">
        <v>2071</v>
      </c>
      <c r="D688" s="160"/>
      <c r="E688" s="161">
        <v>20</v>
      </c>
      <c r="F688" s="158"/>
      <c r="G688" s="158"/>
      <c r="H688" s="158"/>
      <c r="I688" s="158"/>
      <c r="J688" s="158"/>
      <c r="K688" s="158"/>
      <c r="L688" s="158"/>
      <c r="M688" s="158"/>
      <c r="N688" s="157"/>
      <c r="O688" s="157"/>
      <c r="P688" s="157"/>
      <c r="Q688" s="157"/>
      <c r="R688" s="158"/>
      <c r="S688" s="158"/>
      <c r="T688" s="158"/>
      <c r="U688" s="158"/>
      <c r="V688" s="158"/>
      <c r="W688" s="158"/>
      <c r="X688" s="158"/>
      <c r="Y688" s="147"/>
      <c r="Z688" s="147"/>
      <c r="AA688" s="147"/>
      <c r="AB688" s="147"/>
      <c r="AC688" s="147"/>
      <c r="AD688" s="147"/>
      <c r="AE688" s="147"/>
      <c r="AF688" s="147"/>
      <c r="AG688" s="147" t="s">
        <v>301</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v>94</v>
      </c>
      <c r="B689" s="155" t="s">
        <v>2072</v>
      </c>
      <c r="C689" s="200" t="s">
        <v>2073</v>
      </c>
      <c r="D689" s="156" t="s">
        <v>0</v>
      </c>
      <c r="E689" s="198"/>
      <c r="F689" s="159"/>
      <c r="G689" s="158">
        <f>ROUND(E689*F689,2)</f>
        <v>0</v>
      </c>
      <c r="H689" s="159"/>
      <c r="I689" s="158">
        <f>ROUND(E689*H689,2)</f>
        <v>0</v>
      </c>
      <c r="J689" s="159"/>
      <c r="K689" s="158">
        <f>ROUND(E689*J689,2)</f>
        <v>0</v>
      </c>
      <c r="L689" s="158">
        <v>21</v>
      </c>
      <c r="M689" s="158">
        <f>G689*(1+L689/100)</f>
        <v>0</v>
      </c>
      <c r="N689" s="157">
        <v>0</v>
      </c>
      <c r="O689" s="157">
        <f>ROUND(E689*N689,2)</f>
        <v>0</v>
      </c>
      <c r="P689" s="157">
        <v>0</v>
      </c>
      <c r="Q689" s="157">
        <f>ROUND(E689*P689,2)</f>
        <v>0</v>
      </c>
      <c r="R689" s="158" t="s">
        <v>2059</v>
      </c>
      <c r="S689" s="158" t="s">
        <v>267</v>
      </c>
      <c r="T689" s="158" t="s">
        <v>267</v>
      </c>
      <c r="U689" s="158">
        <v>0</v>
      </c>
      <c r="V689" s="158">
        <f>ROUND(E689*U689,2)</f>
        <v>0</v>
      </c>
      <c r="W689" s="158"/>
      <c r="X689" s="158" t="s">
        <v>909</v>
      </c>
      <c r="Y689" s="147"/>
      <c r="Z689" s="147"/>
      <c r="AA689" s="147"/>
      <c r="AB689" s="147"/>
      <c r="AC689" s="147"/>
      <c r="AD689" s="147"/>
      <c r="AE689" s="147"/>
      <c r="AF689" s="147"/>
      <c r="AG689" s="147" t="s">
        <v>910</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264" t="s">
        <v>958</v>
      </c>
      <c r="D690" s="265"/>
      <c r="E690" s="265"/>
      <c r="F690" s="265"/>
      <c r="G690" s="265"/>
      <c r="H690" s="158"/>
      <c r="I690" s="158"/>
      <c r="J690" s="158"/>
      <c r="K690" s="158"/>
      <c r="L690" s="158"/>
      <c r="M690" s="158"/>
      <c r="N690" s="157"/>
      <c r="O690" s="157"/>
      <c r="P690" s="157"/>
      <c r="Q690" s="157"/>
      <c r="R690" s="158"/>
      <c r="S690" s="158"/>
      <c r="T690" s="158"/>
      <c r="U690" s="158"/>
      <c r="V690" s="158"/>
      <c r="W690" s="158"/>
      <c r="X690" s="158"/>
      <c r="Y690" s="147"/>
      <c r="Z690" s="147"/>
      <c r="AA690" s="147"/>
      <c r="AB690" s="147"/>
      <c r="AC690" s="147"/>
      <c r="AD690" s="147"/>
      <c r="AE690" s="147"/>
      <c r="AF690" s="147"/>
      <c r="AG690" s="147" t="s">
        <v>317</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x14ac:dyDescent="0.2">
      <c r="A691" s="165" t="s">
        <v>262</v>
      </c>
      <c r="B691" s="166" t="s">
        <v>184</v>
      </c>
      <c r="C691" s="186" t="s">
        <v>185</v>
      </c>
      <c r="D691" s="167"/>
      <c r="E691" s="168"/>
      <c r="F691" s="169"/>
      <c r="G691" s="169">
        <f>SUMIF(AG692:AG751,"&lt;&gt;NOR",G692:G751)</f>
        <v>0</v>
      </c>
      <c r="H691" s="169"/>
      <c r="I691" s="169">
        <f>SUM(I692:I751)</f>
        <v>0</v>
      </c>
      <c r="J691" s="169"/>
      <c r="K691" s="169">
        <f>SUM(K692:K751)</f>
        <v>0</v>
      </c>
      <c r="L691" s="169"/>
      <c r="M691" s="169">
        <f>SUM(M692:M751)</f>
        <v>0</v>
      </c>
      <c r="N691" s="168"/>
      <c r="O691" s="168">
        <f>SUM(O692:O751)</f>
        <v>1.92</v>
      </c>
      <c r="P691" s="168"/>
      <c r="Q691" s="168">
        <f>SUM(Q692:Q751)</f>
        <v>0</v>
      </c>
      <c r="R691" s="169"/>
      <c r="S691" s="169"/>
      <c r="T691" s="170"/>
      <c r="U691" s="164"/>
      <c r="V691" s="164">
        <f>SUM(V692:V751)</f>
        <v>265.45</v>
      </c>
      <c r="W691" s="164"/>
      <c r="X691" s="164"/>
      <c r="AG691" t="s">
        <v>263</v>
      </c>
    </row>
    <row r="692" spans="1:60" outlineLevel="1" x14ac:dyDescent="0.2">
      <c r="A692" s="172">
        <v>95</v>
      </c>
      <c r="B692" s="173" t="s">
        <v>2074</v>
      </c>
      <c r="C692" s="188" t="s">
        <v>2075</v>
      </c>
      <c r="D692" s="174" t="s">
        <v>312</v>
      </c>
      <c r="E692" s="175">
        <v>406.5</v>
      </c>
      <c r="F692" s="176"/>
      <c r="G692" s="177">
        <f>ROUND(E692*F692,2)</f>
        <v>0</v>
      </c>
      <c r="H692" s="176"/>
      <c r="I692" s="177">
        <f>ROUND(E692*H692,2)</f>
        <v>0</v>
      </c>
      <c r="J692" s="176"/>
      <c r="K692" s="177">
        <f>ROUND(E692*J692,2)</f>
        <v>0</v>
      </c>
      <c r="L692" s="177">
        <v>21</v>
      </c>
      <c r="M692" s="177">
        <f>G692*(1+L692/100)</f>
        <v>0</v>
      </c>
      <c r="N692" s="175">
        <v>0</v>
      </c>
      <c r="O692" s="175">
        <f>ROUND(E692*N692,2)</f>
        <v>0</v>
      </c>
      <c r="P692" s="175">
        <v>0</v>
      </c>
      <c r="Q692" s="175">
        <f>ROUND(E692*P692,2)</f>
        <v>0</v>
      </c>
      <c r="R692" s="177" t="s">
        <v>2076</v>
      </c>
      <c r="S692" s="177" t="s">
        <v>267</v>
      </c>
      <c r="T692" s="178" t="s">
        <v>267</v>
      </c>
      <c r="U692" s="158">
        <v>0.02</v>
      </c>
      <c r="V692" s="158">
        <f>ROUND(E692*U692,2)</f>
        <v>8.1300000000000008</v>
      </c>
      <c r="W692" s="158"/>
      <c r="X692" s="158" t="s">
        <v>314</v>
      </c>
      <c r="Y692" s="147"/>
      <c r="Z692" s="147"/>
      <c r="AA692" s="147"/>
      <c r="AB692" s="147"/>
      <c r="AC692" s="147"/>
      <c r="AD692" s="147"/>
      <c r="AE692" s="147"/>
      <c r="AF692" s="147"/>
      <c r="AG692" s="147" t="s">
        <v>315</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266" t="s">
        <v>2077</v>
      </c>
      <c r="D693" s="267"/>
      <c r="E693" s="267"/>
      <c r="F693" s="267"/>
      <c r="G693" s="267"/>
      <c r="H693" s="158"/>
      <c r="I693" s="158"/>
      <c r="J693" s="158"/>
      <c r="K693" s="158"/>
      <c r="L693" s="158"/>
      <c r="M693" s="158"/>
      <c r="N693" s="157"/>
      <c r="O693" s="157"/>
      <c r="P693" s="157"/>
      <c r="Q693" s="157"/>
      <c r="R693" s="158"/>
      <c r="S693" s="158"/>
      <c r="T693" s="158"/>
      <c r="U693" s="158"/>
      <c r="V693" s="158"/>
      <c r="W693" s="158"/>
      <c r="X693" s="158"/>
      <c r="Y693" s="147"/>
      <c r="Z693" s="147"/>
      <c r="AA693" s="147"/>
      <c r="AB693" s="147"/>
      <c r="AC693" s="147"/>
      <c r="AD693" s="147"/>
      <c r="AE693" s="147"/>
      <c r="AF693" s="147"/>
      <c r="AG693" s="147" t="s">
        <v>317</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189" t="s">
        <v>1861</v>
      </c>
      <c r="D694" s="160"/>
      <c r="E694" s="161">
        <v>213</v>
      </c>
      <c r="F694" s="158"/>
      <c r="G694" s="158"/>
      <c r="H694" s="158"/>
      <c r="I694" s="158"/>
      <c r="J694" s="158"/>
      <c r="K694" s="158"/>
      <c r="L694" s="158"/>
      <c r="M694" s="158"/>
      <c r="N694" s="157"/>
      <c r="O694" s="157"/>
      <c r="P694" s="157"/>
      <c r="Q694" s="157"/>
      <c r="R694" s="158"/>
      <c r="S694" s="158"/>
      <c r="T694" s="158"/>
      <c r="U694" s="158"/>
      <c r="V694" s="158"/>
      <c r="W694" s="158"/>
      <c r="X694" s="158"/>
      <c r="Y694" s="147"/>
      <c r="Z694" s="147"/>
      <c r="AA694" s="147"/>
      <c r="AB694" s="147"/>
      <c r="AC694" s="147"/>
      <c r="AD694" s="147"/>
      <c r="AE694" s="147"/>
      <c r="AF694" s="147"/>
      <c r="AG694" s="147" t="s">
        <v>301</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89" t="s">
        <v>1862</v>
      </c>
      <c r="D695" s="160"/>
      <c r="E695" s="161">
        <v>193.5</v>
      </c>
      <c r="F695" s="158"/>
      <c r="G695" s="158"/>
      <c r="H695" s="158"/>
      <c r="I695" s="158"/>
      <c r="J695" s="158"/>
      <c r="K695" s="158"/>
      <c r="L695" s="158"/>
      <c r="M695" s="158"/>
      <c r="N695" s="157"/>
      <c r="O695" s="157"/>
      <c r="P695" s="157"/>
      <c r="Q695" s="157"/>
      <c r="R695" s="158"/>
      <c r="S695" s="158"/>
      <c r="T695" s="158"/>
      <c r="U695" s="158"/>
      <c r="V695" s="158"/>
      <c r="W695" s="158"/>
      <c r="X695" s="158"/>
      <c r="Y695" s="147"/>
      <c r="Z695" s="147"/>
      <c r="AA695" s="147"/>
      <c r="AB695" s="147"/>
      <c r="AC695" s="147"/>
      <c r="AD695" s="147"/>
      <c r="AE695" s="147"/>
      <c r="AF695" s="147"/>
      <c r="AG695" s="147" t="s">
        <v>301</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72">
        <v>96</v>
      </c>
      <c r="B696" s="173" t="s">
        <v>2078</v>
      </c>
      <c r="C696" s="188" t="s">
        <v>2079</v>
      </c>
      <c r="D696" s="174" t="s">
        <v>432</v>
      </c>
      <c r="E696" s="175">
        <v>258.5</v>
      </c>
      <c r="F696" s="176"/>
      <c r="G696" s="177">
        <f>ROUND(E696*F696,2)</f>
        <v>0</v>
      </c>
      <c r="H696" s="176"/>
      <c r="I696" s="177">
        <f>ROUND(E696*H696,2)</f>
        <v>0</v>
      </c>
      <c r="J696" s="176"/>
      <c r="K696" s="177">
        <f>ROUND(E696*J696,2)</f>
        <v>0</v>
      </c>
      <c r="L696" s="177">
        <v>21</v>
      </c>
      <c r="M696" s="177">
        <f>G696*(1+L696/100)</f>
        <v>0</v>
      </c>
      <c r="N696" s="175">
        <v>5.0000000000000002E-5</v>
      </c>
      <c r="O696" s="175">
        <f>ROUND(E696*N696,2)</f>
        <v>0.01</v>
      </c>
      <c r="P696" s="175">
        <v>0</v>
      </c>
      <c r="Q696" s="175">
        <f>ROUND(E696*P696,2)</f>
        <v>0</v>
      </c>
      <c r="R696" s="177" t="s">
        <v>2076</v>
      </c>
      <c r="S696" s="177" t="s">
        <v>267</v>
      </c>
      <c r="T696" s="178" t="s">
        <v>267</v>
      </c>
      <c r="U696" s="158">
        <v>0.09</v>
      </c>
      <c r="V696" s="158">
        <f>ROUND(E696*U696,2)</f>
        <v>23.27</v>
      </c>
      <c r="W696" s="158"/>
      <c r="X696" s="158" t="s">
        <v>314</v>
      </c>
      <c r="Y696" s="147"/>
      <c r="Z696" s="147"/>
      <c r="AA696" s="147"/>
      <c r="AB696" s="147"/>
      <c r="AC696" s="147"/>
      <c r="AD696" s="147"/>
      <c r="AE696" s="147"/>
      <c r="AF696" s="147"/>
      <c r="AG696" s="147" t="s">
        <v>315</v>
      </c>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89" t="s">
        <v>2080</v>
      </c>
      <c r="D697" s="160"/>
      <c r="E697" s="161">
        <v>109</v>
      </c>
      <c r="F697" s="158"/>
      <c r="G697" s="158"/>
      <c r="H697" s="158"/>
      <c r="I697" s="158"/>
      <c r="J697" s="158"/>
      <c r="K697" s="158"/>
      <c r="L697" s="158"/>
      <c r="M697" s="158"/>
      <c r="N697" s="157"/>
      <c r="O697" s="157"/>
      <c r="P697" s="157"/>
      <c r="Q697" s="157"/>
      <c r="R697" s="158"/>
      <c r="S697" s="158"/>
      <c r="T697" s="158"/>
      <c r="U697" s="158"/>
      <c r="V697" s="158"/>
      <c r="W697" s="158"/>
      <c r="X697" s="158"/>
      <c r="Y697" s="147"/>
      <c r="Z697" s="147"/>
      <c r="AA697" s="147"/>
      <c r="AB697" s="147"/>
      <c r="AC697" s="147"/>
      <c r="AD697" s="147"/>
      <c r="AE697" s="147"/>
      <c r="AF697" s="147"/>
      <c r="AG697" s="147" t="s">
        <v>301</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90" t="s">
        <v>302</v>
      </c>
      <c r="D698" s="162"/>
      <c r="E698" s="163"/>
      <c r="F698" s="158"/>
      <c r="G698" s="158"/>
      <c r="H698" s="158"/>
      <c r="I698" s="158"/>
      <c r="J698" s="158"/>
      <c r="K698" s="158"/>
      <c r="L698" s="158"/>
      <c r="M698" s="158"/>
      <c r="N698" s="157"/>
      <c r="O698" s="157"/>
      <c r="P698" s="157"/>
      <c r="Q698" s="157"/>
      <c r="R698" s="158"/>
      <c r="S698" s="158"/>
      <c r="T698" s="158"/>
      <c r="U698" s="158"/>
      <c r="V698" s="158"/>
      <c r="W698" s="158"/>
      <c r="X698" s="158"/>
      <c r="Y698" s="147"/>
      <c r="Z698" s="147"/>
      <c r="AA698" s="147"/>
      <c r="AB698" s="147"/>
      <c r="AC698" s="147"/>
      <c r="AD698" s="147"/>
      <c r="AE698" s="147"/>
      <c r="AF698" s="147"/>
      <c r="AG698" s="147" t="s">
        <v>301</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91" t="s">
        <v>2081</v>
      </c>
      <c r="D699" s="162"/>
      <c r="E699" s="163">
        <v>35</v>
      </c>
      <c r="F699" s="158"/>
      <c r="G699" s="158"/>
      <c r="H699" s="158"/>
      <c r="I699" s="158"/>
      <c r="J699" s="158"/>
      <c r="K699" s="158"/>
      <c r="L699" s="158"/>
      <c r="M699" s="158"/>
      <c r="N699" s="157"/>
      <c r="O699" s="157"/>
      <c r="P699" s="157"/>
      <c r="Q699" s="157"/>
      <c r="R699" s="158"/>
      <c r="S699" s="158"/>
      <c r="T699" s="158"/>
      <c r="U699" s="158"/>
      <c r="V699" s="158"/>
      <c r="W699" s="158"/>
      <c r="X699" s="158"/>
      <c r="Y699" s="147"/>
      <c r="Z699" s="147"/>
      <c r="AA699" s="147"/>
      <c r="AB699" s="147"/>
      <c r="AC699" s="147"/>
      <c r="AD699" s="147"/>
      <c r="AE699" s="147"/>
      <c r="AF699" s="147"/>
      <c r="AG699" s="147" t="s">
        <v>301</v>
      </c>
      <c r="AH699" s="147">
        <v>2</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91" t="s">
        <v>2082</v>
      </c>
      <c r="D700" s="162"/>
      <c r="E700" s="163">
        <v>33.299999999999997</v>
      </c>
      <c r="F700" s="158"/>
      <c r="G700" s="158"/>
      <c r="H700" s="158"/>
      <c r="I700" s="158"/>
      <c r="J700" s="158"/>
      <c r="K700" s="158"/>
      <c r="L700" s="158"/>
      <c r="M700" s="158"/>
      <c r="N700" s="157"/>
      <c r="O700" s="157"/>
      <c r="P700" s="157"/>
      <c r="Q700" s="157"/>
      <c r="R700" s="158"/>
      <c r="S700" s="158"/>
      <c r="T700" s="158"/>
      <c r="U700" s="158"/>
      <c r="V700" s="158"/>
      <c r="W700" s="158"/>
      <c r="X700" s="158"/>
      <c r="Y700" s="147"/>
      <c r="Z700" s="147"/>
      <c r="AA700" s="147"/>
      <c r="AB700" s="147"/>
      <c r="AC700" s="147"/>
      <c r="AD700" s="147"/>
      <c r="AE700" s="147"/>
      <c r="AF700" s="147"/>
      <c r="AG700" s="147" t="s">
        <v>301</v>
      </c>
      <c r="AH700" s="147">
        <v>2</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191" t="s">
        <v>2083</v>
      </c>
      <c r="D701" s="162"/>
      <c r="E701" s="163">
        <v>40.700000000000003</v>
      </c>
      <c r="F701" s="158"/>
      <c r="G701" s="158"/>
      <c r="H701" s="158"/>
      <c r="I701" s="158"/>
      <c r="J701" s="158"/>
      <c r="K701" s="158"/>
      <c r="L701" s="158"/>
      <c r="M701" s="158"/>
      <c r="N701" s="157"/>
      <c r="O701" s="157"/>
      <c r="P701" s="157"/>
      <c r="Q701" s="157"/>
      <c r="R701" s="158"/>
      <c r="S701" s="158"/>
      <c r="T701" s="158"/>
      <c r="U701" s="158"/>
      <c r="V701" s="158"/>
      <c r="W701" s="158"/>
      <c r="X701" s="158"/>
      <c r="Y701" s="147"/>
      <c r="Z701" s="147"/>
      <c r="AA701" s="147"/>
      <c r="AB701" s="147"/>
      <c r="AC701" s="147"/>
      <c r="AD701" s="147"/>
      <c r="AE701" s="147"/>
      <c r="AF701" s="147"/>
      <c r="AG701" s="147" t="s">
        <v>301</v>
      </c>
      <c r="AH701" s="147">
        <v>2</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90" t="s">
        <v>306</v>
      </c>
      <c r="D702" s="162"/>
      <c r="E702" s="163"/>
      <c r="F702" s="158"/>
      <c r="G702" s="158"/>
      <c r="H702" s="158"/>
      <c r="I702" s="158"/>
      <c r="J702" s="158"/>
      <c r="K702" s="158"/>
      <c r="L702" s="158"/>
      <c r="M702" s="158"/>
      <c r="N702" s="157"/>
      <c r="O702" s="157"/>
      <c r="P702" s="157"/>
      <c r="Q702" s="157"/>
      <c r="R702" s="158"/>
      <c r="S702" s="158"/>
      <c r="T702" s="158"/>
      <c r="U702" s="158"/>
      <c r="V702" s="158"/>
      <c r="W702" s="158"/>
      <c r="X702" s="158"/>
      <c r="Y702" s="147"/>
      <c r="Z702" s="147"/>
      <c r="AA702" s="147"/>
      <c r="AB702" s="147"/>
      <c r="AC702" s="147"/>
      <c r="AD702" s="147"/>
      <c r="AE702" s="147"/>
      <c r="AF702" s="147"/>
      <c r="AG702" s="147" t="s">
        <v>301</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9" t="s">
        <v>2084</v>
      </c>
      <c r="D703" s="160"/>
      <c r="E703" s="161">
        <v>149.5</v>
      </c>
      <c r="F703" s="158"/>
      <c r="G703" s="158"/>
      <c r="H703" s="158"/>
      <c r="I703" s="158"/>
      <c r="J703" s="158"/>
      <c r="K703" s="158"/>
      <c r="L703" s="158"/>
      <c r="M703" s="158"/>
      <c r="N703" s="157"/>
      <c r="O703" s="157"/>
      <c r="P703" s="157"/>
      <c r="Q703" s="157"/>
      <c r="R703" s="158"/>
      <c r="S703" s="158"/>
      <c r="T703" s="158"/>
      <c r="U703" s="158"/>
      <c r="V703" s="158"/>
      <c r="W703" s="158"/>
      <c r="X703" s="158"/>
      <c r="Y703" s="147"/>
      <c r="Z703" s="147"/>
      <c r="AA703" s="147"/>
      <c r="AB703" s="147"/>
      <c r="AC703" s="147"/>
      <c r="AD703" s="147"/>
      <c r="AE703" s="147"/>
      <c r="AF703" s="147"/>
      <c r="AG703" s="147" t="s">
        <v>301</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190" t="s">
        <v>302</v>
      </c>
      <c r="D704" s="162"/>
      <c r="E704" s="163"/>
      <c r="F704" s="158"/>
      <c r="G704" s="158"/>
      <c r="H704" s="158"/>
      <c r="I704" s="158"/>
      <c r="J704" s="158"/>
      <c r="K704" s="158"/>
      <c r="L704" s="158"/>
      <c r="M704" s="158"/>
      <c r="N704" s="157"/>
      <c r="O704" s="157"/>
      <c r="P704" s="157"/>
      <c r="Q704" s="157"/>
      <c r="R704" s="158"/>
      <c r="S704" s="158"/>
      <c r="T704" s="158"/>
      <c r="U704" s="158"/>
      <c r="V704" s="158"/>
      <c r="W704" s="158"/>
      <c r="X704" s="158"/>
      <c r="Y704" s="147"/>
      <c r="Z704" s="147"/>
      <c r="AA704" s="147"/>
      <c r="AB704" s="147"/>
      <c r="AC704" s="147"/>
      <c r="AD704" s="147"/>
      <c r="AE704" s="147"/>
      <c r="AF704" s="147"/>
      <c r="AG704" s="147" t="s">
        <v>301</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91" t="s">
        <v>2085</v>
      </c>
      <c r="D705" s="162"/>
      <c r="E705" s="163">
        <v>165.7</v>
      </c>
      <c r="F705" s="158"/>
      <c r="G705" s="158"/>
      <c r="H705" s="158"/>
      <c r="I705" s="158"/>
      <c r="J705" s="158"/>
      <c r="K705" s="158"/>
      <c r="L705" s="158"/>
      <c r="M705" s="158"/>
      <c r="N705" s="157"/>
      <c r="O705" s="157"/>
      <c r="P705" s="157"/>
      <c r="Q705" s="157"/>
      <c r="R705" s="158"/>
      <c r="S705" s="158"/>
      <c r="T705" s="158"/>
      <c r="U705" s="158"/>
      <c r="V705" s="158"/>
      <c r="W705" s="158"/>
      <c r="X705" s="158"/>
      <c r="Y705" s="147"/>
      <c r="Z705" s="147"/>
      <c r="AA705" s="147"/>
      <c r="AB705" s="147"/>
      <c r="AC705" s="147"/>
      <c r="AD705" s="147"/>
      <c r="AE705" s="147"/>
      <c r="AF705" s="147"/>
      <c r="AG705" s="147" t="s">
        <v>301</v>
      </c>
      <c r="AH705" s="147">
        <v>2</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91" t="s">
        <v>2086</v>
      </c>
      <c r="D706" s="162"/>
      <c r="E706" s="163">
        <v>-16.2</v>
      </c>
      <c r="F706" s="158"/>
      <c r="G706" s="158"/>
      <c r="H706" s="158"/>
      <c r="I706" s="158"/>
      <c r="J706" s="158"/>
      <c r="K706" s="158"/>
      <c r="L706" s="158"/>
      <c r="M706" s="158"/>
      <c r="N706" s="157"/>
      <c r="O706" s="157"/>
      <c r="P706" s="157"/>
      <c r="Q706" s="157"/>
      <c r="R706" s="158"/>
      <c r="S706" s="158"/>
      <c r="T706" s="158"/>
      <c r="U706" s="158"/>
      <c r="V706" s="158"/>
      <c r="W706" s="158"/>
      <c r="X706" s="158"/>
      <c r="Y706" s="147"/>
      <c r="Z706" s="147"/>
      <c r="AA706" s="147"/>
      <c r="AB706" s="147"/>
      <c r="AC706" s="147"/>
      <c r="AD706" s="147"/>
      <c r="AE706" s="147"/>
      <c r="AF706" s="147"/>
      <c r="AG706" s="147" t="s">
        <v>301</v>
      </c>
      <c r="AH706" s="147">
        <v>2</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90" t="s">
        <v>306</v>
      </c>
      <c r="D707" s="162"/>
      <c r="E707" s="163"/>
      <c r="F707" s="158"/>
      <c r="G707" s="158"/>
      <c r="H707" s="158"/>
      <c r="I707" s="158"/>
      <c r="J707" s="158"/>
      <c r="K707" s="158"/>
      <c r="L707" s="158"/>
      <c r="M707" s="158"/>
      <c r="N707" s="157"/>
      <c r="O707" s="157"/>
      <c r="P707" s="157"/>
      <c r="Q707" s="157"/>
      <c r="R707" s="158"/>
      <c r="S707" s="158"/>
      <c r="T707" s="158"/>
      <c r="U707" s="158"/>
      <c r="V707" s="158"/>
      <c r="W707" s="158"/>
      <c r="X707" s="158"/>
      <c r="Y707" s="147"/>
      <c r="Z707" s="147"/>
      <c r="AA707" s="147"/>
      <c r="AB707" s="147"/>
      <c r="AC707" s="147"/>
      <c r="AD707" s="147"/>
      <c r="AE707" s="147"/>
      <c r="AF707" s="147"/>
      <c r="AG707" s="147" t="s">
        <v>301</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ht="22.5" outlineLevel="1" x14ac:dyDescent="0.2">
      <c r="A708" s="172">
        <v>97</v>
      </c>
      <c r="B708" s="173" t="s">
        <v>2087</v>
      </c>
      <c r="C708" s="188" t="s">
        <v>2088</v>
      </c>
      <c r="D708" s="174" t="s">
        <v>312</v>
      </c>
      <c r="E708" s="175">
        <v>258.10000000000002</v>
      </c>
      <c r="F708" s="176"/>
      <c r="G708" s="177">
        <f>ROUND(E708*F708,2)</f>
        <v>0</v>
      </c>
      <c r="H708" s="176"/>
      <c r="I708" s="177">
        <f>ROUND(E708*H708,2)</f>
        <v>0</v>
      </c>
      <c r="J708" s="176"/>
      <c r="K708" s="177">
        <f>ROUND(E708*J708,2)</f>
        <v>0</v>
      </c>
      <c r="L708" s="177">
        <v>21</v>
      </c>
      <c r="M708" s="177">
        <f>G708*(1+L708/100)</f>
        <v>0</v>
      </c>
      <c r="N708" s="175">
        <v>3.3E-4</v>
      </c>
      <c r="O708" s="175">
        <f>ROUND(E708*N708,2)</f>
        <v>0.09</v>
      </c>
      <c r="P708" s="175">
        <v>0</v>
      </c>
      <c r="Q708" s="175">
        <f>ROUND(E708*P708,2)</f>
        <v>0</v>
      </c>
      <c r="R708" s="177" t="s">
        <v>2076</v>
      </c>
      <c r="S708" s="177" t="s">
        <v>267</v>
      </c>
      <c r="T708" s="178" t="s">
        <v>267</v>
      </c>
      <c r="U708" s="158">
        <v>0.45</v>
      </c>
      <c r="V708" s="158">
        <f>ROUND(E708*U708,2)</f>
        <v>116.15</v>
      </c>
      <c r="W708" s="158"/>
      <c r="X708" s="158" t="s">
        <v>314</v>
      </c>
      <c r="Y708" s="147"/>
      <c r="Z708" s="147"/>
      <c r="AA708" s="147"/>
      <c r="AB708" s="147"/>
      <c r="AC708" s="147"/>
      <c r="AD708" s="147"/>
      <c r="AE708" s="147"/>
      <c r="AF708" s="147"/>
      <c r="AG708" s="147" t="s">
        <v>919</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x14ac:dyDescent="0.2">
      <c r="A709" s="154"/>
      <c r="B709" s="155"/>
      <c r="C709" s="189" t="s">
        <v>1861</v>
      </c>
      <c r="D709" s="160"/>
      <c r="E709" s="161">
        <v>213</v>
      </c>
      <c r="F709" s="158"/>
      <c r="G709" s="158"/>
      <c r="H709" s="158"/>
      <c r="I709" s="158"/>
      <c r="J709" s="158"/>
      <c r="K709" s="158"/>
      <c r="L709" s="158"/>
      <c r="M709" s="158"/>
      <c r="N709" s="157"/>
      <c r="O709" s="157"/>
      <c r="P709" s="157"/>
      <c r="Q709" s="157"/>
      <c r="R709" s="158"/>
      <c r="S709" s="158"/>
      <c r="T709" s="158"/>
      <c r="U709" s="158"/>
      <c r="V709" s="158"/>
      <c r="W709" s="158"/>
      <c r="X709" s="158"/>
      <c r="Y709" s="147"/>
      <c r="Z709" s="147"/>
      <c r="AA709" s="147"/>
      <c r="AB709" s="147"/>
      <c r="AC709" s="147"/>
      <c r="AD709" s="147"/>
      <c r="AE709" s="147"/>
      <c r="AF709" s="147"/>
      <c r="AG709" s="147" t="s">
        <v>301</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90" t="s">
        <v>302</v>
      </c>
      <c r="D710" s="162"/>
      <c r="E710" s="163"/>
      <c r="F710" s="158"/>
      <c r="G710" s="158"/>
      <c r="H710" s="158"/>
      <c r="I710" s="158"/>
      <c r="J710" s="158"/>
      <c r="K710" s="158"/>
      <c r="L710" s="158"/>
      <c r="M710" s="158"/>
      <c r="N710" s="157"/>
      <c r="O710" s="157"/>
      <c r="P710" s="157"/>
      <c r="Q710" s="157"/>
      <c r="R710" s="158"/>
      <c r="S710" s="158"/>
      <c r="T710" s="158"/>
      <c r="U710" s="158"/>
      <c r="V710" s="158"/>
      <c r="W710" s="158"/>
      <c r="X710" s="158"/>
      <c r="Y710" s="147"/>
      <c r="Z710" s="147"/>
      <c r="AA710" s="147"/>
      <c r="AB710" s="147"/>
      <c r="AC710" s="147"/>
      <c r="AD710" s="147"/>
      <c r="AE710" s="147"/>
      <c r="AF710" s="147"/>
      <c r="AG710" s="147" t="s">
        <v>301</v>
      </c>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91" t="s">
        <v>802</v>
      </c>
      <c r="D711" s="162"/>
      <c r="E711" s="163">
        <v>212.99</v>
      </c>
      <c r="F711" s="158"/>
      <c r="G711" s="158"/>
      <c r="H711" s="158"/>
      <c r="I711" s="158"/>
      <c r="J711" s="158"/>
      <c r="K711" s="158"/>
      <c r="L711" s="158"/>
      <c r="M711" s="158"/>
      <c r="N711" s="157"/>
      <c r="O711" s="157"/>
      <c r="P711" s="157"/>
      <c r="Q711" s="157"/>
      <c r="R711" s="158"/>
      <c r="S711" s="158"/>
      <c r="T711" s="158"/>
      <c r="U711" s="158"/>
      <c r="V711" s="158"/>
      <c r="W711" s="158"/>
      <c r="X711" s="158"/>
      <c r="Y711" s="147"/>
      <c r="Z711" s="147"/>
      <c r="AA711" s="147"/>
      <c r="AB711" s="147"/>
      <c r="AC711" s="147"/>
      <c r="AD711" s="147"/>
      <c r="AE711" s="147"/>
      <c r="AF711" s="147"/>
      <c r="AG711" s="147" t="s">
        <v>301</v>
      </c>
      <c r="AH711" s="147">
        <v>2</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90" t="s">
        <v>306</v>
      </c>
      <c r="D712" s="162"/>
      <c r="E712" s="163"/>
      <c r="F712" s="158"/>
      <c r="G712" s="158"/>
      <c r="H712" s="158"/>
      <c r="I712" s="158"/>
      <c r="J712" s="158"/>
      <c r="K712" s="158"/>
      <c r="L712" s="158"/>
      <c r="M712" s="158"/>
      <c r="N712" s="157"/>
      <c r="O712" s="157"/>
      <c r="P712" s="157"/>
      <c r="Q712" s="157"/>
      <c r="R712" s="158"/>
      <c r="S712" s="158"/>
      <c r="T712" s="158"/>
      <c r="U712" s="158"/>
      <c r="V712" s="158"/>
      <c r="W712" s="158"/>
      <c r="X712" s="158"/>
      <c r="Y712" s="147"/>
      <c r="Z712" s="147"/>
      <c r="AA712" s="147"/>
      <c r="AB712" s="147"/>
      <c r="AC712" s="147"/>
      <c r="AD712" s="147"/>
      <c r="AE712" s="147"/>
      <c r="AF712" s="147"/>
      <c r="AG712" s="147" t="s">
        <v>301</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89" t="s">
        <v>2089</v>
      </c>
      <c r="D713" s="160"/>
      <c r="E713" s="161">
        <v>-148.4</v>
      </c>
      <c r="F713" s="158"/>
      <c r="G713" s="158"/>
      <c r="H713" s="158"/>
      <c r="I713" s="158"/>
      <c r="J713" s="158"/>
      <c r="K713" s="158"/>
      <c r="L713" s="158"/>
      <c r="M713" s="158"/>
      <c r="N713" s="157"/>
      <c r="O713" s="157"/>
      <c r="P713" s="157"/>
      <c r="Q713" s="157"/>
      <c r="R713" s="158"/>
      <c r="S713" s="158"/>
      <c r="T713" s="158"/>
      <c r="U713" s="158"/>
      <c r="V713" s="158"/>
      <c r="W713" s="158"/>
      <c r="X713" s="158"/>
      <c r="Y713" s="147"/>
      <c r="Z713" s="147"/>
      <c r="AA713" s="147"/>
      <c r="AB713" s="147"/>
      <c r="AC713" s="147"/>
      <c r="AD713" s="147"/>
      <c r="AE713" s="147"/>
      <c r="AF713" s="147"/>
      <c r="AG713" s="147" t="s">
        <v>301</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9" t="s">
        <v>1862</v>
      </c>
      <c r="D714" s="160"/>
      <c r="E714" s="161">
        <v>193.5</v>
      </c>
      <c r="F714" s="158"/>
      <c r="G714" s="158"/>
      <c r="H714" s="158"/>
      <c r="I714" s="158"/>
      <c r="J714" s="158"/>
      <c r="K714" s="158"/>
      <c r="L714" s="158"/>
      <c r="M714" s="158"/>
      <c r="N714" s="157"/>
      <c r="O714" s="157"/>
      <c r="P714" s="157"/>
      <c r="Q714" s="157"/>
      <c r="R714" s="158"/>
      <c r="S714" s="158"/>
      <c r="T714" s="158"/>
      <c r="U714" s="158"/>
      <c r="V714" s="158"/>
      <c r="W714" s="158"/>
      <c r="X714" s="158"/>
      <c r="Y714" s="147"/>
      <c r="Z714" s="147"/>
      <c r="AA714" s="147"/>
      <c r="AB714" s="147"/>
      <c r="AC714" s="147"/>
      <c r="AD714" s="147"/>
      <c r="AE714" s="147"/>
      <c r="AF714" s="147"/>
      <c r="AG714" s="147" t="s">
        <v>301</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90" t="s">
        <v>302</v>
      </c>
      <c r="D715" s="162"/>
      <c r="E715" s="163"/>
      <c r="F715" s="158"/>
      <c r="G715" s="158"/>
      <c r="H715" s="158"/>
      <c r="I715" s="158"/>
      <c r="J715" s="158"/>
      <c r="K715" s="158"/>
      <c r="L715" s="158"/>
      <c r="M715" s="158"/>
      <c r="N715" s="157"/>
      <c r="O715" s="157"/>
      <c r="P715" s="157"/>
      <c r="Q715" s="157"/>
      <c r="R715" s="158"/>
      <c r="S715" s="158"/>
      <c r="T715" s="158"/>
      <c r="U715" s="158"/>
      <c r="V715" s="158"/>
      <c r="W715" s="158"/>
      <c r="X715" s="158"/>
      <c r="Y715" s="147"/>
      <c r="Z715" s="147"/>
      <c r="AA715" s="147"/>
      <c r="AB715" s="147"/>
      <c r="AC715" s="147"/>
      <c r="AD715" s="147"/>
      <c r="AE715" s="147"/>
      <c r="AF715" s="147"/>
      <c r="AG715" s="147" t="s">
        <v>301</v>
      </c>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91" t="s">
        <v>1863</v>
      </c>
      <c r="D716" s="162"/>
      <c r="E716" s="163">
        <v>193.52</v>
      </c>
      <c r="F716" s="158"/>
      <c r="G716" s="158"/>
      <c r="H716" s="158"/>
      <c r="I716" s="158"/>
      <c r="J716" s="158"/>
      <c r="K716" s="158"/>
      <c r="L716" s="158"/>
      <c r="M716" s="158"/>
      <c r="N716" s="157"/>
      <c r="O716" s="157"/>
      <c r="P716" s="157"/>
      <c r="Q716" s="157"/>
      <c r="R716" s="158"/>
      <c r="S716" s="158"/>
      <c r="T716" s="158"/>
      <c r="U716" s="158"/>
      <c r="V716" s="158"/>
      <c r="W716" s="158"/>
      <c r="X716" s="158"/>
      <c r="Y716" s="147"/>
      <c r="Z716" s="147"/>
      <c r="AA716" s="147"/>
      <c r="AB716" s="147"/>
      <c r="AC716" s="147"/>
      <c r="AD716" s="147"/>
      <c r="AE716" s="147"/>
      <c r="AF716" s="147"/>
      <c r="AG716" s="147" t="s">
        <v>301</v>
      </c>
      <c r="AH716" s="147">
        <v>2</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90" t="s">
        <v>306</v>
      </c>
      <c r="D717" s="162"/>
      <c r="E717" s="163"/>
      <c r="F717" s="158"/>
      <c r="G717" s="158"/>
      <c r="H717" s="158"/>
      <c r="I717" s="158"/>
      <c r="J717" s="158"/>
      <c r="K717" s="158"/>
      <c r="L717" s="158"/>
      <c r="M717" s="158"/>
      <c r="N717" s="157"/>
      <c r="O717" s="157"/>
      <c r="P717" s="157"/>
      <c r="Q717" s="157"/>
      <c r="R717" s="158"/>
      <c r="S717" s="158"/>
      <c r="T717" s="158"/>
      <c r="U717" s="158"/>
      <c r="V717" s="158"/>
      <c r="W717" s="158"/>
      <c r="X717" s="158"/>
      <c r="Y717" s="147"/>
      <c r="Z717" s="147"/>
      <c r="AA717" s="147"/>
      <c r="AB717" s="147"/>
      <c r="AC717" s="147"/>
      <c r="AD717" s="147"/>
      <c r="AE717" s="147"/>
      <c r="AF717" s="147"/>
      <c r="AG717" s="147" t="s">
        <v>301</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ht="22.5" outlineLevel="1" x14ac:dyDescent="0.2">
      <c r="A718" s="172">
        <v>98</v>
      </c>
      <c r="B718" s="173" t="s">
        <v>2090</v>
      </c>
      <c r="C718" s="188" t="s">
        <v>2091</v>
      </c>
      <c r="D718" s="174" t="s">
        <v>312</v>
      </c>
      <c r="E718" s="175">
        <v>148.4</v>
      </c>
      <c r="F718" s="176"/>
      <c r="G718" s="177">
        <f>ROUND(E718*F718,2)</f>
        <v>0</v>
      </c>
      <c r="H718" s="176"/>
      <c r="I718" s="177">
        <f>ROUND(E718*H718,2)</f>
        <v>0</v>
      </c>
      <c r="J718" s="176"/>
      <c r="K718" s="177">
        <f>ROUND(E718*J718,2)</f>
        <v>0</v>
      </c>
      <c r="L718" s="177">
        <v>21</v>
      </c>
      <c r="M718" s="177">
        <f>G718*(1+L718/100)</f>
        <v>0</v>
      </c>
      <c r="N718" s="175">
        <v>4.2000000000000002E-4</v>
      </c>
      <c r="O718" s="175">
        <f>ROUND(E718*N718,2)</f>
        <v>0.06</v>
      </c>
      <c r="P718" s="175">
        <v>0</v>
      </c>
      <c r="Q718" s="175">
        <f>ROUND(E718*P718,2)</f>
        <v>0</v>
      </c>
      <c r="R718" s="177" t="s">
        <v>2076</v>
      </c>
      <c r="S718" s="177" t="s">
        <v>267</v>
      </c>
      <c r="T718" s="178" t="s">
        <v>267</v>
      </c>
      <c r="U718" s="158">
        <v>0.68</v>
      </c>
      <c r="V718" s="158">
        <f>ROUND(E718*U718,2)</f>
        <v>100.91</v>
      </c>
      <c r="W718" s="158"/>
      <c r="X718" s="158" t="s">
        <v>314</v>
      </c>
      <c r="Y718" s="147"/>
      <c r="Z718" s="147"/>
      <c r="AA718" s="147"/>
      <c r="AB718" s="147"/>
      <c r="AC718" s="147"/>
      <c r="AD718" s="147"/>
      <c r="AE718" s="147"/>
      <c r="AF718" s="147"/>
      <c r="AG718" s="147" t="s">
        <v>315</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89" t="s">
        <v>2092</v>
      </c>
      <c r="D719" s="160"/>
      <c r="E719" s="161">
        <v>148.4</v>
      </c>
      <c r="F719" s="158"/>
      <c r="G719" s="158"/>
      <c r="H719" s="158"/>
      <c r="I719" s="158"/>
      <c r="J719" s="158"/>
      <c r="K719" s="158"/>
      <c r="L719" s="158"/>
      <c r="M719" s="158"/>
      <c r="N719" s="157"/>
      <c r="O719" s="157"/>
      <c r="P719" s="157"/>
      <c r="Q719" s="157"/>
      <c r="R719" s="158"/>
      <c r="S719" s="158"/>
      <c r="T719" s="158"/>
      <c r="U719" s="158"/>
      <c r="V719" s="158"/>
      <c r="W719" s="158"/>
      <c r="X719" s="158"/>
      <c r="Y719" s="147"/>
      <c r="Z719" s="147"/>
      <c r="AA719" s="147"/>
      <c r="AB719" s="147"/>
      <c r="AC719" s="147"/>
      <c r="AD719" s="147"/>
      <c r="AE719" s="147"/>
      <c r="AF719" s="147"/>
      <c r="AG719" s="147" t="s">
        <v>301</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90" t="s">
        <v>302</v>
      </c>
      <c r="D720" s="162"/>
      <c r="E720" s="163"/>
      <c r="F720" s="158"/>
      <c r="G720" s="158"/>
      <c r="H720" s="158"/>
      <c r="I720" s="158"/>
      <c r="J720" s="158"/>
      <c r="K720" s="158"/>
      <c r="L720" s="158"/>
      <c r="M720" s="158"/>
      <c r="N720" s="157"/>
      <c r="O720" s="157"/>
      <c r="P720" s="157"/>
      <c r="Q720" s="157"/>
      <c r="R720" s="158"/>
      <c r="S720" s="158"/>
      <c r="T720" s="158"/>
      <c r="U720" s="158"/>
      <c r="V720" s="158"/>
      <c r="W720" s="158"/>
      <c r="X720" s="158"/>
      <c r="Y720" s="147"/>
      <c r="Z720" s="147"/>
      <c r="AA720" s="147"/>
      <c r="AB720" s="147"/>
      <c r="AC720" s="147"/>
      <c r="AD720" s="147"/>
      <c r="AE720" s="147"/>
      <c r="AF720" s="147"/>
      <c r="AG720" s="147" t="s">
        <v>301</v>
      </c>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91" t="s">
        <v>2093</v>
      </c>
      <c r="D721" s="162"/>
      <c r="E721" s="163">
        <v>148.37</v>
      </c>
      <c r="F721" s="158"/>
      <c r="G721" s="158"/>
      <c r="H721" s="158"/>
      <c r="I721" s="158"/>
      <c r="J721" s="158"/>
      <c r="K721" s="158"/>
      <c r="L721" s="158"/>
      <c r="M721" s="158"/>
      <c r="N721" s="157"/>
      <c r="O721" s="157"/>
      <c r="P721" s="157"/>
      <c r="Q721" s="157"/>
      <c r="R721" s="158"/>
      <c r="S721" s="158"/>
      <c r="T721" s="158"/>
      <c r="U721" s="158"/>
      <c r="V721" s="158"/>
      <c r="W721" s="158"/>
      <c r="X721" s="158"/>
      <c r="Y721" s="147"/>
      <c r="Z721" s="147"/>
      <c r="AA721" s="147"/>
      <c r="AB721" s="147"/>
      <c r="AC721" s="147"/>
      <c r="AD721" s="147"/>
      <c r="AE721" s="147"/>
      <c r="AF721" s="147"/>
      <c r="AG721" s="147" t="s">
        <v>301</v>
      </c>
      <c r="AH721" s="147">
        <v>2</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90" t="s">
        <v>306</v>
      </c>
      <c r="D722" s="162"/>
      <c r="E722" s="163"/>
      <c r="F722" s="158"/>
      <c r="G722" s="158"/>
      <c r="H722" s="158"/>
      <c r="I722" s="158"/>
      <c r="J722" s="158"/>
      <c r="K722" s="158"/>
      <c r="L722" s="158"/>
      <c r="M722" s="158"/>
      <c r="N722" s="157"/>
      <c r="O722" s="157"/>
      <c r="P722" s="157"/>
      <c r="Q722" s="157"/>
      <c r="R722" s="158"/>
      <c r="S722" s="158"/>
      <c r="T722" s="158"/>
      <c r="U722" s="158"/>
      <c r="V722" s="158"/>
      <c r="W722" s="158"/>
      <c r="X722" s="158"/>
      <c r="Y722" s="147"/>
      <c r="Z722" s="147"/>
      <c r="AA722" s="147"/>
      <c r="AB722" s="147"/>
      <c r="AC722" s="147"/>
      <c r="AD722" s="147"/>
      <c r="AE722" s="147"/>
      <c r="AF722" s="147"/>
      <c r="AG722" s="147" t="s">
        <v>301</v>
      </c>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ht="22.5" outlineLevel="1" x14ac:dyDescent="0.2">
      <c r="A723" s="172">
        <v>99</v>
      </c>
      <c r="B723" s="173" t="s">
        <v>2094</v>
      </c>
      <c r="C723" s="188" t="s">
        <v>2095</v>
      </c>
      <c r="D723" s="174" t="s">
        <v>383</v>
      </c>
      <c r="E723" s="175">
        <v>4</v>
      </c>
      <c r="F723" s="176"/>
      <c r="G723" s="177">
        <f>ROUND(E723*F723,2)</f>
        <v>0</v>
      </c>
      <c r="H723" s="176"/>
      <c r="I723" s="177">
        <f>ROUND(E723*H723,2)</f>
        <v>0</v>
      </c>
      <c r="J723" s="176"/>
      <c r="K723" s="177">
        <f>ROUND(E723*J723,2)</f>
        <v>0</v>
      </c>
      <c r="L723" s="177">
        <v>21</v>
      </c>
      <c r="M723" s="177">
        <f>G723*(1+L723/100)</f>
        <v>0</v>
      </c>
      <c r="N723" s="175">
        <v>9.7999999999999997E-3</v>
      </c>
      <c r="O723" s="175">
        <f>ROUND(E723*N723,2)</f>
        <v>0.04</v>
      </c>
      <c r="P723" s="175">
        <v>0</v>
      </c>
      <c r="Q723" s="175">
        <f>ROUND(E723*P723,2)</f>
        <v>0</v>
      </c>
      <c r="R723" s="177" t="s">
        <v>2076</v>
      </c>
      <c r="S723" s="177" t="s">
        <v>267</v>
      </c>
      <c r="T723" s="178" t="s">
        <v>267</v>
      </c>
      <c r="U723" s="158">
        <v>0.1</v>
      </c>
      <c r="V723" s="158">
        <f>ROUND(E723*U723,2)</f>
        <v>0.4</v>
      </c>
      <c r="W723" s="158"/>
      <c r="X723" s="158" t="s">
        <v>314</v>
      </c>
      <c r="Y723" s="147"/>
      <c r="Z723" s="147"/>
      <c r="AA723" s="147"/>
      <c r="AB723" s="147"/>
      <c r="AC723" s="147"/>
      <c r="AD723" s="147"/>
      <c r="AE723" s="147"/>
      <c r="AF723" s="147"/>
      <c r="AG723" s="147" t="s">
        <v>315</v>
      </c>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89" t="s">
        <v>2096</v>
      </c>
      <c r="D724" s="160"/>
      <c r="E724" s="161">
        <v>4</v>
      </c>
      <c r="F724" s="158"/>
      <c r="G724" s="158"/>
      <c r="H724" s="158"/>
      <c r="I724" s="158"/>
      <c r="J724" s="158"/>
      <c r="K724" s="158"/>
      <c r="L724" s="158"/>
      <c r="M724" s="158"/>
      <c r="N724" s="157"/>
      <c r="O724" s="157"/>
      <c r="P724" s="157"/>
      <c r="Q724" s="157"/>
      <c r="R724" s="158"/>
      <c r="S724" s="158"/>
      <c r="T724" s="158"/>
      <c r="U724" s="158"/>
      <c r="V724" s="158"/>
      <c r="W724" s="158"/>
      <c r="X724" s="158"/>
      <c r="Y724" s="147"/>
      <c r="Z724" s="147"/>
      <c r="AA724" s="147"/>
      <c r="AB724" s="147"/>
      <c r="AC724" s="147"/>
      <c r="AD724" s="147"/>
      <c r="AE724" s="147"/>
      <c r="AF724" s="147"/>
      <c r="AG724" s="147" t="s">
        <v>301</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ht="22.5" outlineLevel="1" x14ac:dyDescent="0.2">
      <c r="A725" s="172">
        <v>100</v>
      </c>
      <c r="B725" s="173" t="s">
        <v>2097</v>
      </c>
      <c r="C725" s="188" t="s">
        <v>2098</v>
      </c>
      <c r="D725" s="174" t="s">
        <v>383</v>
      </c>
      <c r="E725" s="175">
        <v>1</v>
      </c>
      <c r="F725" s="176"/>
      <c r="G725" s="177">
        <f>ROUND(E725*F725,2)</f>
        <v>0</v>
      </c>
      <c r="H725" s="176"/>
      <c r="I725" s="177">
        <f>ROUND(E725*H725,2)</f>
        <v>0</v>
      </c>
      <c r="J725" s="176"/>
      <c r="K725" s="177">
        <f>ROUND(E725*J725,2)</f>
        <v>0</v>
      </c>
      <c r="L725" s="177">
        <v>21</v>
      </c>
      <c r="M725" s="177">
        <f>G725*(1+L725/100)</f>
        <v>0</v>
      </c>
      <c r="N725" s="175">
        <v>9.7999999999999997E-3</v>
      </c>
      <c r="O725" s="175">
        <f>ROUND(E725*N725,2)</f>
        <v>0.01</v>
      </c>
      <c r="P725" s="175">
        <v>0</v>
      </c>
      <c r="Q725" s="175">
        <f>ROUND(E725*P725,2)</f>
        <v>0</v>
      </c>
      <c r="R725" s="177" t="s">
        <v>2076</v>
      </c>
      <c r="S725" s="177" t="s">
        <v>267</v>
      </c>
      <c r="T725" s="178" t="s">
        <v>267</v>
      </c>
      <c r="U725" s="158">
        <v>0.1</v>
      </c>
      <c r="V725" s="158">
        <f>ROUND(E725*U725,2)</f>
        <v>0.1</v>
      </c>
      <c r="W725" s="158"/>
      <c r="X725" s="158" t="s">
        <v>314</v>
      </c>
      <c r="Y725" s="147"/>
      <c r="Z725" s="147"/>
      <c r="AA725" s="147"/>
      <c r="AB725" s="147"/>
      <c r="AC725" s="147"/>
      <c r="AD725" s="147"/>
      <c r="AE725" s="147"/>
      <c r="AF725" s="147"/>
      <c r="AG725" s="147" t="s">
        <v>315</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89" t="s">
        <v>2099</v>
      </c>
      <c r="D726" s="160"/>
      <c r="E726" s="161">
        <v>1</v>
      </c>
      <c r="F726" s="158"/>
      <c r="G726" s="158"/>
      <c r="H726" s="158"/>
      <c r="I726" s="158"/>
      <c r="J726" s="158"/>
      <c r="K726" s="158"/>
      <c r="L726" s="158"/>
      <c r="M726" s="158"/>
      <c r="N726" s="157"/>
      <c r="O726" s="157"/>
      <c r="P726" s="157"/>
      <c r="Q726" s="157"/>
      <c r="R726" s="158"/>
      <c r="S726" s="158"/>
      <c r="T726" s="158"/>
      <c r="U726" s="158"/>
      <c r="V726" s="158"/>
      <c r="W726" s="158"/>
      <c r="X726" s="158"/>
      <c r="Y726" s="147"/>
      <c r="Z726" s="147"/>
      <c r="AA726" s="147"/>
      <c r="AB726" s="147"/>
      <c r="AC726" s="147"/>
      <c r="AD726" s="147"/>
      <c r="AE726" s="147"/>
      <c r="AF726" s="147"/>
      <c r="AG726" s="147" t="s">
        <v>301</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72">
        <v>101</v>
      </c>
      <c r="B727" s="173" t="s">
        <v>2100</v>
      </c>
      <c r="C727" s="188" t="s">
        <v>2101</v>
      </c>
      <c r="D727" s="174" t="s">
        <v>2102</v>
      </c>
      <c r="E727" s="175">
        <v>11</v>
      </c>
      <c r="F727" s="176"/>
      <c r="G727" s="177">
        <f>ROUND(E727*F727,2)</f>
        <v>0</v>
      </c>
      <c r="H727" s="176"/>
      <c r="I727" s="177">
        <f>ROUND(E727*H727,2)</f>
        <v>0</v>
      </c>
      <c r="J727" s="176"/>
      <c r="K727" s="177">
        <f>ROUND(E727*J727,2)</f>
        <v>0</v>
      </c>
      <c r="L727" s="177">
        <v>21</v>
      </c>
      <c r="M727" s="177">
        <f>G727*(1+L727/100)</f>
        <v>0</v>
      </c>
      <c r="N727" s="175">
        <v>5.2999999999999998E-4</v>
      </c>
      <c r="O727" s="175">
        <f>ROUND(E727*N727,2)</f>
        <v>0.01</v>
      </c>
      <c r="P727" s="175">
        <v>0</v>
      </c>
      <c r="Q727" s="175">
        <f>ROUND(E727*P727,2)</f>
        <v>0</v>
      </c>
      <c r="R727" s="177" t="s">
        <v>2076</v>
      </c>
      <c r="S727" s="177" t="s">
        <v>267</v>
      </c>
      <c r="T727" s="178" t="s">
        <v>267</v>
      </c>
      <c r="U727" s="158">
        <v>0.2</v>
      </c>
      <c r="V727" s="158">
        <f>ROUND(E727*U727,2)</f>
        <v>2.2000000000000002</v>
      </c>
      <c r="W727" s="158"/>
      <c r="X727" s="158" t="s">
        <v>314</v>
      </c>
      <c r="Y727" s="147"/>
      <c r="Z727" s="147"/>
      <c r="AA727" s="147"/>
      <c r="AB727" s="147"/>
      <c r="AC727" s="147"/>
      <c r="AD727" s="147"/>
      <c r="AE727" s="147"/>
      <c r="AF727" s="147"/>
      <c r="AG727" s="147" t="s">
        <v>315</v>
      </c>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89" t="s">
        <v>2103</v>
      </c>
      <c r="D728" s="160"/>
      <c r="E728" s="161">
        <v>8</v>
      </c>
      <c r="F728" s="158"/>
      <c r="G728" s="158"/>
      <c r="H728" s="158"/>
      <c r="I728" s="158"/>
      <c r="J728" s="158"/>
      <c r="K728" s="158"/>
      <c r="L728" s="158"/>
      <c r="M728" s="158"/>
      <c r="N728" s="157"/>
      <c r="O728" s="157"/>
      <c r="P728" s="157"/>
      <c r="Q728" s="157"/>
      <c r="R728" s="158"/>
      <c r="S728" s="158"/>
      <c r="T728" s="158"/>
      <c r="U728" s="158"/>
      <c r="V728" s="158"/>
      <c r="W728" s="158"/>
      <c r="X728" s="158"/>
      <c r="Y728" s="147"/>
      <c r="Z728" s="147"/>
      <c r="AA728" s="147"/>
      <c r="AB728" s="147"/>
      <c r="AC728" s="147"/>
      <c r="AD728" s="147"/>
      <c r="AE728" s="147"/>
      <c r="AF728" s="147"/>
      <c r="AG728" s="147" t="s">
        <v>301</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189" t="s">
        <v>2104</v>
      </c>
      <c r="D729" s="160"/>
      <c r="E729" s="161">
        <v>3</v>
      </c>
      <c r="F729" s="158"/>
      <c r="G729" s="158"/>
      <c r="H729" s="158"/>
      <c r="I729" s="158"/>
      <c r="J729" s="158"/>
      <c r="K729" s="158"/>
      <c r="L729" s="158"/>
      <c r="M729" s="158"/>
      <c r="N729" s="157"/>
      <c r="O729" s="157"/>
      <c r="P729" s="157"/>
      <c r="Q729" s="157"/>
      <c r="R729" s="158"/>
      <c r="S729" s="158"/>
      <c r="T729" s="158"/>
      <c r="U729" s="158"/>
      <c r="V729" s="158"/>
      <c r="W729" s="158"/>
      <c r="X729" s="158"/>
      <c r="Y729" s="147"/>
      <c r="Z729" s="147"/>
      <c r="AA729" s="147"/>
      <c r="AB729" s="147"/>
      <c r="AC729" s="147"/>
      <c r="AD729" s="147"/>
      <c r="AE729" s="147"/>
      <c r="AF729" s="147"/>
      <c r="AG729" s="147" t="s">
        <v>301</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72">
        <v>102</v>
      </c>
      <c r="B730" s="173" t="s">
        <v>2105</v>
      </c>
      <c r="C730" s="188" t="s">
        <v>2106</v>
      </c>
      <c r="D730" s="174" t="s">
        <v>432</v>
      </c>
      <c r="E730" s="175">
        <v>178.65</v>
      </c>
      <c r="F730" s="176"/>
      <c r="G730" s="177">
        <f>ROUND(E730*F730,2)</f>
        <v>0</v>
      </c>
      <c r="H730" s="176"/>
      <c r="I730" s="177">
        <f>ROUND(E730*H730,2)</f>
        <v>0</v>
      </c>
      <c r="J730" s="176"/>
      <c r="K730" s="177">
        <f>ROUND(E730*J730,2)</f>
        <v>0</v>
      </c>
      <c r="L730" s="177">
        <v>21</v>
      </c>
      <c r="M730" s="177">
        <f>G730*(1+L730/100)</f>
        <v>0</v>
      </c>
      <c r="N730" s="175">
        <v>4.0000000000000003E-5</v>
      </c>
      <c r="O730" s="175">
        <f>ROUND(E730*N730,2)</f>
        <v>0.01</v>
      </c>
      <c r="P730" s="175">
        <v>0</v>
      </c>
      <c r="Q730" s="175">
        <f>ROUND(E730*P730,2)</f>
        <v>0</v>
      </c>
      <c r="R730" s="177" t="s">
        <v>2076</v>
      </c>
      <c r="S730" s="177" t="s">
        <v>267</v>
      </c>
      <c r="T730" s="178" t="s">
        <v>267</v>
      </c>
      <c r="U730" s="158">
        <v>0.08</v>
      </c>
      <c r="V730" s="158">
        <f>ROUND(E730*U730,2)</f>
        <v>14.29</v>
      </c>
      <c r="W730" s="158"/>
      <c r="X730" s="158" t="s">
        <v>314</v>
      </c>
      <c r="Y730" s="147"/>
      <c r="Z730" s="147"/>
      <c r="AA730" s="147"/>
      <c r="AB730" s="147"/>
      <c r="AC730" s="147"/>
      <c r="AD730" s="147"/>
      <c r="AE730" s="147"/>
      <c r="AF730" s="147"/>
      <c r="AG730" s="147" t="s">
        <v>315</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189" t="s">
        <v>2107</v>
      </c>
      <c r="D731" s="160"/>
      <c r="E731" s="161">
        <v>89.35</v>
      </c>
      <c r="F731" s="158"/>
      <c r="G731" s="158"/>
      <c r="H731" s="158"/>
      <c r="I731" s="158"/>
      <c r="J731" s="158"/>
      <c r="K731" s="158"/>
      <c r="L731" s="158"/>
      <c r="M731" s="158"/>
      <c r="N731" s="157"/>
      <c r="O731" s="157"/>
      <c r="P731" s="157"/>
      <c r="Q731" s="157"/>
      <c r="R731" s="158"/>
      <c r="S731" s="158"/>
      <c r="T731" s="158"/>
      <c r="U731" s="158"/>
      <c r="V731" s="158"/>
      <c r="W731" s="158"/>
      <c r="X731" s="158"/>
      <c r="Y731" s="147"/>
      <c r="Z731" s="147"/>
      <c r="AA731" s="147"/>
      <c r="AB731" s="147"/>
      <c r="AC731" s="147"/>
      <c r="AD731" s="147"/>
      <c r="AE731" s="147"/>
      <c r="AF731" s="147"/>
      <c r="AG731" s="147" t="s">
        <v>301</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9" t="s">
        <v>2108</v>
      </c>
      <c r="D732" s="160"/>
      <c r="E732" s="161">
        <v>89.3</v>
      </c>
      <c r="F732" s="158"/>
      <c r="G732" s="158"/>
      <c r="H732" s="158"/>
      <c r="I732" s="158"/>
      <c r="J732" s="158"/>
      <c r="K732" s="158"/>
      <c r="L732" s="158"/>
      <c r="M732" s="158"/>
      <c r="N732" s="157"/>
      <c r="O732" s="157"/>
      <c r="P732" s="157"/>
      <c r="Q732" s="157"/>
      <c r="R732" s="158"/>
      <c r="S732" s="158"/>
      <c r="T732" s="158"/>
      <c r="U732" s="158"/>
      <c r="V732" s="158"/>
      <c r="W732" s="158"/>
      <c r="X732" s="158"/>
      <c r="Y732" s="147"/>
      <c r="Z732" s="147"/>
      <c r="AA732" s="147"/>
      <c r="AB732" s="147"/>
      <c r="AC732" s="147"/>
      <c r="AD732" s="147"/>
      <c r="AE732" s="147"/>
      <c r="AF732" s="147"/>
      <c r="AG732" s="147" t="s">
        <v>301</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72">
        <v>103</v>
      </c>
      <c r="B733" s="173" t="s">
        <v>2109</v>
      </c>
      <c r="C733" s="188" t="s">
        <v>2110</v>
      </c>
      <c r="D733" s="174" t="s">
        <v>312</v>
      </c>
      <c r="E733" s="175">
        <v>406.5</v>
      </c>
      <c r="F733" s="176"/>
      <c r="G733" s="177">
        <f>ROUND(E733*F733,2)</f>
        <v>0</v>
      </c>
      <c r="H733" s="176"/>
      <c r="I733" s="177">
        <f>ROUND(E733*H733,2)</f>
        <v>0</v>
      </c>
      <c r="J733" s="176"/>
      <c r="K733" s="177">
        <f>ROUND(E733*J733,2)</f>
        <v>0</v>
      </c>
      <c r="L733" s="177">
        <v>21</v>
      </c>
      <c r="M733" s="177">
        <f>G733*(1+L733/100)</f>
        <v>0</v>
      </c>
      <c r="N733" s="175">
        <v>0</v>
      </c>
      <c r="O733" s="175">
        <f>ROUND(E733*N733,2)</f>
        <v>0</v>
      </c>
      <c r="P733" s="175">
        <v>0</v>
      </c>
      <c r="Q733" s="175">
        <f>ROUND(E733*P733,2)</f>
        <v>0</v>
      </c>
      <c r="R733" s="177"/>
      <c r="S733" s="177" t="s">
        <v>281</v>
      </c>
      <c r="T733" s="178" t="s">
        <v>268</v>
      </c>
      <c r="U733" s="158">
        <v>0</v>
      </c>
      <c r="V733" s="158">
        <f>ROUND(E733*U733,2)</f>
        <v>0</v>
      </c>
      <c r="W733" s="158"/>
      <c r="X733" s="158" t="s">
        <v>314</v>
      </c>
      <c r="Y733" s="147"/>
      <c r="Z733" s="147"/>
      <c r="AA733" s="147"/>
      <c r="AB733" s="147"/>
      <c r="AC733" s="147"/>
      <c r="AD733" s="147"/>
      <c r="AE733" s="147"/>
      <c r="AF733" s="147"/>
      <c r="AG733" s="147" t="s">
        <v>919</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89" t="s">
        <v>2111</v>
      </c>
      <c r="D734" s="160"/>
      <c r="E734" s="161">
        <v>213</v>
      </c>
      <c r="F734" s="158"/>
      <c r="G734" s="158"/>
      <c r="H734" s="158"/>
      <c r="I734" s="158"/>
      <c r="J734" s="158"/>
      <c r="K734" s="158"/>
      <c r="L734" s="158"/>
      <c r="M734" s="158"/>
      <c r="N734" s="157"/>
      <c r="O734" s="157"/>
      <c r="P734" s="157"/>
      <c r="Q734" s="157"/>
      <c r="R734" s="158"/>
      <c r="S734" s="158"/>
      <c r="T734" s="158"/>
      <c r="U734" s="158"/>
      <c r="V734" s="158"/>
      <c r="W734" s="158"/>
      <c r="X734" s="158"/>
      <c r="Y734" s="147"/>
      <c r="Z734" s="147"/>
      <c r="AA734" s="147"/>
      <c r="AB734" s="147"/>
      <c r="AC734" s="147"/>
      <c r="AD734" s="147"/>
      <c r="AE734" s="147"/>
      <c r="AF734" s="147"/>
      <c r="AG734" s="147" t="s">
        <v>301</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89" t="s">
        <v>1862</v>
      </c>
      <c r="D735" s="160"/>
      <c r="E735" s="161">
        <v>193.5</v>
      </c>
      <c r="F735" s="158"/>
      <c r="G735" s="158"/>
      <c r="H735" s="158"/>
      <c r="I735" s="158"/>
      <c r="J735" s="158"/>
      <c r="K735" s="158"/>
      <c r="L735" s="158"/>
      <c r="M735" s="158"/>
      <c r="N735" s="157"/>
      <c r="O735" s="157"/>
      <c r="P735" s="157"/>
      <c r="Q735" s="157"/>
      <c r="R735" s="158"/>
      <c r="S735" s="158"/>
      <c r="T735" s="158"/>
      <c r="U735" s="158"/>
      <c r="V735" s="158"/>
      <c r="W735" s="158"/>
      <c r="X735" s="158"/>
      <c r="Y735" s="147"/>
      <c r="Z735" s="147"/>
      <c r="AA735" s="147"/>
      <c r="AB735" s="147"/>
      <c r="AC735" s="147"/>
      <c r="AD735" s="147"/>
      <c r="AE735" s="147"/>
      <c r="AF735" s="147"/>
      <c r="AG735" s="147" t="s">
        <v>301</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ht="22.5" outlineLevel="1" x14ac:dyDescent="0.2">
      <c r="A736" s="172">
        <v>104</v>
      </c>
      <c r="B736" s="173" t="s">
        <v>2112</v>
      </c>
      <c r="C736" s="188" t="s">
        <v>2113</v>
      </c>
      <c r="D736" s="174" t="s">
        <v>312</v>
      </c>
      <c r="E736" s="175">
        <v>449.6</v>
      </c>
      <c r="F736" s="176"/>
      <c r="G736" s="177">
        <f>ROUND(E736*F736,2)</f>
        <v>0</v>
      </c>
      <c r="H736" s="176"/>
      <c r="I736" s="177">
        <f>ROUND(E736*H736,2)</f>
        <v>0</v>
      </c>
      <c r="J736" s="176"/>
      <c r="K736" s="177">
        <f>ROUND(E736*J736,2)</f>
        <v>0</v>
      </c>
      <c r="L736" s="177">
        <v>21</v>
      </c>
      <c r="M736" s="177">
        <f>G736*(1+L736/100)</f>
        <v>0</v>
      </c>
      <c r="N736" s="175">
        <v>3.3E-3</v>
      </c>
      <c r="O736" s="175">
        <f>ROUND(E736*N736,2)</f>
        <v>1.48</v>
      </c>
      <c r="P736" s="175">
        <v>0</v>
      </c>
      <c r="Q736" s="175">
        <f>ROUND(E736*P736,2)</f>
        <v>0</v>
      </c>
      <c r="R736" s="177" t="s">
        <v>426</v>
      </c>
      <c r="S736" s="177" t="s">
        <v>267</v>
      </c>
      <c r="T736" s="178" t="s">
        <v>267</v>
      </c>
      <c r="U736" s="158">
        <v>0</v>
      </c>
      <c r="V736" s="158">
        <f>ROUND(E736*U736,2)</f>
        <v>0</v>
      </c>
      <c r="W736" s="158"/>
      <c r="X736" s="158" t="s">
        <v>427</v>
      </c>
      <c r="Y736" s="147"/>
      <c r="Z736" s="147"/>
      <c r="AA736" s="147"/>
      <c r="AB736" s="147"/>
      <c r="AC736" s="147"/>
      <c r="AD736" s="147"/>
      <c r="AE736" s="147"/>
      <c r="AF736" s="147"/>
      <c r="AG736" s="147" t="s">
        <v>761</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89" t="s">
        <v>2114</v>
      </c>
      <c r="D737" s="160"/>
      <c r="E737" s="161"/>
      <c r="F737" s="158"/>
      <c r="G737" s="158"/>
      <c r="H737" s="158"/>
      <c r="I737" s="158"/>
      <c r="J737" s="158"/>
      <c r="K737" s="158"/>
      <c r="L737" s="158"/>
      <c r="M737" s="158"/>
      <c r="N737" s="157"/>
      <c r="O737" s="157"/>
      <c r="P737" s="157"/>
      <c r="Q737" s="157"/>
      <c r="R737" s="158"/>
      <c r="S737" s="158"/>
      <c r="T737" s="158"/>
      <c r="U737" s="158"/>
      <c r="V737" s="158"/>
      <c r="W737" s="158"/>
      <c r="X737" s="158"/>
      <c r="Y737" s="147"/>
      <c r="Z737" s="147"/>
      <c r="AA737" s="147"/>
      <c r="AB737" s="147"/>
      <c r="AC737" s="147"/>
      <c r="AD737" s="147"/>
      <c r="AE737" s="147"/>
      <c r="AF737" s="147"/>
      <c r="AG737" s="147" t="s">
        <v>301</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189" t="s">
        <v>2606</v>
      </c>
      <c r="D738" s="160"/>
      <c r="E738" s="161">
        <v>223.65</v>
      </c>
      <c r="F738" s="158"/>
      <c r="G738" s="158"/>
      <c r="H738" s="158"/>
      <c r="I738" s="158"/>
      <c r="J738" s="158"/>
      <c r="K738" s="158"/>
      <c r="L738" s="158"/>
      <c r="M738" s="158"/>
      <c r="N738" s="157"/>
      <c r="O738" s="157"/>
      <c r="P738" s="157"/>
      <c r="Q738" s="157"/>
      <c r="R738" s="158"/>
      <c r="S738" s="158"/>
      <c r="T738" s="158"/>
      <c r="U738" s="158"/>
      <c r="V738" s="158"/>
      <c r="W738" s="158"/>
      <c r="X738" s="158"/>
      <c r="Y738" s="147"/>
      <c r="Z738" s="147"/>
      <c r="AA738" s="147"/>
      <c r="AB738" s="147"/>
      <c r="AC738" s="147"/>
      <c r="AD738" s="147"/>
      <c r="AE738" s="147"/>
      <c r="AF738" s="147"/>
      <c r="AG738" s="147" t="s">
        <v>301</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189" t="s">
        <v>2605</v>
      </c>
      <c r="D739" s="160"/>
      <c r="E739" s="161">
        <v>203.17500000000001</v>
      </c>
      <c r="F739" s="158"/>
      <c r="G739" s="158"/>
      <c r="H739" s="158"/>
      <c r="I739" s="158"/>
      <c r="J739" s="158"/>
      <c r="K739" s="158"/>
      <c r="L739" s="158"/>
      <c r="M739" s="158"/>
      <c r="N739" s="157"/>
      <c r="O739" s="157"/>
      <c r="P739" s="157"/>
      <c r="Q739" s="157"/>
      <c r="R739" s="158"/>
      <c r="S739" s="158"/>
      <c r="T739" s="158"/>
      <c r="U739" s="158"/>
      <c r="V739" s="158"/>
      <c r="W739" s="158"/>
      <c r="X739" s="158"/>
      <c r="Y739" s="147"/>
      <c r="Z739" s="147"/>
      <c r="AA739" s="147"/>
      <c r="AB739" s="147"/>
      <c r="AC739" s="147"/>
      <c r="AD739" s="147"/>
      <c r="AE739" s="147"/>
      <c r="AF739" s="147"/>
      <c r="AG739" s="147" t="s">
        <v>301</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189" t="s">
        <v>2115</v>
      </c>
      <c r="D740" s="160"/>
      <c r="E740" s="161">
        <v>22.77</v>
      </c>
      <c r="F740" s="158"/>
      <c r="G740" s="158"/>
      <c r="H740" s="158"/>
      <c r="I740" s="158"/>
      <c r="J740" s="158"/>
      <c r="K740" s="158"/>
      <c r="L740" s="158"/>
      <c r="M740" s="158"/>
      <c r="N740" s="157"/>
      <c r="O740" s="157"/>
      <c r="P740" s="157"/>
      <c r="Q740" s="157"/>
      <c r="R740" s="158"/>
      <c r="S740" s="158"/>
      <c r="T740" s="158"/>
      <c r="U740" s="158"/>
      <c r="V740" s="158"/>
      <c r="W740" s="158"/>
      <c r="X740" s="158"/>
      <c r="Y740" s="147"/>
      <c r="Z740" s="147"/>
      <c r="AA740" s="147"/>
      <c r="AB740" s="147"/>
      <c r="AC740" s="147"/>
      <c r="AD740" s="147"/>
      <c r="AE740" s="147"/>
      <c r="AF740" s="147"/>
      <c r="AG740" s="147" t="s">
        <v>301</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190" t="s">
        <v>302</v>
      </c>
      <c r="D741" s="162"/>
      <c r="E741" s="163"/>
      <c r="F741" s="158"/>
      <c r="G741" s="158"/>
      <c r="H741" s="158"/>
      <c r="I741" s="158"/>
      <c r="J741" s="158"/>
      <c r="K741" s="158"/>
      <c r="L741" s="158"/>
      <c r="M741" s="158"/>
      <c r="N741" s="157"/>
      <c r="O741" s="157"/>
      <c r="P741" s="157"/>
      <c r="Q741" s="157"/>
      <c r="R741" s="158"/>
      <c r="S741" s="158"/>
      <c r="T741" s="158"/>
      <c r="U741" s="158"/>
      <c r="V741" s="158"/>
      <c r="W741" s="158"/>
      <c r="X741" s="158"/>
      <c r="Y741" s="147"/>
      <c r="Z741" s="147"/>
      <c r="AA741" s="147"/>
      <c r="AB741" s="147"/>
      <c r="AC741" s="147"/>
      <c r="AD741" s="147"/>
      <c r="AE741" s="147"/>
      <c r="AF741" s="147"/>
      <c r="AG741" s="147" t="s">
        <v>301</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91" t="s">
        <v>2607</v>
      </c>
      <c r="D742" s="162"/>
      <c r="E742" s="163">
        <v>8.7200000000000006</v>
      </c>
      <c r="F742" s="158"/>
      <c r="G742" s="158"/>
      <c r="H742" s="158"/>
      <c r="I742" s="158"/>
      <c r="J742" s="158"/>
      <c r="K742" s="158"/>
      <c r="L742" s="158"/>
      <c r="M742" s="158"/>
      <c r="N742" s="157"/>
      <c r="O742" s="157"/>
      <c r="P742" s="157"/>
      <c r="Q742" s="157"/>
      <c r="R742" s="158"/>
      <c r="S742" s="158"/>
      <c r="T742" s="158"/>
      <c r="U742" s="158"/>
      <c r="V742" s="158"/>
      <c r="W742" s="158"/>
      <c r="X742" s="158"/>
      <c r="Y742" s="147"/>
      <c r="Z742" s="147"/>
      <c r="AA742" s="147"/>
      <c r="AB742" s="147"/>
      <c r="AC742" s="147"/>
      <c r="AD742" s="147"/>
      <c r="AE742" s="147"/>
      <c r="AF742" s="147"/>
      <c r="AG742" s="147" t="s">
        <v>301</v>
      </c>
      <c r="AH742" s="147">
        <v>2</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91" t="s">
        <v>2608</v>
      </c>
      <c r="D743" s="162"/>
      <c r="E743" s="163">
        <v>11.96</v>
      </c>
      <c r="F743" s="158"/>
      <c r="G743" s="158"/>
      <c r="H743" s="158"/>
      <c r="I743" s="158"/>
      <c r="J743" s="158"/>
      <c r="K743" s="158"/>
      <c r="L743" s="158"/>
      <c r="M743" s="158"/>
      <c r="N743" s="157"/>
      <c r="O743" s="157"/>
      <c r="P743" s="157"/>
      <c r="Q743" s="157"/>
      <c r="R743" s="158"/>
      <c r="S743" s="158"/>
      <c r="T743" s="158"/>
      <c r="U743" s="158"/>
      <c r="V743" s="158"/>
      <c r="W743" s="158"/>
      <c r="X743" s="158"/>
      <c r="Y743" s="147"/>
      <c r="Z743" s="147"/>
      <c r="AA743" s="147"/>
      <c r="AB743" s="147"/>
      <c r="AC743" s="147"/>
      <c r="AD743" s="147"/>
      <c r="AE743" s="147"/>
      <c r="AF743" s="147"/>
      <c r="AG743" s="147" t="s">
        <v>301</v>
      </c>
      <c r="AH743" s="147">
        <v>2</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90" t="s">
        <v>306</v>
      </c>
      <c r="D744" s="162"/>
      <c r="E744" s="163"/>
      <c r="F744" s="158"/>
      <c r="G744" s="158"/>
      <c r="H744" s="158"/>
      <c r="I744" s="158"/>
      <c r="J744" s="158"/>
      <c r="K744" s="158"/>
      <c r="L744" s="158"/>
      <c r="M744" s="158"/>
      <c r="N744" s="157"/>
      <c r="O744" s="157"/>
      <c r="P744" s="157"/>
      <c r="Q744" s="157"/>
      <c r="R744" s="158"/>
      <c r="S744" s="158"/>
      <c r="T744" s="158"/>
      <c r="U744" s="158"/>
      <c r="V744" s="158"/>
      <c r="W744" s="158"/>
      <c r="X744" s="158"/>
      <c r="Y744" s="147"/>
      <c r="Z744" s="147"/>
      <c r="AA744" s="147"/>
      <c r="AB744" s="147"/>
      <c r="AC744" s="147"/>
      <c r="AD744" s="147"/>
      <c r="AE744" s="147"/>
      <c r="AF744" s="147"/>
      <c r="AG744" s="147" t="s">
        <v>301</v>
      </c>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89" t="s">
        <v>1680</v>
      </c>
      <c r="D745" s="160"/>
      <c r="E745" s="161">
        <v>5.0000000000000001E-3</v>
      </c>
      <c r="F745" s="158"/>
      <c r="G745" s="158"/>
      <c r="H745" s="158"/>
      <c r="I745" s="158"/>
      <c r="J745" s="158"/>
      <c r="K745" s="158"/>
      <c r="L745" s="158"/>
      <c r="M745" s="158"/>
      <c r="N745" s="157"/>
      <c r="O745" s="157"/>
      <c r="P745" s="157"/>
      <c r="Q745" s="157"/>
      <c r="R745" s="158"/>
      <c r="S745" s="158"/>
      <c r="T745" s="158"/>
      <c r="U745" s="158"/>
      <c r="V745" s="158"/>
      <c r="W745" s="158"/>
      <c r="X745" s="158"/>
      <c r="Y745" s="147"/>
      <c r="Z745" s="147"/>
      <c r="AA745" s="147"/>
      <c r="AB745" s="147"/>
      <c r="AC745" s="147"/>
      <c r="AD745" s="147"/>
      <c r="AE745" s="147"/>
      <c r="AF745" s="147"/>
      <c r="AG745" s="147" t="s">
        <v>301</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ht="22.5" outlineLevel="1" x14ac:dyDescent="0.2">
      <c r="A746" s="172">
        <v>105</v>
      </c>
      <c r="B746" s="173" t="s">
        <v>2116</v>
      </c>
      <c r="C746" s="188" t="s">
        <v>2117</v>
      </c>
      <c r="D746" s="174" t="s">
        <v>432</v>
      </c>
      <c r="E746" s="175">
        <v>271.39999999999998</v>
      </c>
      <c r="F746" s="176"/>
      <c r="G746" s="177">
        <f>ROUND(E746*F746,2)</f>
        <v>0</v>
      </c>
      <c r="H746" s="176"/>
      <c r="I746" s="177">
        <f>ROUND(E746*H746,2)</f>
        <v>0</v>
      </c>
      <c r="J746" s="176"/>
      <c r="K746" s="177">
        <f>ROUND(E746*J746,2)</f>
        <v>0</v>
      </c>
      <c r="L746" s="177">
        <v>21</v>
      </c>
      <c r="M746" s="177">
        <f>G746*(1+L746/100)</f>
        <v>0</v>
      </c>
      <c r="N746" s="175">
        <v>7.9000000000000001E-4</v>
      </c>
      <c r="O746" s="175">
        <f>ROUND(E746*N746,2)</f>
        <v>0.21</v>
      </c>
      <c r="P746" s="175">
        <v>0</v>
      </c>
      <c r="Q746" s="175">
        <f>ROUND(E746*P746,2)</f>
        <v>0</v>
      </c>
      <c r="R746" s="177" t="s">
        <v>426</v>
      </c>
      <c r="S746" s="177" t="s">
        <v>267</v>
      </c>
      <c r="T746" s="178" t="s">
        <v>267</v>
      </c>
      <c r="U746" s="158">
        <v>0</v>
      </c>
      <c r="V746" s="158">
        <f>ROUND(E746*U746,2)</f>
        <v>0</v>
      </c>
      <c r="W746" s="158"/>
      <c r="X746" s="158" t="s">
        <v>427</v>
      </c>
      <c r="Y746" s="147"/>
      <c r="Z746" s="147"/>
      <c r="AA746" s="147"/>
      <c r="AB746" s="147"/>
      <c r="AC746" s="147"/>
      <c r="AD746" s="147"/>
      <c r="AE746" s="147"/>
      <c r="AF746" s="147"/>
      <c r="AG746" s="147" t="s">
        <v>428</v>
      </c>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9" t="s">
        <v>2609</v>
      </c>
      <c r="D747" s="160"/>
      <c r="E747" s="161">
        <v>114.45</v>
      </c>
      <c r="F747" s="158"/>
      <c r="G747" s="158"/>
      <c r="H747" s="158"/>
      <c r="I747" s="158"/>
      <c r="J747" s="158"/>
      <c r="K747" s="158"/>
      <c r="L747" s="158"/>
      <c r="M747" s="158"/>
      <c r="N747" s="157"/>
      <c r="O747" s="157"/>
      <c r="P747" s="157"/>
      <c r="Q747" s="157"/>
      <c r="R747" s="158"/>
      <c r="S747" s="158"/>
      <c r="T747" s="158"/>
      <c r="U747" s="158"/>
      <c r="V747" s="158"/>
      <c r="W747" s="158"/>
      <c r="X747" s="158"/>
      <c r="Y747" s="147"/>
      <c r="Z747" s="147"/>
      <c r="AA747" s="147"/>
      <c r="AB747" s="147"/>
      <c r="AC747" s="147"/>
      <c r="AD747" s="147"/>
      <c r="AE747" s="147"/>
      <c r="AF747" s="147"/>
      <c r="AG747" s="147" t="s">
        <v>301</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89" t="s">
        <v>2610</v>
      </c>
      <c r="D748" s="160"/>
      <c r="E748" s="161">
        <v>156.97499999999999</v>
      </c>
      <c r="F748" s="158"/>
      <c r="G748" s="158"/>
      <c r="H748" s="158"/>
      <c r="I748" s="158"/>
      <c r="J748" s="158"/>
      <c r="K748" s="158"/>
      <c r="L748" s="158"/>
      <c r="M748" s="158"/>
      <c r="N748" s="157"/>
      <c r="O748" s="157"/>
      <c r="P748" s="157"/>
      <c r="Q748" s="157"/>
      <c r="R748" s="158"/>
      <c r="S748" s="158"/>
      <c r="T748" s="158"/>
      <c r="U748" s="158"/>
      <c r="V748" s="158"/>
      <c r="W748" s="158"/>
      <c r="X748" s="158"/>
      <c r="Y748" s="147"/>
      <c r="Z748" s="147"/>
      <c r="AA748" s="147"/>
      <c r="AB748" s="147"/>
      <c r="AC748" s="147"/>
      <c r="AD748" s="147"/>
      <c r="AE748" s="147"/>
      <c r="AF748" s="147"/>
      <c r="AG748" s="147" t="s">
        <v>301</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89" t="s">
        <v>2118</v>
      </c>
      <c r="D749" s="160"/>
      <c r="E749" s="161">
        <v>-2.5000000000000001E-2</v>
      </c>
      <c r="F749" s="158"/>
      <c r="G749" s="158"/>
      <c r="H749" s="158"/>
      <c r="I749" s="158"/>
      <c r="J749" s="158"/>
      <c r="K749" s="158"/>
      <c r="L749" s="158"/>
      <c r="M749" s="158"/>
      <c r="N749" s="157"/>
      <c r="O749" s="157"/>
      <c r="P749" s="157"/>
      <c r="Q749" s="157"/>
      <c r="R749" s="158"/>
      <c r="S749" s="158"/>
      <c r="T749" s="158"/>
      <c r="U749" s="158"/>
      <c r="V749" s="158"/>
      <c r="W749" s="158"/>
      <c r="X749" s="158"/>
      <c r="Y749" s="147"/>
      <c r="Z749" s="147"/>
      <c r="AA749" s="147"/>
      <c r="AB749" s="147"/>
      <c r="AC749" s="147"/>
      <c r="AD749" s="147"/>
      <c r="AE749" s="147"/>
      <c r="AF749" s="147"/>
      <c r="AG749" s="147" t="s">
        <v>301</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v>106</v>
      </c>
      <c r="B750" s="155" t="s">
        <v>2119</v>
      </c>
      <c r="C750" s="200" t="s">
        <v>2120</v>
      </c>
      <c r="D750" s="156" t="s">
        <v>0</v>
      </c>
      <c r="E750" s="198"/>
      <c r="F750" s="159"/>
      <c r="G750" s="158">
        <f>ROUND(E750*F750,2)</f>
        <v>0</v>
      </c>
      <c r="H750" s="159"/>
      <c r="I750" s="158">
        <f>ROUND(E750*H750,2)</f>
        <v>0</v>
      </c>
      <c r="J750" s="159"/>
      <c r="K750" s="158">
        <f>ROUND(E750*J750,2)</f>
        <v>0</v>
      </c>
      <c r="L750" s="158">
        <v>21</v>
      </c>
      <c r="M750" s="158">
        <f>G750*(1+L750/100)</f>
        <v>0</v>
      </c>
      <c r="N750" s="157">
        <v>0</v>
      </c>
      <c r="O750" s="157">
        <f>ROUND(E750*N750,2)</f>
        <v>0</v>
      </c>
      <c r="P750" s="157">
        <v>0</v>
      </c>
      <c r="Q750" s="157">
        <f>ROUND(E750*P750,2)</f>
        <v>0</v>
      </c>
      <c r="R750" s="158" t="s">
        <v>2076</v>
      </c>
      <c r="S750" s="158" t="s">
        <v>267</v>
      </c>
      <c r="T750" s="158" t="s">
        <v>267</v>
      </c>
      <c r="U750" s="158">
        <v>0</v>
      </c>
      <c r="V750" s="158">
        <f>ROUND(E750*U750,2)</f>
        <v>0</v>
      </c>
      <c r="W750" s="158"/>
      <c r="X750" s="158" t="s">
        <v>909</v>
      </c>
      <c r="Y750" s="147"/>
      <c r="Z750" s="147"/>
      <c r="AA750" s="147"/>
      <c r="AB750" s="147"/>
      <c r="AC750" s="147"/>
      <c r="AD750" s="147"/>
      <c r="AE750" s="147"/>
      <c r="AF750" s="147"/>
      <c r="AG750" s="147" t="s">
        <v>910</v>
      </c>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264" t="s">
        <v>2121</v>
      </c>
      <c r="D751" s="265"/>
      <c r="E751" s="265"/>
      <c r="F751" s="265"/>
      <c r="G751" s="265"/>
      <c r="H751" s="158"/>
      <c r="I751" s="158"/>
      <c r="J751" s="158"/>
      <c r="K751" s="158"/>
      <c r="L751" s="158"/>
      <c r="M751" s="158"/>
      <c r="N751" s="157"/>
      <c r="O751" s="157"/>
      <c r="P751" s="157"/>
      <c r="Q751" s="157"/>
      <c r="R751" s="158"/>
      <c r="S751" s="158"/>
      <c r="T751" s="158"/>
      <c r="U751" s="158"/>
      <c r="V751" s="158"/>
      <c r="W751" s="158"/>
      <c r="X751" s="158"/>
      <c r="Y751" s="147"/>
      <c r="Z751" s="147"/>
      <c r="AA751" s="147"/>
      <c r="AB751" s="147"/>
      <c r="AC751" s="147"/>
      <c r="AD751" s="147"/>
      <c r="AE751" s="147"/>
      <c r="AF751" s="147"/>
      <c r="AG751" s="147" t="s">
        <v>317</v>
      </c>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x14ac:dyDescent="0.2">
      <c r="A752" s="165" t="s">
        <v>262</v>
      </c>
      <c r="B752" s="166" t="s">
        <v>186</v>
      </c>
      <c r="C752" s="186" t="s">
        <v>187</v>
      </c>
      <c r="D752" s="167"/>
      <c r="E752" s="168"/>
      <c r="F752" s="169"/>
      <c r="G752" s="169">
        <f>SUMIF(AG753:AG781,"&lt;&gt;NOR",G753:G781)</f>
        <v>0</v>
      </c>
      <c r="H752" s="169"/>
      <c r="I752" s="169">
        <f>SUM(I753:I781)</f>
        <v>0</v>
      </c>
      <c r="J752" s="169"/>
      <c r="K752" s="169">
        <f>SUM(K753:K781)</f>
        <v>0</v>
      </c>
      <c r="L752" s="169"/>
      <c r="M752" s="169">
        <f>SUM(M753:M781)</f>
        <v>0</v>
      </c>
      <c r="N752" s="168"/>
      <c r="O752" s="168">
        <f>SUM(O753:O781)</f>
        <v>1.1400000000000001</v>
      </c>
      <c r="P752" s="168"/>
      <c r="Q752" s="168">
        <f>SUM(Q753:Q781)</f>
        <v>0</v>
      </c>
      <c r="R752" s="169"/>
      <c r="S752" s="169"/>
      <c r="T752" s="170"/>
      <c r="U752" s="164"/>
      <c r="V752" s="164">
        <f>SUM(V753:V781)</f>
        <v>98.76</v>
      </c>
      <c r="W752" s="164"/>
      <c r="X752" s="164"/>
      <c r="AG752" t="s">
        <v>263</v>
      </c>
    </row>
    <row r="753" spans="1:60" outlineLevel="1" x14ac:dyDescent="0.2">
      <c r="A753" s="172">
        <v>107</v>
      </c>
      <c r="B753" s="173" t="s">
        <v>2122</v>
      </c>
      <c r="C753" s="188" t="s">
        <v>2123</v>
      </c>
      <c r="D753" s="174" t="s">
        <v>312</v>
      </c>
      <c r="E753" s="175">
        <v>66.7</v>
      </c>
      <c r="F753" s="176"/>
      <c r="G753" s="177">
        <f>ROUND(E753*F753,2)</f>
        <v>0</v>
      </c>
      <c r="H753" s="176"/>
      <c r="I753" s="177">
        <f>ROUND(E753*H753,2)</f>
        <v>0</v>
      </c>
      <c r="J753" s="176"/>
      <c r="K753" s="177">
        <f>ROUND(E753*J753,2)</f>
        <v>0</v>
      </c>
      <c r="L753" s="177">
        <v>21</v>
      </c>
      <c r="M753" s="177">
        <f>G753*(1+L753/100)</f>
        <v>0</v>
      </c>
      <c r="N753" s="175">
        <v>1.6000000000000001E-4</v>
      </c>
      <c r="O753" s="175">
        <f>ROUND(E753*N753,2)</f>
        <v>0.01</v>
      </c>
      <c r="P753" s="175">
        <v>0</v>
      </c>
      <c r="Q753" s="175">
        <f>ROUND(E753*P753,2)</f>
        <v>0</v>
      </c>
      <c r="R753" s="177" t="s">
        <v>1297</v>
      </c>
      <c r="S753" s="177" t="s">
        <v>267</v>
      </c>
      <c r="T753" s="178" t="s">
        <v>267</v>
      </c>
      <c r="U753" s="158">
        <v>0.05</v>
      </c>
      <c r="V753" s="158">
        <f>ROUND(E753*U753,2)</f>
        <v>3.34</v>
      </c>
      <c r="W753" s="158"/>
      <c r="X753" s="158" t="s">
        <v>314</v>
      </c>
      <c r="Y753" s="147"/>
      <c r="Z753" s="147"/>
      <c r="AA753" s="147"/>
      <c r="AB753" s="147"/>
      <c r="AC753" s="147"/>
      <c r="AD753" s="147"/>
      <c r="AE753" s="147"/>
      <c r="AF753" s="147"/>
      <c r="AG753" s="147" t="s">
        <v>919</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89" t="s">
        <v>2124</v>
      </c>
      <c r="D754" s="160"/>
      <c r="E754" s="161">
        <v>57.3</v>
      </c>
      <c r="F754" s="158"/>
      <c r="G754" s="158"/>
      <c r="H754" s="158"/>
      <c r="I754" s="158"/>
      <c r="J754" s="158"/>
      <c r="K754" s="158"/>
      <c r="L754" s="158"/>
      <c r="M754" s="158"/>
      <c r="N754" s="157"/>
      <c r="O754" s="157"/>
      <c r="P754" s="157"/>
      <c r="Q754" s="157"/>
      <c r="R754" s="158"/>
      <c r="S754" s="158"/>
      <c r="T754" s="158"/>
      <c r="U754" s="158"/>
      <c r="V754" s="158"/>
      <c r="W754" s="158"/>
      <c r="X754" s="158"/>
      <c r="Y754" s="147"/>
      <c r="Z754" s="147"/>
      <c r="AA754" s="147"/>
      <c r="AB754" s="147"/>
      <c r="AC754" s="147"/>
      <c r="AD754" s="147"/>
      <c r="AE754" s="147"/>
      <c r="AF754" s="147"/>
      <c r="AG754" s="147" t="s">
        <v>301</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89" t="s">
        <v>2125</v>
      </c>
      <c r="D755" s="160"/>
      <c r="E755" s="161">
        <v>9.4</v>
      </c>
      <c r="F755" s="158"/>
      <c r="G755" s="158"/>
      <c r="H755" s="158"/>
      <c r="I755" s="158"/>
      <c r="J755" s="158"/>
      <c r="K755" s="158"/>
      <c r="L755" s="158"/>
      <c r="M755" s="158"/>
      <c r="N755" s="157"/>
      <c r="O755" s="157"/>
      <c r="P755" s="157"/>
      <c r="Q755" s="157"/>
      <c r="R755" s="158"/>
      <c r="S755" s="158"/>
      <c r="T755" s="158"/>
      <c r="U755" s="158"/>
      <c r="V755" s="158"/>
      <c r="W755" s="158"/>
      <c r="X755" s="158"/>
      <c r="Y755" s="147"/>
      <c r="Z755" s="147"/>
      <c r="AA755" s="147"/>
      <c r="AB755" s="147"/>
      <c r="AC755" s="147"/>
      <c r="AD755" s="147"/>
      <c r="AE755" s="147"/>
      <c r="AF755" s="147"/>
      <c r="AG755" s="147" t="s">
        <v>301</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72">
        <v>108</v>
      </c>
      <c r="B756" s="173" t="s">
        <v>2126</v>
      </c>
      <c r="C756" s="188" t="s">
        <v>2127</v>
      </c>
      <c r="D756" s="174" t="s">
        <v>432</v>
      </c>
      <c r="E756" s="175">
        <v>62.6</v>
      </c>
      <c r="F756" s="176"/>
      <c r="G756" s="177">
        <f>ROUND(E756*F756,2)</f>
        <v>0</v>
      </c>
      <c r="H756" s="176"/>
      <c r="I756" s="177">
        <f>ROUND(E756*H756,2)</f>
        <v>0</v>
      </c>
      <c r="J756" s="176"/>
      <c r="K756" s="177">
        <f>ROUND(E756*J756,2)</f>
        <v>0</v>
      </c>
      <c r="L756" s="177">
        <v>21</v>
      </c>
      <c r="M756" s="177">
        <f>G756*(1+L756/100)</f>
        <v>0</v>
      </c>
      <c r="N756" s="175">
        <v>0</v>
      </c>
      <c r="O756" s="175">
        <f>ROUND(E756*N756,2)</f>
        <v>0</v>
      </c>
      <c r="P756" s="175">
        <v>0</v>
      </c>
      <c r="Q756" s="175">
        <f>ROUND(E756*P756,2)</f>
        <v>0</v>
      </c>
      <c r="R756" s="177" t="s">
        <v>1297</v>
      </c>
      <c r="S756" s="177" t="s">
        <v>267</v>
      </c>
      <c r="T756" s="178" t="s">
        <v>267</v>
      </c>
      <c r="U756" s="158">
        <v>0.49</v>
      </c>
      <c r="V756" s="158">
        <f>ROUND(E756*U756,2)</f>
        <v>30.67</v>
      </c>
      <c r="W756" s="158"/>
      <c r="X756" s="158" t="s">
        <v>314</v>
      </c>
      <c r="Y756" s="147"/>
      <c r="Z756" s="147"/>
      <c r="AA756" s="147"/>
      <c r="AB756" s="147"/>
      <c r="AC756" s="147"/>
      <c r="AD756" s="147"/>
      <c r="AE756" s="147"/>
      <c r="AF756" s="147"/>
      <c r="AG756" s="147" t="s">
        <v>315</v>
      </c>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266" t="s">
        <v>1298</v>
      </c>
      <c r="D757" s="267"/>
      <c r="E757" s="267"/>
      <c r="F757" s="267"/>
      <c r="G757" s="267"/>
      <c r="H757" s="158"/>
      <c r="I757" s="158"/>
      <c r="J757" s="158"/>
      <c r="K757" s="158"/>
      <c r="L757" s="158"/>
      <c r="M757" s="158"/>
      <c r="N757" s="157"/>
      <c r="O757" s="157"/>
      <c r="P757" s="157"/>
      <c r="Q757" s="157"/>
      <c r="R757" s="158"/>
      <c r="S757" s="158"/>
      <c r="T757" s="158"/>
      <c r="U757" s="158"/>
      <c r="V757" s="158"/>
      <c r="W757" s="158"/>
      <c r="X757" s="158"/>
      <c r="Y757" s="147"/>
      <c r="Z757" s="147"/>
      <c r="AA757" s="147"/>
      <c r="AB757" s="147"/>
      <c r="AC757" s="147"/>
      <c r="AD757" s="147"/>
      <c r="AE757" s="147"/>
      <c r="AF757" s="147"/>
      <c r="AG757" s="147" t="s">
        <v>317</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x14ac:dyDescent="0.2">
      <c r="A758" s="154"/>
      <c r="B758" s="155"/>
      <c r="C758" s="189" t="s">
        <v>2128</v>
      </c>
      <c r="D758" s="160"/>
      <c r="E758" s="161">
        <v>62.6</v>
      </c>
      <c r="F758" s="158"/>
      <c r="G758" s="158"/>
      <c r="H758" s="158"/>
      <c r="I758" s="158"/>
      <c r="J758" s="158"/>
      <c r="K758" s="158"/>
      <c r="L758" s="158"/>
      <c r="M758" s="158"/>
      <c r="N758" s="157"/>
      <c r="O758" s="157"/>
      <c r="P758" s="157"/>
      <c r="Q758" s="157"/>
      <c r="R758" s="158"/>
      <c r="S758" s="158"/>
      <c r="T758" s="158"/>
      <c r="U758" s="158"/>
      <c r="V758" s="158"/>
      <c r="W758" s="158"/>
      <c r="X758" s="158"/>
      <c r="Y758" s="147"/>
      <c r="Z758" s="147"/>
      <c r="AA758" s="147"/>
      <c r="AB758" s="147"/>
      <c r="AC758" s="147"/>
      <c r="AD758" s="147"/>
      <c r="AE758" s="147"/>
      <c r="AF758" s="147"/>
      <c r="AG758" s="147" t="s">
        <v>301</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190" t="s">
        <v>302</v>
      </c>
      <c r="D759" s="162"/>
      <c r="E759" s="163"/>
      <c r="F759" s="158"/>
      <c r="G759" s="158"/>
      <c r="H759" s="158"/>
      <c r="I759" s="158"/>
      <c r="J759" s="158"/>
      <c r="K759" s="158"/>
      <c r="L759" s="158"/>
      <c r="M759" s="158"/>
      <c r="N759" s="157"/>
      <c r="O759" s="157"/>
      <c r="P759" s="157"/>
      <c r="Q759" s="157"/>
      <c r="R759" s="158"/>
      <c r="S759" s="158"/>
      <c r="T759" s="158"/>
      <c r="U759" s="158"/>
      <c r="V759" s="158"/>
      <c r="W759" s="158"/>
      <c r="X759" s="158"/>
      <c r="Y759" s="147"/>
      <c r="Z759" s="147"/>
      <c r="AA759" s="147"/>
      <c r="AB759" s="147"/>
      <c r="AC759" s="147"/>
      <c r="AD759" s="147"/>
      <c r="AE759" s="147"/>
      <c r="AF759" s="147"/>
      <c r="AG759" s="147" t="s">
        <v>301</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91" t="s">
        <v>1814</v>
      </c>
      <c r="D760" s="162"/>
      <c r="E760" s="163">
        <v>7.9</v>
      </c>
      <c r="F760" s="158"/>
      <c r="G760" s="158"/>
      <c r="H760" s="158"/>
      <c r="I760" s="158"/>
      <c r="J760" s="158"/>
      <c r="K760" s="158"/>
      <c r="L760" s="158"/>
      <c r="M760" s="158"/>
      <c r="N760" s="157"/>
      <c r="O760" s="157"/>
      <c r="P760" s="157"/>
      <c r="Q760" s="157"/>
      <c r="R760" s="158"/>
      <c r="S760" s="158"/>
      <c r="T760" s="158"/>
      <c r="U760" s="158"/>
      <c r="V760" s="158"/>
      <c r="W760" s="158"/>
      <c r="X760" s="158"/>
      <c r="Y760" s="147"/>
      <c r="Z760" s="147"/>
      <c r="AA760" s="147"/>
      <c r="AB760" s="147"/>
      <c r="AC760" s="147"/>
      <c r="AD760" s="147"/>
      <c r="AE760" s="147"/>
      <c r="AF760" s="147"/>
      <c r="AG760" s="147" t="s">
        <v>301</v>
      </c>
      <c r="AH760" s="147">
        <v>2</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91" t="s">
        <v>1815</v>
      </c>
      <c r="D761" s="162"/>
      <c r="E761" s="163">
        <v>7.9</v>
      </c>
      <c r="F761" s="158"/>
      <c r="G761" s="158"/>
      <c r="H761" s="158"/>
      <c r="I761" s="158"/>
      <c r="J761" s="158"/>
      <c r="K761" s="158"/>
      <c r="L761" s="158"/>
      <c r="M761" s="158"/>
      <c r="N761" s="157"/>
      <c r="O761" s="157"/>
      <c r="P761" s="157"/>
      <c r="Q761" s="157"/>
      <c r="R761" s="158"/>
      <c r="S761" s="158"/>
      <c r="T761" s="158"/>
      <c r="U761" s="158"/>
      <c r="V761" s="158"/>
      <c r="W761" s="158"/>
      <c r="X761" s="158"/>
      <c r="Y761" s="147"/>
      <c r="Z761" s="147"/>
      <c r="AA761" s="147"/>
      <c r="AB761" s="147"/>
      <c r="AC761" s="147"/>
      <c r="AD761" s="147"/>
      <c r="AE761" s="147"/>
      <c r="AF761" s="147"/>
      <c r="AG761" s="147" t="s">
        <v>301</v>
      </c>
      <c r="AH761" s="147">
        <v>2</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91" t="s">
        <v>2129</v>
      </c>
      <c r="D762" s="162"/>
      <c r="E762" s="163">
        <v>7.9</v>
      </c>
      <c r="F762" s="158"/>
      <c r="G762" s="158"/>
      <c r="H762" s="158"/>
      <c r="I762" s="158"/>
      <c r="J762" s="158"/>
      <c r="K762" s="158"/>
      <c r="L762" s="158"/>
      <c r="M762" s="158"/>
      <c r="N762" s="157"/>
      <c r="O762" s="157"/>
      <c r="P762" s="157"/>
      <c r="Q762" s="157"/>
      <c r="R762" s="158"/>
      <c r="S762" s="158"/>
      <c r="T762" s="158"/>
      <c r="U762" s="158"/>
      <c r="V762" s="158"/>
      <c r="W762" s="158"/>
      <c r="X762" s="158"/>
      <c r="Y762" s="147"/>
      <c r="Z762" s="147"/>
      <c r="AA762" s="147"/>
      <c r="AB762" s="147"/>
      <c r="AC762" s="147"/>
      <c r="AD762" s="147"/>
      <c r="AE762" s="147"/>
      <c r="AF762" s="147"/>
      <c r="AG762" s="147" t="s">
        <v>301</v>
      </c>
      <c r="AH762" s="147">
        <v>2</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191" t="s">
        <v>1817</v>
      </c>
      <c r="D763" s="162"/>
      <c r="E763" s="163">
        <v>17</v>
      </c>
      <c r="F763" s="158"/>
      <c r="G763" s="158"/>
      <c r="H763" s="158"/>
      <c r="I763" s="158"/>
      <c r="J763" s="158"/>
      <c r="K763" s="158"/>
      <c r="L763" s="158"/>
      <c r="M763" s="158"/>
      <c r="N763" s="157"/>
      <c r="O763" s="157"/>
      <c r="P763" s="157"/>
      <c r="Q763" s="157"/>
      <c r="R763" s="158"/>
      <c r="S763" s="158"/>
      <c r="T763" s="158"/>
      <c r="U763" s="158"/>
      <c r="V763" s="158"/>
      <c r="W763" s="158"/>
      <c r="X763" s="158"/>
      <c r="Y763" s="147"/>
      <c r="Z763" s="147"/>
      <c r="AA763" s="147"/>
      <c r="AB763" s="147"/>
      <c r="AC763" s="147"/>
      <c r="AD763" s="147"/>
      <c r="AE763" s="147"/>
      <c r="AF763" s="147"/>
      <c r="AG763" s="147" t="s">
        <v>301</v>
      </c>
      <c r="AH763" s="147">
        <v>2</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54"/>
      <c r="B764" s="155"/>
      <c r="C764" s="191" t="s">
        <v>1818</v>
      </c>
      <c r="D764" s="162"/>
      <c r="E764" s="163">
        <v>2.2000000000000002</v>
      </c>
      <c r="F764" s="158"/>
      <c r="G764" s="158"/>
      <c r="H764" s="158"/>
      <c r="I764" s="158"/>
      <c r="J764" s="158"/>
      <c r="K764" s="158"/>
      <c r="L764" s="158"/>
      <c r="M764" s="158"/>
      <c r="N764" s="157"/>
      <c r="O764" s="157"/>
      <c r="P764" s="157"/>
      <c r="Q764" s="157"/>
      <c r="R764" s="158"/>
      <c r="S764" s="158"/>
      <c r="T764" s="158"/>
      <c r="U764" s="158"/>
      <c r="V764" s="158"/>
      <c r="W764" s="158"/>
      <c r="X764" s="158"/>
      <c r="Y764" s="147"/>
      <c r="Z764" s="147"/>
      <c r="AA764" s="147"/>
      <c r="AB764" s="147"/>
      <c r="AC764" s="147"/>
      <c r="AD764" s="147"/>
      <c r="AE764" s="147"/>
      <c r="AF764" s="147"/>
      <c r="AG764" s="147" t="s">
        <v>301</v>
      </c>
      <c r="AH764" s="147">
        <v>2</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91" t="s">
        <v>1819</v>
      </c>
      <c r="D765" s="162"/>
      <c r="E765" s="163">
        <v>8.1</v>
      </c>
      <c r="F765" s="158"/>
      <c r="G765" s="158"/>
      <c r="H765" s="158"/>
      <c r="I765" s="158"/>
      <c r="J765" s="158"/>
      <c r="K765" s="158"/>
      <c r="L765" s="158"/>
      <c r="M765" s="158"/>
      <c r="N765" s="157"/>
      <c r="O765" s="157"/>
      <c r="P765" s="157"/>
      <c r="Q765" s="157"/>
      <c r="R765" s="158"/>
      <c r="S765" s="158"/>
      <c r="T765" s="158"/>
      <c r="U765" s="158"/>
      <c r="V765" s="158"/>
      <c r="W765" s="158"/>
      <c r="X765" s="158"/>
      <c r="Y765" s="147"/>
      <c r="Z765" s="147"/>
      <c r="AA765" s="147"/>
      <c r="AB765" s="147"/>
      <c r="AC765" s="147"/>
      <c r="AD765" s="147"/>
      <c r="AE765" s="147"/>
      <c r="AF765" s="147"/>
      <c r="AG765" s="147" t="s">
        <v>301</v>
      </c>
      <c r="AH765" s="147">
        <v>2</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191" t="s">
        <v>1820</v>
      </c>
      <c r="D766" s="162"/>
      <c r="E766" s="163">
        <v>9.1999999999999993</v>
      </c>
      <c r="F766" s="158"/>
      <c r="G766" s="158"/>
      <c r="H766" s="158"/>
      <c r="I766" s="158"/>
      <c r="J766" s="158"/>
      <c r="K766" s="158"/>
      <c r="L766" s="158"/>
      <c r="M766" s="158"/>
      <c r="N766" s="157"/>
      <c r="O766" s="157"/>
      <c r="P766" s="157"/>
      <c r="Q766" s="157"/>
      <c r="R766" s="158"/>
      <c r="S766" s="158"/>
      <c r="T766" s="158"/>
      <c r="U766" s="158"/>
      <c r="V766" s="158"/>
      <c r="W766" s="158"/>
      <c r="X766" s="158"/>
      <c r="Y766" s="147"/>
      <c r="Z766" s="147"/>
      <c r="AA766" s="147"/>
      <c r="AB766" s="147"/>
      <c r="AC766" s="147"/>
      <c r="AD766" s="147"/>
      <c r="AE766" s="147"/>
      <c r="AF766" s="147"/>
      <c r="AG766" s="147" t="s">
        <v>301</v>
      </c>
      <c r="AH766" s="147">
        <v>2</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191" t="s">
        <v>1821</v>
      </c>
      <c r="D767" s="162"/>
      <c r="E767" s="163">
        <v>2.4</v>
      </c>
      <c r="F767" s="158"/>
      <c r="G767" s="158"/>
      <c r="H767" s="158"/>
      <c r="I767" s="158"/>
      <c r="J767" s="158"/>
      <c r="K767" s="158"/>
      <c r="L767" s="158"/>
      <c r="M767" s="158"/>
      <c r="N767" s="157"/>
      <c r="O767" s="157"/>
      <c r="P767" s="157"/>
      <c r="Q767" s="157"/>
      <c r="R767" s="158"/>
      <c r="S767" s="158"/>
      <c r="T767" s="158"/>
      <c r="U767" s="158"/>
      <c r="V767" s="158"/>
      <c r="W767" s="158"/>
      <c r="X767" s="158"/>
      <c r="Y767" s="147"/>
      <c r="Z767" s="147"/>
      <c r="AA767" s="147"/>
      <c r="AB767" s="147"/>
      <c r="AC767" s="147"/>
      <c r="AD767" s="147"/>
      <c r="AE767" s="147"/>
      <c r="AF767" s="147"/>
      <c r="AG767" s="147" t="s">
        <v>301</v>
      </c>
      <c r="AH767" s="147">
        <v>2</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90" t="s">
        <v>306</v>
      </c>
      <c r="D768" s="162"/>
      <c r="E768" s="163"/>
      <c r="F768" s="158"/>
      <c r="G768" s="158"/>
      <c r="H768" s="158"/>
      <c r="I768" s="158"/>
      <c r="J768" s="158"/>
      <c r="K768" s="158"/>
      <c r="L768" s="158"/>
      <c r="M768" s="158"/>
      <c r="N768" s="157"/>
      <c r="O768" s="157"/>
      <c r="P768" s="157"/>
      <c r="Q768" s="157"/>
      <c r="R768" s="158"/>
      <c r="S768" s="158"/>
      <c r="T768" s="158"/>
      <c r="U768" s="158"/>
      <c r="V768" s="158"/>
      <c r="W768" s="158"/>
      <c r="X768" s="158"/>
      <c r="Y768" s="147"/>
      <c r="Z768" s="147"/>
      <c r="AA768" s="147"/>
      <c r="AB768" s="147"/>
      <c r="AC768" s="147"/>
      <c r="AD768" s="147"/>
      <c r="AE768" s="147"/>
      <c r="AF768" s="147"/>
      <c r="AG768" s="147" t="s">
        <v>301</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ht="33.75" outlineLevel="1" x14ac:dyDescent="0.2">
      <c r="A769" s="172">
        <v>109</v>
      </c>
      <c r="B769" s="173" t="s">
        <v>2130</v>
      </c>
      <c r="C769" s="188" t="s">
        <v>2131</v>
      </c>
      <c r="D769" s="174" t="s">
        <v>312</v>
      </c>
      <c r="E769" s="175">
        <v>57.3</v>
      </c>
      <c r="F769" s="176"/>
      <c r="G769" s="177">
        <f>ROUND(E769*F769,2)</f>
        <v>0</v>
      </c>
      <c r="H769" s="176"/>
      <c r="I769" s="177">
        <f>ROUND(E769*H769,2)</f>
        <v>0</v>
      </c>
      <c r="J769" s="176"/>
      <c r="K769" s="177">
        <f>ROUND(E769*J769,2)</f>
        <v>0</v>
      </c>
      <c r="L769" s="177">
        <v>21</v>
      </c>
      <c r="M769" s="177">
        <f>G769*(1+L769/100)</f>
        <v>0</v>
      </c>
      <c r="N769" s="175">
        <v>2.3500000000000001E-3</v>
      </c>
      <c r="O769" s="175">
        <f>ROUND(E769*N769,2)</f>
        <v>0.13</v>
      </c>
      <c r="P769" s="175">
        <v>0</v>
      </c>
      <c r="Q769" s="175">
        <f>ROUND(E769*P769,2)</f>
        <v>0</v>
      </c>
      <c r="R769" s="177" t="s">
        <v>1297</v>
      </c>
      <c r="S769" s="177" t="s">
        <v>267</v>
      </c>
      <c r="T769" s="178" t="s">
        <v>267</v>
      </c>
      <c r="U769" s="158">
        <v>1.1299999999999999</v>
      </c>
      <c r="V769" s="158">
        <f>ROUND(E769*U769,2)</f>
        <v>64.75</v>
      </c>
      <c r="W769" s="158"/>
      <c r="X769" s="158" t="s">
        <v>314</v>
      </c>
      <c r="Y769" s="147"/>
      <c r="Z769" s="147"/>
      <c r="AA769" s="147"/>
      <c r="AB769" s="147"/>
      <c r="AC769" s="147"/>
      <c r="AD769" s="147"/>
      <c r="AE769" s="147"/>
      <c r="AF769" s="147"/>
      <c r="AG769" s="147" t="s">
        <v>919</v>
      </c>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189" t="s">
        <v>2124</v>
      </c>
      <c r="D770" s="160"/>
      <c r="E770" s="161">
        <v>57.3</v>
      </c>
      <c r="F770" s="158"/>
      <c r="G770" s="158"/>
      <c r="H770" s="158"/>
      <c r="I770" s="158"/>
      <c r="J770" s="158"/>
      <c r="K770" s="158"/>
      <c r="L770" s="158"/>
      <c r="M770" s="158"/>
      <c r="N770" s="157"/>
      <c r="O770" s="157"/>
      <c r="P770" s="157"/>
      <c r="Q770" s="157"/>
      <c r="R770" s="158"/>
      <c r="S770" s="158"/>
      <c r="T770" s="158"/>
      <c r="U770" s="158"/>
      <c r="V770" s="158"/>
      <c r="W770" s="158"/>
      <c r="X770" s="158"/>
      <c r="Y770" s="147"/>
      <c r="Z770" s="147"/>
      <c r="AA770" s="147"/>
      <c r="AB770" s="147"/>
      <c r="AC770" s="147"/>
      <c r="AD770" s="147"/>
      <c r="AE770" s="147"/>
      <c r="AF770" s="147"/>
      <c r="AG770" s="147" t="s">
        <v>301</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54"/>
      <c r="B771" s="155"/>
      <c r="C771" s="190" t="s">
        <v>302</v>
      </c>
      <c r="D771" s="162"/>
      <c r="E771" s="163"/>
      <c r="F771" s="158"/>
      <c r="G771" s="158"/>
      <c r="H771" s="158"/>
      <c r="I771" s="158"/>
      <c r="J771" s="158"/>
      <c r="K771" s="158"/>
      <c r="L771" s="158"/>
      <c r="M771" s="158"/>
      <c r="N771" s="157"/>
      <c r="O771" s="157"/>
      <c r="P771" s="157"/>
      <c r="Q771" s="157"/>
      <c r="R771" s="158"/>
      <c r="S771" s="158"/>
      <c r="T771" s="158"/>
      <c r="U771" s="158"/>
      <c r="V771" s="158"/>
      <c r="W771" s="158"/>
      <c r="X771" s="158"/>
      <c r="Y771" s="147"/>
      <c r="Z771" s="147"/>
      <c r="AA771" s="147"/>
      <c r="AB771" s="147"/>
      <c r="AC771" s="147"/>
      <c r="AD771" s="147"/>
      <c r="AE771" s="147"/>
      <c r="AF771" s="147"/>
      <c r="AG771" s="147" t="s">
        <v>301</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91" t="s">
        <v>2132</v>
      </c>
      <c r="D772" s="162"/>
      <c r="E772" s="163">
        <v>6.48</v>
      </c>
      <c r="F772" s="158"/>
      <c r="G772" s="158"/>
      <c r="H772" s="158"/>
      <c r="I772" s="158"/>
      <c r="J772" s="158"/>
      <c r="K772" s="158"/>
      <c r="L772" s="158"/>
      <c r="M772" s="158"/>
      <c r="N772" s="157"/>
      <c r="O772" s="157"/>
      <c r="P772" s="157"/>
      <c r="Q772" s="157"/>
      <c r="R772" s="158"/>
      <c r="S772" s="158"/>
      <c r="T772" s="158"/>
      <c r="U772" s="158"/>
      <c r="V772" s="158"/>
      <c r="W772" s="158"/>
      <c r="X772" s="158"/>
      <c r="Y772" s="147"/>
      <c r="Z772" s="147"/>
      <c r="AA772" s="147"/>
      <c r="AB772" s="147"/>
      <c r="AC772" s="147"/>
      <c r="AD772" s="147"/>
      <c r="AE772" s="147"/>
      <c r="AF772" s="147"/>
      <c r="AG772" s="147" t="s">
        <v>301</v>
      </c>
      <c r="AH772" s="147">
        <v>2</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91" t="s">
        <v>1747</v>
      </c>
      <c r="D773" s="162"/>
      <c r="E773" s="163">
        <v>33</v>
      </c>
      <c r="F773" s="158"/>
      <c r="G773" s="158"/>
      <c r="H773" s="158"/>
      <c r="I773" s="158"/>
      <c r="J773" s="158"/>
      <c r="K773" s="158"/>
      <c r="L773" s="158"/>
      <c r="M773" s="158"/>
      <c r="N773" s="157"/>
      <c r="O773" s="157"/>
      <c r="P773" s="157"/>
      <c r="Q773" s="157"/>
      <c r="R773" s="158"/>
      <c r="S773" s="158"/>
      <c r="T773" s="158"/>
      <c r="U773" s="158"/>
      <c r="V773" s="158"/>
      <c r="W773" s="158"/>
      <c r="X773" s="158"/>
      <c r="Y773" s="147"/>
      <c r="Z773" s="147"/>
      <c r="AA773" s="147"/>
      <c r="AB773" s="147"/>
      <c r="AC773" s="147"/>
      <c r="AD773" s="147"/>
      <c r="AE773" s="147"/>
      <c r="AF773" s="147"/>
      <c r="AG773" s="147" t="s">
        <v>301</v>
      </c>
      <c r="AH773" s="147">
        <v>2</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91" t="s">
        <v>1748</v>
      </c>
      <c r="D774" s="162"/>
      <c r="E774" s="163">
        <v>17.850000000000001</v>
      </c>
      <c r="F774" s="158"/>
      <c r="G774" s="158"/>
      <c r="H774" s="158"/>
      <c r="I774" s="158"/>
      <c r="J774" s="158"/>
      <c r="K774" s="158"/>
      <c r="L774" s="158"/>
      <c r="M774" s="158"/>
      <c r="N774" s="157"/>
      <c r="O774" s="157"/>
      <c r="P774" s="157"/>
      <c r="Q774" s="157"/>
      <c r="R774" s="158"/>
      <c r="S774" s="158"/>
      <c r="T774" s="158"/>
      <c r="U774" s="158"/>
      <c r="V774" s="158"/>
      <c r="W774" s="158"/>
      <c r="X774" s="158"/>
      <c r="Y774" s="147"/>
      <c r="Z774" s="147"/>
      <c r="AA774" s="147"/>
      <c r="AB774" s="147"/>
      <c r="AC774" s="147"/>
      <c r="AD774" s="147"/>
      <c r="AE774" s="147"/>
      <c r="AF774" s="147"/>
      <c r="AG774" s="147" t="s">
        <v>301</v>
      </c>
      <c r="AH774" s="147">
        <v>2</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90" t="s">
        <v>306</v>
      </c>
      <c r="D775" s="162"/>
      <c r="E775" s="163"/>
      <c r="F775" s="158"/>
      <c r="G775" s="158"/>
      <c r="H775" s="158"/>
      <c r="I775" s="158"/>
      <c r="J775" s="158"/>
      <c r="K775" s="158"/>
      <c r="L775" s="158"/>
      <c r="M775" s="158"/>
      <c r="N775" s="157"/>
      <c r="O775" s="157"/>
      <c r="P775" s="157"/>
      <c r="Q775" s="157"/>
      <c r="R775" s="158"/>
      <c r="S775" s="158"/>
      <c r="T775" s="158"/>
      <c r="U775" s="158"/>
      <c r="V775" s="158"/>
      <c r="W775" s="158"/>
      <c r="X775" s="158"/>
      <c r="Y775" s="147"/>
      <c r="Z775" s="147"/>
      <c r="AA775" s="147"/>
      <c r="AB775" s="147"/>
      <c r="AC775" s="147"/>
      <c r="AD775" s="147"/>
      <c r="AE775" s="147"/>
      <c r="AF775" s="147"/>
      <c r="AG775" s="147" t="s">
        <v>301</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72">
        <v>110</v>
      </c>
      <c r="B776" s="173" t="s">
        <v>1302</v>
      </c>
      <c r="C776" s="188" t="s">
        <v>1303</v>
      </c>
      <c r="D776" s="174" t="s">
        <v>312</v>
      </c>
      <c r="E776" s="175">
        <v>73.400000000000006</v>
      </c>
      <c r="F776" s="176"/>
      <c r="G776" s="177">
        <f>ROUND(E776*F776,2)</f>
        <v>0</v>
      </c>
      <c r="H776" s="176"/>
      <c r="I776" s="177">
        <f>ROUND(E776*H776,2)</f>
        <v>0</v>
      </c>
      <c r="J776" s="176"/>
      <c r="K776" s="177">
        <f>ROUND(E776*J776,2)</f>
        <v>0</v>
      </c>
      <c r="L776" s="177">
        <v>21</v>
      </c>
      <c r="M776" s="177">
        <f>G776*(1+L776/100)</f>
        <v>0</v>
      </c>
      <c r="N776" s="175">
        <v>1.3599999999999999E-2</v>
      </c>
      <c r="O776" s="175">
        <f>ROUND(E776*N776,2)</f>
        <v>1</v>
      </c>
      <c r="P776" s="175">
        <v>0</v>
      </c>
      <c r="Q776" s="175">
        <f>ROUND(E776*P776,2)</f>
        <v>0</v>
      </c>
      <c r="R776" s="177" t="s">
        <v>426</v>
      </c>
      <c r="S776" s="177" t="s">
        <v>267</v>
      </c>
      <c r="T776" s="178" t="s">
        <v>267</v>
      </c>
      <c r="U776" s="158">
        <v>0</v>
      </c>
      <c r="V776" s="158">
        <f>ROUND(E776*U776,2)</f>
        <v>0</v>
      </c>
      <c r="W776" s="158"/>
      <c r="X776" s="158" t="s">
        <v>427</v>
      </c>
      <c r="Y776" s="147"/>
      <c r="Z776" s="147"/>
      <c r="AA776" s="147"/>
      <c r="AB776" s="147"/>
      <c r="AC776" s="147"/>
      <c r="AD776" s="147"/>
      <c r="AE776" s="147"/>
      <c r="AF776" s="147"/>
      <c r="AG776" s="147" t="s">
        <v>428</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89" t="s">
        <v>1304</v>
      </c>
      <c r="D777" s="160"/>
      <c r="E777" s="161"/>
      <c r="F777" s="158"/>
      <c r="G777" s="158"/>
      <c r="H777" s="158"/>
      <c r="I777" s="158"/>
      <c r="J777" s="158"/>
      <c r="K777" s="158"/>
      <c r="L777" s="158"/>
      <c r="M777" s="158"/>
      <c r="N777" s="157"/>
      <c r="O777" s="157"/>
      <c r="P777" s="157"/>
      <c r="Q777" s="157"/>
      <c r="R777" s="158"/>
      <c r="S777" s="158"/>
      <c r="T777" s="158"/>
      <c r="U777" s="158"/>
      <c r="V777" s="158"/>
      <c r="W777" s="158"/>
      <c r="X777" s="158"/>
      <c r="Y777" s="147"/>
      <c r="Z777" s="147"/>
      <c r="AA777" s="147"/>
      <c r="AB777" s="147"/>
      <c r="AC777" s="147"/>
      <c r="AD777" s="147"/>
      <c r="AE777" s="147"/>
      <c r="AF777" s="147"/>
      <c r="AG777" s="147" t="s">
        <v>301</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89" t="s">
        <v>2133</v>
      </c>
      <c r="D778" s="160"/>
      <c r="E778" s="161">
        <v>63.03</v>
      </c>
      <c r="F778" s="158"/>
      <c r="G778" s="158"/>
      <c r="H778" s="158"/>
      <c r="I778" s="158"/>
      <c r="J778" s="158"/>
      <c r="K778" s="158"/>
      <c r="L778" s="158"/>
      <c r="M778" s="158"/>
      <c r="N778" s="157"/>
      <c r="O778" s="157"/>
      <c r="P778" s="157"/>
      <c r="Q778" s="157"/>
      <c r="R778" s="158"/>
      <c r="S778" s="158"/>
      <c r="T778" s="158"/>
      <c r="U778" s="158"/>
      <c r="V778" s="158"/>
      <c r="W778" s="158"/>
      <c r="X778" s="158"/>
      <c r="Y778" s="147"/>
      <c r="Z778" s="147"/>
      <c r="AA778" s="147"/>
      <c r="AB778" s="147"/>
      <c r="AC778" s="147"/>
      <c r="AD778" s="147"/>
      <c r="AE778" s="147"/>
      <c r="AF778" s="147"/>
      <c r="AG778" s="147" t="s">
        <v>301</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89" t="s">
        <v>2134</v>
      </c>
      <c r="D779" s="160"/>
      <c r="E779" s="161">
        <v>10.329000000000001</v>
      </c>
      <c r="F779" s="158"/>
      <c r="G779" s="158"/>
      <c r="H779" s="158"/>
      <c r="I779" s="158"/>
      <c r="J779" s="158"/>
      <c r="K779" s="158"/>
      <c r="L779" s="158"/>
      <c r="M779" s="158"/>
      <c r="N779" s="157"/>
      <c r="O779" s="157"/>
      <c r="P779" s="157"/>
      <c r="Q779" s="157"/>
      <c r="R779" s="158"/>
      <c r="S779" s="158"/>
      <c r="T779" s="158"/>
      <c r="U779" s="158"/>
      <c r="V779" s="158"/>
      <c r="W779" s="158"/>
      <c r="X779" s="158"/>
      <c r="Y779" s="147"/>
      <c r="Z779" s="147"/>
      <c r="AA779" s="147"/>
      <c r="AB779" s="147"/>
      <c r="AC779" s="147"/>
      <c r="AD779" s="147"/>
      <c r="AE779" s="147"/>
      <c r="AF779" s="147"/>
      <c r="AG779" s="147" t="s">
        <v>301</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89" t="s">
        <v>2135</v>
      </c>
      <c r="D780" s="160"/>
      <c r="E780" s="161">
        <v>4.1000000000000002E-2</v>
      </c>
      <c r="F780" s="158"/>
      <c r="G780" s="158"/>
      <c r="H780" s="158"/>
      <c r="I780" s="158"/>
      <c r="J780" s="158"/>
      <c r="K780" s="158"/>
      <c r="L780" s="158"/>
      <c r="M780" s="158"/>
      <c r="N780" s="157"/>
      <c r="O780" s="157"/>
      <c r="P780" s="157"/>
      <c r="Q780" s="157"/>
      <c r="R780" s="158"/>
      <c r="S780" s="158"/>
      <c r="T780" s="158"/>
      <c r="U780" s="158"/>
      <c r="V780" s="158"/>
      <c r="W780" s="158"/>
      <c r="X780" s="158"/>
      <c r="Y780" s="147"/>
      <c r="Z780" s="147"/>
      <c r="AA780" s="147"/>
      <c r="AB780" s="147"/>
      <c r="AC780" s="147"/>
      <c r="AD780" s="147"/>
      <c r="AE780" s="147"/>
      <c r="AF780" s="147"/>
      <c r="AG780" s="147" t="s">
        <v>301</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v>111</v>
      </c>
      <c r="B781" s="155" t="s">
        <v>1306</v>
      </c>
      <c r="C781" s="200" t="s">
        <v>1307</v>
      </c>
      <c r="D781" s="156" t="s">
        <v>0</v>
      </c>
      <c r="E781" s="198"/>
      <c r="F781" s="159"/>
      <c r="G781" s="158">
        <f>ROUND(E781*F781,2)</f>
        <v>0</v>
      </c>
      <c r="H781" s="159"/>
      <c r="I781" s="158">
        <f>ROUND(E781*H781,2)</f>
        <v>0</v>
      </c>
      <c r="J781" s="159"/>
      <c r="K781" s="158">
        <f>ROUND(E781*J781,2)</f>
        <v>0</v>
      </c>
      <c r="L781" s="158">
        <v>21</v>
      </c>
      <c r="M781" s="158">
        <f>G781*(1+L781/100)</f>
        <v>0</v>
      </c>
      <c r="N781" s="157">
        <v>0</v>
      </c>
      <c r="O781" s="157">
        <f>ROUND(E781*N781,2)</f>
        <v>0</v>
      </c>
      <c r="P781" s="157">
        <v>0</v>
      </c>
      <c r="Q781" s="157">
        <f>ROUND(E781*P781,2)</f>
        <v>0</v>
      </c>
      <c r="R781" s="158" t="s">
        <v>1297</v>
      </c>
      <c r="S781" s="158" t="s">
        <v>267</v>
      </c>
      <c r="T781" s="158" t="s">
        <v>267</v>
      </c>
      <c r="U781" s="158">
        <v>0</v>
      </c>
      <c r="V781" s="158">
        <f>ROUND(E781*U781,2)</f>
        <v>0</v>
      </c>
      <c r="W781" s="158"/>
      <c r="X781" s="158" t="s">
        <v>909</v>
      </c>
      <c r="Y781" s="147"/>
      <c r="Z781" s="147"/>
      <c r="AA781" s="147"/>
      <c r="AB781" s="147"/>
      <c r="AC781" s="147"/>
      <c r="AD781" s="147"/>
      <c r="AE781" s="147"/>
      <c r="AF781" s="147"/>
      <c r="AG781" s="147" t="s">
        <v>910</v>
      </c>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x14ac:dyDescent="0.2">
      <c r="A782" s="165" t="s">
        <v>262</v>
      </c>
      <c r="B782" s="166" t="s">
        <v>188</v>
      </c>
      <c r="C782" s="186" t="s">
        <v>190</v>
      </c>
      <c r="D782" s="167"/>
      <c r="E782" s="168"/>
      <c r="F782" s="169"/>
      <c r="G782" s="169">
        <f>SUMIF(AG783:AG809,"&lt;&gt;NOR",G783:G809)</f>
        <v>0</v>
      </c>
      <c r="H782" s="169"/>
      <c r="I782" s="169">
        <f>SUM(I783:I809)</f>
        <v>0</v>
      </c>
      <c r="J782" s="169"/>
      <c r="K782" s="169">
        <f>SUM(K783:K809)</f>
        <v>0</v>
      </c>
      <c r="L782" s="169"/>
      <c r="M782" s="169">
        <f>SUM(M783:M809)</f>
        <v>0</v>
      </c>
      <c r="N782" s="168"/>
      <c r="O782" s="168">
        <f>SUM(O783:O809)</f>
        <v>0.01</v>
      </c>
      <c r="P782" s="168"/>
      <c r="Q782" s="168">
        <f>SUM(Q783:Q809)</f>
        <v>0</v>
      </c>
      <c r="R782" s="169"/>
      <c r="S782" s="169"/>
      <c r="T782" s="170"/>
      <c r="U782" s="164"/>
      <c r="V782" s="164">
        <f>SUM(V783:V809)</f>
        <v>7.33</v>
      </c>
      <c r="W782" s="164"/>
      <c r="X782" s="164"/>
      <c r="AG782" t="s">
        <v>263</v>
      </c>
    </row>
    <row r="783" spans="1:60" outlineLevel="1" x14ac:dyDescent="0.2">
      <c r="A783" s="172">
        <v>112</v>
      </c>
      <c r="B783" s="173" t="s">
        <v>2136</v>
      </c>
      <c r="C783" s="188" t="s">
        <v>2137</v>
      </c>
      <c r="D783" s="174" t="s">
        <v>312</v>
      </c>
      <c r="E783" s="175">
        <v>6.6</v>
      </c>
      <c r="F783" s="176"/>
      <c r="G783" s="177">
        <f>ROUND(E783*F783,2)</f>
        <v>0</v>
      </c>
      <c r="H783" s="176"/>
      <c r="I783" s="177">
        <f>ROUND(E783*H783,2)</f>
        <v>0</v>
      </c>
      <c r="J783" s="176"/>
      <c r="K783" s="177">
        <f>ROUND(E783*J783,2)</f>
        <v>0</v>
      </c>
      <c r="L783" s="177">
        <v>21</v>
      </c>
      <c r="M783" s="177">
        <f>G783*(1+L783/100)</f>
        <v>0</v>
      </c>
      <c r="N783" s="175">
        <v>1.0000000000000001E-5</v>
      </c>
      <c r="O783" s="175">
        <f>ROUND(E783*N783,2)</f>
        <v>0</v>
      </c>
      <c r="P783" s="175">
        <v>0</v>
      </c>
      <c r="Q783" s="175">
        <f>ROUND(E783*P783,2)</f>
        <v>0</v>
      </c>
      <c r="R783" s="177" t="s">
        <v>2138</v>
      </c>
      <c r="S783" s="177" t="s">
        <v>267</v>
      </c>
      <c r="T783" s="178" t="s">
        <v>267</v>
      </c>
      <c r="U783" s="158">
        <v>7.0000000000000007E-2</v>
      </c>
      <c r="V783" s="158">
        <f>ROUND(E783*U783,2)</f>
        <v>0.46</v>
      </c>
      <c r="W783" s="158"/>
      <c r="X783" s="158" t="s">
        <v>314</v>
      </c>
      <c r="Y783" s="147"/>
      <c r="Z783" s="147"/>
      <c r="AA783" s="147"/>
      <c r="AB783" s="147"/>
      <c r="AC783" s="147"/>
      <c r="AD783" s="147"/>
      <c r="AE783" s="147"/>
      <c r="AF783" s="147"/>
      <c r="AG783" s="147" t="s">
        <v>919</v>
      </c>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89" t="s">
        <v>2139</v>
      </c>
      <c r="D784" s="160"/>
      <c r="E784" s="161"/>
      <c r="F784" s="158"/>
      <c r="G784" s="158"/>
      <c r="H784" s="158"/>
      <c r="I784" s="158"/>
      <c r="J784" s="158"/>
      <c r="K784" s="158"/>
      <c r="L784" s="158"/>
      <c r="M784" s="158"/>
      <c r="N784" s="157"/>
      <c r="O784" s="157"/>
      <c r="P784" s="157"/>
      <c r="Q784" s="157"/>
      <c r="R784" s="158"/>
      <c r="S784" s="158"/>
      <c r="T784" s="158"/>
      <c r="U784" s="158"/>
      <c r="V784" s="158"/>
      <c r="W784" s="158"/>
      <c r="X784" s="158"/>
      <c r="Y784" s="147"/>
      <c r="Z784" s="147"/>
      <c r="AA784" s="147"/>
      <c r="AB784" s="147"/>
      <c r="AC784" s="147"/>
      <c r="AD784" s="147"/>
      <c r="AE784" s="147"/>
      <c r="AF784" s="147"/>
      <c r="AG784" s="147" t="s">
        <v>301</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9" t="s">
        <v>2140</v>
      </c>
      <c r="D785" s="160"/>
      <c r="E785" s="161">
        <v>6.6</v>
      </c>
      <c r="F785" s="158"/>
      <c r="G785" s="158"/>
      <c r="H785" s="158"/>
      <c r="I785" s="158"/>
      <c r="J785" s="158"/>
      <c r="K785" s="158"/>
      <c r="L785" s="158"/>
      <c r="M785" s="158"/>
      <c r="N785" s="157"/>
      <c r="O785" s="157"/>
      <c r="P785" s="157"/>
      <c r="Q785" s="157"/>
      <c r="R785" s="158"/>
      <c r="S785" s="158"/>
      <c r="T785" s="158"/>
      <c r="U785" s="158"/>
      <c r="V785" s="158"/>
      <c r="W785" s="158"/>
      <c r="X785" s="158"/>
      <c r="Y785" s="147"/>
      <c r="Z785" s="147"/>
      <c r="AA785" s="147"/>
      <c r="AB785" s="147"/>
      <c r="AC785" s="147"/>
      <c r="AD785" s="147"/>
      <c r="AE785" s="147"/>
      <c r="AF785" s="147"/>
      <c r="AG785" s="147" t="s">
        <v>301</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90" t="s">
        <v>302</v>
      </c>
      <c r="D786" s="162"/>
      <c r="E786" s="163"/>
      <c r="F786" s="158"/>
      <c r="G786" s="158"/>
      <c r="H786" s="158"/>
      <c r="I786" s="158"/>
      <c r="J786" s="158"/>
      <c r="K786" s="158"/>
      <c r="L786" s="158"/>
      <c r="M786" s="158"/>
      <c r="N786" s="157"/>
      <c r="O786" s="157"/>
      <c r="P786" s="157"/>
      <c r="Q786" s="157"/>
      <c r="R786" s="158"/>
      <c r="S786" s="158"/>
      <c r="T786" s="158"/>
      <c r="U786" s="158"/>
      <c r="V786" s="158"/>
      <c r="W786" s="158"/>
      <c r="X786" s="158"/>
      <c r="Y786" s="147"/>
      <c r="Z786" s="147"/>
      <c r="AA786" s="147"/>
      <c r="AB786" s="147"/>
      <c r="AC786" s="147"/>
      <c r="AD786" s="147"/>
      <c r="AE786" s="147"/>
      <c r="AF786" s="147"/>
      <c r="AG786" s="147" t="s">
        <v>301</v>
      </c>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91" t="s">
        <v>2141</v>
      </c>
      <c r="D787" s="162"/>
      <c r="E787" s="163">
        <v>2.4647999999999999</v>
      </c>
      <c r="F787" s="158"/>
      <c r="G787" s="158"/>
      <c r="H787" s="158"/>
      <c r="I787" s="158"/>
      <c r="J787" s="158"/>
      <c r="K787" s="158"/>
      <c r="L787" s="158"/>
      <c r="M787" s="158"/>
      <c r="N787" s="157"/>
      <c r="O787" s="157"/>
      <c r="P787" s="157"/>
      <c r="Q787" s="157"/>
      <c r="R787" s="158"/>
      <c r="S787" s="158"/>
      <c r="T787" s="158"/>
      <c r="U787" s="158"/>
      <c r="V787" s="158"/>
      <c r="W787" s="158"/>
      <c r="X787" s="158"/>
      <c r="Y787" s="147"/>
      <c r="Z787" s="147"/>
      <c r="AA787" s="147"/>
      <c r="AB787" s="147"/>
      <c r="AC787" s="147"/>
      <c r="AD787" s="147"/>
      <c r="AE787" s="147"/>
      <c r="AF787" s="147"/>
      <c r="AG787" s="147" t="s">
        <v>301</v>
      </c>
      <c r="AH787" s="147">
        <v>2</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91" t="s">
        <v>2142</v>
      </c>
      <c r="D788" s="162"/>
      <c r="E788" s="163">
        <v>1.2584</v>
      </c>
      <c r="F788" s="158"/>
      <c r="G788" s="158"/>
      <c r="H788" s="158"/>
      <c r="I788" s="158"/>
      <c r="J788" s="158"/>
      <c r="K788" s="158"/>
      <c r="L788" s="158"/>
      <c r="M788" s="158"/>
      <c r="N788" s="157"/>
      <c r="O788" s="157"/>
      <c r="P788" s="157"/>
      <c r="Q788" s="157"/>
      <c r="R788" s="158"/>
      <c r="S788" s="158"/>
      <c r="T788" s="158"/>
      <c r="U788" s="158"/>
      <c r="V788" s="158"/>
      <c r="W788" s="158"/>
      <c r="X788" s="158"/>
      <c r="Y788" s="147"/>
      <c r="Z788" s="147"/>
      <c r="AA788" s="147"/>
      <c r="AB788" s="147"/>
      <c r="AC788" s="147"/>
      <c r="AD788" s="147"/>
      <c r="AE788" s="147"/>
      <c r="AF788" s="147"/>
      <c r="AG788" s="147" t="s">
        <v>301</v>
      </c>
      <c r="AH788" s="147">
        <v>2</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91" t="s">
        <v>2143</v>
      </c>
      <c r="D789" s="162"/>
      <c r="E789" s="163">
        <v>2.8288000000000002</v>
      </c>
      <c r="F789" s="158"/>
      <c r="G789" s="158"/>
      <c r="H789" s="158"/>
      <c r="I789" s="158"/>
      <c r="J789" s="158"/>
      <c r="K789" s="158"/>
      <c r="L789" s="158"/>
      <c r="M789" s="158"/>
      <c r="N789" s="157"/>
      <c r="O789" s="157"/>
      <c r="P789" s="157"/>
      <c r="Q789" s="157"/>
      <c r="R789" s="158"/>
      <c r="S789" s="158"/>
      <c r="T789" s="158"/>
      <c r="U789" s="158"/>
      <c r="V789" s="158"/>
      <c r="W789" s="158"/>
      <c r="X789" s="158"/>
      <c r="Y789" s="147"/>
      <c r="Z789" s="147"/>
      <c r="AA789" s="147"/>
      <c r="AB789" s="147"/>
      <c r="AC789" s="147"/>
      <c r="AD789" s="147"/>
      <c r="AE789" s="147"/>
      <c r="AF789" s="147"/>
      <c r="AG789" s="147" t="s">
        <v>301</v>
      </c>
      <c r="AH789" s="147">
        <v>2</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90" t="s">
        <v>306</v>
      </c>
      <c r="D790" s="162"/>
      <c r="E790" s="163"/>
      <c r="F790" s="158"/>
      <c r="G790" s="158"/>
      <c r="H790" s="158"/>
      <c r="I790" s="158"/>
      <c r="J790" s="158"/>
      <c r="K790" s="158"/>
      <c r="L790" s="158"/>
      <c r="M790" s="158"/>
      <c r="N790" s="157"/>
      <c r="O790" s="157"/>
      <c r="P790" s="157"/>
      <c r="Q790" s="157"/>
      <c r="R790" s="158"/>
      <c r="S790" s="158"/>
      <c r="T790" s="158"/>
      <c r="U790" s="158"/>
      <c r="V790" s="158"/>
      <c r="W790" s="158"/>
      <c r="X790" s="158"/>
      <c r="Y790" s="147"/>
      <c r="Z790" s="147"/>
      <c r="AA790" s="147"/>
      <c r="AB790" s="147"/>
      <c r="AC790" s="147"/>
      <c r="AD790" s="147"/>
      <c r="AE790" s="147"/>
      <c r="AF790" s="147"/>
      <c r="AG790" s="147" t="s">
        <v>301</v>
      </c>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72">
        <v>113</v>
      </c>
      <c r="B791" s="173" t="s">
        <v>2144</v>
      </c>
      <c r="C791" s="188" t="s">
        <v>2145</v>
      </c>
      <c r="D791" s="174" t="s">
        <v>312</v>
      </c>
      <c r="E791" s="175">
        <v>1.3</v>
      </c>
      <c r="F791" s="176"/>
      <c r="G791" s="177">
        <f>ROUND(E791*F791,2)</f>
        <v>0</v>
      </c>
      <c r="H791" s="176"/>
      <c r="I791" s="177">
        <f>ROUND(E791*H791,2)</f>
        <v>0</v>
      </c>
      <c r="J791" s="176"/>
      <c r="K791" s="177">
        <f>ROUND(E791*J791,2)</f>
        <v>0</v>
      </c>
      <c r="L791" s="177">
        <v>21</v>
      </c>
      <c r="M791" s="177">
        <f>G791*(1+L791/100)</f>
        <v>0</v>
      </c>
      <c r="N791" s="175">
        <v>1.4999999999999999E-4</v>
      </c>
      <c r="O791" s="175">
        <f>ROUND(E791*N791,2)</f>
        <v>0</v>
      </c>
      <c r="P791" s="175">
        <v>0</v>
      </c>
      <c r="Q791" s="175">
        <f>ROUND(E791*P791,2)</f>
        <v>0</v>
      </c>
      <c r="R791" s="177" t="s">
        <v>2138</v>
      </c>
      <c r="S791" s="177" t="s">
        <v>267</v>
      </c>
      <c r="T791" s="178" t="s">
        <v>267</v>
      </c>
      <c r="U791" s="158">
        <v>0.23</v>
      </c>
      <c r="V791" s="158">
        <f>ROUND(E791*U791,2)</f>
        <v>0.3</v>
      </c>
      <c r="W791" s="158"/>
      <c r="X791" s="158" t="s">
        <v>314</v>
      </c>
      <c r="Y791" s="147"/>
      <c r="Z791" s="147"/>
      <c r="AA791" s="147"/>
      <c r="AB791" s="147"/>
      <c r="AC791" s="147"/>
      <c r="AD791" s="147"/>
      <c r="AE791" s="147"/>
      <c r="AF791" s="147"/>
      <c r="AG791" s="147" t="s">
        <v>919</v>
      </c>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189" t="s">
        <v>2146</v>
      </c>
      <c r="D792" s="160"/>
      <c r="E792" s="161"/>
      <c r="F792" s="158"/>
      <c r="G792" s="158"/>
      <c r="H792" s="158"/>
      <c r="I792" s="158"/>
      <c r="J792" s="158"/>
      <c r="K792" s="158"/>
      <c r="L792" s="158"/>
      <c r="M792" s="158"/>
      <c r="N792" s="157"/>
      <c r="O792" s="157"/>
      <c r="P792" s="157"/>
      <c r="Q792" s="157"/>
      <c r="R792" s="158"/>
      <c r="S792" s="158"/>
      <c r="T792" s="158"/>
      <c r="U792" s="158"/>
      <c r="V792" s="158"/>
      <c r="W792" s="158"/>
      <c r="X792" s="158"/>
      <c r="Y792" s="147"/>
      <c r="Z792" s="147"/>
      <c r="AA792" s="147"/>
      <c r="AB792" s="147"/>
      <c r="AC792" s="147"/>
      <c r="AD792" s="147"/>
      <c r="AE792" s="147"/>
      <c r="AF792" s="147"/>
      <c r="AG792" s="147" t="s">
        <v>301</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54"/>
      <c r="B793" s="155"/>
      <c r="C793" s="189" t="s">
        <v>2147</v>
      </c>
      <c r="D793" s="160"/>
      <c r="E793" s="161">
        <v>1.3</v>
      </c>
      <c r="F793" s="158"/>
      <c r="G793" s="158"/>
      <c r="H793" s="158"/>
      <c r="I793" s="158"/>
      <c r="J793" s="158"/>
      <c r="K793" s="158"/>
      <c r="L793" s="158"/>
      <c r="M793" s="158"/>
      <c r="N793" s="157"/>
      <c r="O793" s="157"/>
      <c r="P793" s="157"/>
      <c r="Q793" s="157"/>
      <c r="R793" s="158"/>
      <c r="S793" s="158"/>
      <c r="T793" s="158"/>
      <c r="U793" s="158"/>
      <c r="V793" s="158"/>
      <c r="W793" s="158"/>
      <c r="X793" s="158"/>
      <c r="Y793" s="147"/>
      <c r="Z793" s="147"/>
      <c r="AA793" s="147"/>
      <c r="AB793" s="147"/>
      <c r="AC793" s="147"/>
      <c r="AD793" s="147"/>
      <c r="AE793" s="147"/>
      <c r="AF793" s="147"/>
      <c r="AG793" s="147" t="s">
        <v>301</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72">
        <v>114</v>
      </c>
      <c r="B794" s="173" t="s">
        <v>2148</v>
      </c>
      <c r="C794" s="188" t="s">
        <v>2149</v>
      </c>
      <c r="D794" s="174" t="s">
        <v>312</v>
      </c>
      <c r="E794" s="175">
        <v>13.85</v>
      </c>
      <c r="F794" s="176"/>
      <c r="G794" s="177">
        <f>ROUND(E794*F794,2)</f>
        <v>0</v>
      </c>
      <c r="H794" s="176"/>
      <c r="I794" s="177">
        <f>ROUND(E794*H794,2)</f>
        <v>0</v>
      </c>
      <c r="J794" s="176"/>
      <c r="K794" s="177">
        <f>ROUND(E794*J794,2)</f>
        <v>0</v>
      </c>
      <c r="L794" s="177">
        <v>21</v>
      </c>
      <c r="M794" s="177">
        <f>G794*(1+L794/100)</f>
        <v>0</v>
      </c>
      <c r="N794" s="175">
        <v>4.2000000000000002E-4</v>
      </c>
      <c r="O794" s="175">
        <f>ROUND(E794*N794,2)</f>
        <v>0.01</v>
      </c>
      <c r="P794" s="175">
        <v>0</v>
      </c>
      <c r="Q794" s="175">
        <f>ROUND(E794*P794,2)</f>
        <v>0</v>
      </c>
      <c r="R794" s="177" t="s">
        <v>2138</v>
      </c>
      <c r="S794" s="177" t="s">
        <v>267</v>
      </c>
      <c r="T794" s="178" t="s">
        <v>267</v>
      </c>
      <c r="U794" s="158">
        <v>0.28999999999999998</v>
      </c>
      <c r="V794" s="158">
        <f>ROUND(E794*U794,2)</f>
        <v>4.0199999999999996</v>
      </c>
      <c r="W794" s="158"/>
      <c r="X794" s="158" t="s">
        <v>314</v>
      </c>
      <c r="Y794" s="147"/>
      <c r="Z794" s="147"/>
      <c r="AA794" s="147"/>
      <c r="AB794" s="147"/>
      <c r="AC794" s="147"/>
      <c r="AD794" s="147"/>
      <c r="AE794" s="147"/>
      <c r="AF794" s="147"/>
      <c r="AG794" s="147" t="s">
        <v>919</v>
      </c>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89" t="s">
        <v>2150</v>
      </c>
      <c r="D795" s="160"/>
      <c r="E795" s="161">
        <v>7.25</v>
      </c>
      <c r="F795" s="158"/>
      <c r="G795" s="158"/>
      <c r="H795" s="158"/>
      <c r="I795" s="158"/>
      <c r="J795" s="158"/>
      <c r="K795" s="158"/>
      <c r="L795" s="158"/>
      <c r="M795" s="158"/>
      <c r="N795" s="157"/>
      <c r="O795" s="157"/>
      <c r="P795" s="157"/>
      <c r="Q795" s="157"/>
      <c r="R795" s="158"/>
      <c r="S795" s="158"/>
      <c r="T795" s="158"/>
      <c r="U795" s="158"/>
      <c r="V795" s="158"/>
      <c r="W795" s="158"/>
      <c r="X795" s="158"/>
      <c r="Y795" s="147"/>
      <c r="Z795" s="147"/>
      <c r="AA795" s="147"/>
      <c r="AB795" s="147"/>
      <c r="AC795" s="147"/>
      <c r="AD795" s="147"/>
      <c r="AE795" s="147"/>
      <c r="AF795" s="147"/>
      <c r="AG795" s="147" t="s">
        <v>301</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90" t="s">
        <v>302</v>
      </c>
      <c r="D796" s="162"/>
      <c r="E796" s="163"/>
      <c r="F796" s="158"/>
      <c r="G796" s="158"/>
      <c r="H796" s="158"/>
      <c r="I796" s="158"/>
      <c r="J796" s="158"/>
      <c r="K796" s="158"/>
      <c r="L796" s="158"/>
      <c r="M796" s="158"/>
      <c r="N796" s="157"/>
      <c r="O796" s="157"/>
      <c r="P796" s="157"/>
      <c r="Q796" s="157"/>
      <c r="R796" s="158"/>
      <c r="S796" s="158"/>
      <c r="T796" s="158"/>
      <c r="U796" s="158"/>
      <c r="V796" s="158"/>
      <c r="W796" s="158"/>
      <c r="X796" s="158"/>
      <c r="Y796" s="147"/>
      <c r="Z796" s="147"/>
      <c r="AA796" s="147"/>
      <c r="AB796" s="147"/>
      <c r="AC796" s="147"/>
      <c r="AD796" s="147"/>
      <c r="AE796" s="147"/>
      <c r="AF796" s="147"/>
      <c r="AG796" s="147" t="s">
        <v>301</v>
      </c>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91" t="s">
        <v>2151</v>
      </c>
      <c r="D797" s="162"/>
      <c r="E797" s="163">
        <v>4.7670000000000003</v>
      </c>
      <c r="F797" s="158"/>
      <c r="G797" s="158"/>
      <c r="H797" s="158"/>
      <c r="I797" s="158"/>
      <c r="J797" s="158"/>
      <c r="K797" s="158"/>
      <c r="L797" s="158"/>
      <c r="M797" s="158"/>
      <c r="N797" s="157"/>
      <c r="O797" s="157"/>
      <c r="P797" s="157"/>
      <c r="Q797" s="157"/>
      <c r="R797" s="158"/>
      <c r="S797" s="158"/>
      <c r="T797" s="158"/>
      <c r="U797" s="158"/>
      <c r="V797" s="158"/>
      <c r="W797" s="158"/>
      <c r="X797" s="158"/>
      <c r="Y797" s="147"/>
      <c r="Z797" s="147"/>
      <c r="AA797" s="147"/>
      <c r="AB797" s="147"/>
      <c r="AC797" s="147"/>
      <c r="AD797" s="147"/>
      <c r="AE797" s="147"/>
      <c r="AF797" s="147"/>
      <c r="AG797" s="147" t="s">
        <v>301</v>
      </c>
      <c r="AH797" s="147">
        <v>2</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91" t="s">
        <v>2141</v>
      </c>
      <c r="D798" s="162"/>
      <c r="E798" s="163">
        <v>2.4647999999999999</v>
      </c>
      <c r="F798" s="158"/>
      <c r="G798" s="158"/>
      <c r="H798" s="158"/>
      <c r="I798" s="158"/>
      <c r="J798" s="158"/>
      <c r="K798" s="158"/>
      <c r="L798" s="158"/>
      <c r="M798" s="158"/>
      <c r="N798" s="157"/>
      <c r="O798" s="157"/>
      <c r="P798" s="157"/>
      <c r="Q798" s="157"/>
      <c r="R798" s="158"/>
      <c r="S798" s="158"/>
      <c r="T798" s="158"/>
      <c r="U798" s="158"/>
      <c r="V798" s="158"/>
      <c r="W798" s="158"/>
      <c r="X798" s="158"/>
      <c r="Y798" s="147"/>
      <c r="Z798" s="147"/>
      <c r="AA798" s="147"/>
      <c r="AB798" s="147"/>
      <c r="AC798" s="147"/>
      <c r="AD798" s="147"/>
      <c r="AE798" s="147"/>
      <c r="AF798" s="147"/>
      <c r="AG798" s="147" t="s">
        <v>301</v>
      </c>
      <c r="AH798" s="147">
        <v>2</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90" t="s">
        <v>306</v>
      </c>
      <c r="D799" s="162"/>
      <c r="E799" s="163"/>
      <c r="F799" s="158"/>
      <c r="G799" s="158"/>
      <c r="H799" s="158"/>
      <c r="I799" s="158"/>
      <c r="J799" s="158"/>
      <c r="K799" s="158"/>
      <c r="L799" s="158"/>
      <c r="M799" s="158"/>
      <c r="N799" s="157"/>
      <c r="O799" s="157"/>
      <c r="P799" s="157"/>
      <c r="Q799" s="157"/>
      <c r="R799" s="158"/>
      <c r="S799" s="158"/>
      <c r="T799" s="158"/>
      <c r="U799" s="158"/>
      <c r="V799" s="158"/>
      <c r="W799" s="158"/>
      <c r="X799" s="158"/>
      <c r="Y799" s="147"/>
      <c r="Z799" s="147"/>
      <c r="AA799" s="147"/>
      <c r="AB799" s="147"/>
      <c r="AC799" s="147"/>
      <c r="AD799" s="147"/>
      <c r="AE799" s="147"/>
      <c r="AF799" s="147"/>
      <c r="AG799" s="147" t="s">
        <v>301</v>
      </c>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89" t="s">
        <v>2139</v>
      </c>
      <c r="D800" s="160"/>
      <c r="E800" s="161"/>
      <c r="F800" s="158"/>
      <c r="G800" s="158"/>
      <c r="H800" s="158"/>
      <c r="I800" s="158"/>
      <c r="J800" s="158"/>
      <c r="K800" s="158"/>
      <c r="L800" s="158"/>
      <c r="M800" s="158"/>
      <c r="N800" s="157"/>
      <c r="O800" s="157"/>
      <c r="P800" s="157"/>
      <c r="Q800" s="157"/>
      <c r="R800" s="158"/>
      <c r="S800" s="158"/>
      <c r="T800" s="158"/>
      <c r="U800" s="158"/>
      <c r="V800" s="158"/>
      <c r="W800" s="158"/>
      <c r="X800" s="158"/>
      <c r="Y800" s="147"/>
      <c r="Z800" s="147"/>
      <c r="AA800" s="147"/>
      <c r="AB800" s="147"/>
      <c r="AC800" s="147"/>
      <c r="AD800" s="147"/>
      <c r="AE800" s="147"/>
      <c r="AF800" s="147"/>
      <c r="AG800" s="147" t="s">
        <v>301</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89" t="s">
        <v>2140</v>
      </c>
      <c r="D801" s="160"/>
      <c r="E801" s="161">
        <v>6.6</v>
      </c>
      <c r="F801" s="158"/>
      <c r="G801" s="158"/>
      <c r="H801" s="158"/>
      <c r="I801" s="158"/>
      <c r="J801" s="158"/>
      <c r="K801" s="158"/>
      <c r="L801" s="158"/>
      <c r="M801" s="158"/>
      <c r="N801" s="157"/>
      <c r="O801" s="157"/>
      <c r="P801" s="157"/>
      <c r="Q801" s="157"/>
      <c r="R801" s="158"/>
      <c r="S801" s="158"/>
      <c r="T801" s="158"/>
      <c r="U801" s="158"/>
      <c r="V801" s="158"/>
      <c r="W801" s="158"/>
      <c r="X801" s="158"/>
      <c r="Y801" s="147"/>
      <c r="Z801" s="147"/>
      <c r="AA801" s="147"/>
      <c r="AB801" s="147"/>
      <c r="AC801" s="147"/>
      <c r="AD801" s="147"/>
      <c r="AE801" s="147"/>
      <c r="AF801" s="147"/>
      <c r="AG801" s="147" t="s">
        <v>301</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72">
        <v>115</v>
      </c>
      <c r="B802" s="173" t="s">
        <v>2152</v>
      </c>
      <c r="C802" s="188" t="s">
        <v>2153</v>
      </c>
      <c r="D802" s="174" t="s">
        <v>312</v>
      </c>
      <c r="E802" s="175">
        <v>13.85</v>
      </c>
      <c r="F802" s="176"/>
      <c r="G802" s="177">
        <f>ROUND(E802*F802,2)</f>
        <v>0</v>
      </c>
      <c r="H802" s="176"/>
      <c r="I802" s="177">
        <f>ROUND(E802*H802,2)</f>
        <v>0</v>
      </c>
      <c r="J802" s="176"/>
      <c r="K802" s="177">
        <f>ROUND(E802*J802,2)</f>
        <v>0</v>
      </c>
      <c r="L802" s="177">
        <v>21</v>
      </c>
      <c r="M802" s="177">
        <f>G802*(1+L802/100)</f>
        <v>0</v>
      </c>
      <c r="N802" s="175">
        <v>8.0000000000000007E-5</v>
      </c>
      <c r="O802" s="175">
        <f>ROUND(E802*N802,2)</f>
        <v>0</v>
      </c>
      <c r="P802" s="175">
        <v>0</v>
      </c>
      <c r="Q802" s="175">
        <f>ROUND(E802*P802,2)</f>
        <v>0</v>
      </c>
      <c r="R802" s="177" t="s">
        <v>2138</v>
      </c>
      <c r="S802" s="177" t="s">
        <v>267</v>
      </c>
      <c r="T802" s="178" t="s">
        <v>267</v>
      </c>
      <c r="U802" s="158">
        <v>0.16</v>
      </c>
      <c r="V802" s="158">
        <f>ROUND(E802*U802,2)</f>
        <v>2.2200000000000002</v>
      </c>
      <c r="W802" s="158"/>
      <c r="X802" s="158" t="s">
        <v>314</v>
      </c>
      <c r="Y802" s="147"/>
      <c r="Z802" s="147"/>
      <c r="AA802" s="147"/>
      <c r="AB802" s="147"/>
      <c r="AC802" s="147"/>
      <c r="AD802" s="147"/>
      <c r="AE802" s="147"/>
      <c r="AF802" s="147"/>
      <c r="AG802" s="147" t="s">
        <v>919</v>
      </c>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89" t="s">
        <v>2150</v>
      </c>
      <c r="D803" s="160"/>
      <c r="E803" s="161">
        <v>7.25</v>
      </c>
      <c r="F803" s="158"/>
      <c r="G803" s="158"/>
      <c r="H803" s="158"/>
      <c r="I803" s="158"/>
      <c r="J803" s="158"/>
      <c r="K803" s="158"/>
      <c r="L803" s="158"/>
      <c r="M803" s="158"/>
      <c r="N803" s="157"/>
      <c r="O803" s="157"/>
      <c r="P803" s="157"/>
      <c r="Q803" s="157"/>
      <c r="R803" s="158"/>
      <c r="S803" s="158"/>
      <c r="T803" s="158"/>
      <c r="U803" s="158"/>
      <c r="V803" s="158"/>
      <c r="W803" s="158"/>
      <c r="X803" s="158"/>
      <c r="Y803" s="147"/>
      <c r="Z803" s="147"/>
      <c r="AA803" s="147"/>
      <c r="AB803" s="147"/>
      <c r="AC803" s="147"/>
      <c r="AD803" s="147"/>
      <c r="AE803" s="147"/>
      <c r="AF803" s="147"/>
      <c r="AG803" s="147" t="s">
        <v>301</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189" t="s">
        <v>2140</v>
      </c>
      <c r="D804" s="160"/>
      <c r="E804" s="161">
        <v>6.6</v>
      </c>
      <c r="F804" s="158"/>
      <c r="G804" s="158"/>
      <c r="H804" s="158"/>
      <c r="I804" s="158"/>
      <c r="J804" s="158"/>
      <c r="K804" s="158"/>
      <c r="L804" s="158"/>
      <c r="M804" s="158"/>
      <c r="N804" s="157"/>
      <c r="O804" s="157"/>
      <c r="P804" s="157"/>
      <c r="Q804" s="157"/>
      <c r="R804" s="158"/>
      <c r="S804" s="158"/>
      <c r="T804" s="158"/>
      <c r="U804" s="158"/>
      <c r="V804" s="158"/>
      <c r="W804" s="158"/>
      <c r="X804" s="158"/>
      <c r="Y804" s="147"/>
      <c r="Z804" s="147"/>
      <c r="AA804" s="147"/>
      <c r="AB804" s="147"/>
      <c r="AC804" s="147"/>
      <c r="AD804" s="147"/>
      <c r="AE804" s="147"/>
      <c r="AF804" s="147"/>
      <c r="AG804" s="147" t="s">
        <v>301</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72">
        <v>116</v>
      </c>
      <c r="B805" s="173" t="s">
        <v>2154</v>
      </c>
      <c r="C805" s="188" t="s">
        <v>2155</v>
      </c>
      <c r="D805" s="174" t="s">
        <v>312</v>
      </c>
      <c r="E805" s="175">
        <v>6.6</v>
      </c>
      <c r="F805" s="176"/>
      <c r="G805" s="177">
        <f>ROUND(E805*F805,2)</f>
        <v>0</v>
      </c>
      <c r="H805" s="176"/>
      <c r="I805" s="177">
        <f>ROUND(E805*H805,2)</f>
        <v>0</v>
      </c>
      <c r="J805" s="176"/>
      <c r="K805" s="177">
        <f>ROUND(E805*J805,2)</f>
        <v>0</v>
      </c>
      <c r="L805" s="177">
        <v>21</v>
      </c>
      <c r="M805" s="177">
        <f>G805*(1+L805/100)</f>
        <v>0</v>
      </c>
      <c r="N805" s="175">
        <v>1.0000000000000001E-5</v>
      </c>
      <c r="O805" s="175">
        <f>ROUND(E805*N805,2)</f>
        <v>0</v>
      </c>
      <c r="P805" s="175">
        <v>0</v>
      </c>
      <c r="Q805" s="175">
        <f>ROUND(E805*P805,2)</f>
        <v>0</v>
      </c>
      <c r="R805" s="177" t="s">
        <v>2138</v>
      </c>
      <c r="S805" s="177" t="s">
        <v>267</v>
      </c>
      <c r="T805" s="178" t="s">
        <v>267</v>
      </c>
      <c r="U805" s="158">
        <v>0.05</v>
      </c>
      <c r="V805" s="158">
        <f>ROUND(E805*U805,2)</f>
        <v>0.33</v>
      </c>
      <c r="W805" s="158"/>
      <c r="X805" s="158" t="s">
        <v>314</v>
      </c>
      <c r="Y805" s="147"/>
      <c r="Z805" s="147"/>
      <c r="AA805" s="147"/>
      <c r="AB805" s="147"/>
      <c r="AC805" s="147"/>
      <c r="AD805" s="147"/>
      <c r="AE805" s="147"/>
      <c r="AF805" s="147"/>
      <c r="AG805" s="147" t="s">
        <v>919</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89" t="s">
        <v>2139</v>
      </c>
      <c r="D806" s="160"/>
      <c r="E806" s="161"/>
      <c r="F806" s="158"/>
      <c r="G806" s="158"/>
      <c r="H806" s="158"/>
      <c r="I806" s="158"/>
      <c r="J806" s="158"/>
      <c r="K806" s="158"/>
      <c r="L806" s="158"/>
      <c r="M806" s="158"/>
      <c r="N806" s="157"/>
      <c r="O806" s="157"/>
      <c r="P806" s="157"/>
      <c r="Q806" s="157"/>
      <c r="R806" s="158"/>
      <c r="S806" s="158"/>
      <c r="T806" s="158"/>
      <c r="U806" s="158"/>
      <c r="V806" s="158"/>
      <c r="W806" s="158"/>
      <c r="X806" s="158"/>
      <c r="Y806" s="147"/>
      <c r="Z806" s="147"/>
      <c r="AA806" s="147"/>
      <c r="AB806" s="147"/>
      <c r="AC806" s="147"/>
      <c r="AD806" s="147"/>
      <c r="AE806" s="147"/>
      <c r="AF806" s="147"/>
      <c r="AG806" s="147" t="s">
        <v>301</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89" t="s">
        <v>2140</v>
      </c>
      <c r="D807" s="160"/>
      <c r="E807" s="161">
        <v>6.6</v>
      </c>
      <c r="F807" s="158"/>
      <c r="G807" s="158"/>
      <c r="H807" s="158"/>
      <c r="I807" s="158"/>
      <c r="J807" s="158"/>
      <c r="K807" s="158"/>
      <c r="L807" s="158"/>
      <c r="M807" s="158"/>
      <c r="N807" s="157"/>
      <c r="O807" s="157"/>
      <c r="P807" s="157"/>
      <c r="Q807" s="157"/>
      <c r="R807" s="158"/>
      <c r="S807" s="158"/>
      <c r="T807" s="158"/>
      <c r="U807" s="158"/>
      <c r="V807" s="158"/>
      <c r="W807" s="158"/>
      <c r="X807" s="158"/>
      <c r="Y807" s="147"/>
      <c r="Z807" s="147"/>
      <c r="AA807" s="147"/>
      <c r="AB807" s="147"/>
      <c r="AC807" s="147"/>
      <c r="AD807" s="147"/>
      <c r="AE807" s="147"/>
      <c r="AF807" s="147"/>
      <c r="AG807" s="147" t="s">
        <v>301</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72">
        <v>117</v>
      </c>
      <c r="B808" s="173" t="s">
        <v>2156</v>
      </c>
      <c r="C808" s="188" t="s">
        <v>2157</v>
      </c>
      <c r="D808" s="174" t="s">
        <v>2012</v>
      </c>
      <c r="E808" s="175">
        <v>132.19999999999999</v>
      </c>
      <c r="F808" s="176"/>
      <c r="G808" s="177">
        <f>ROUND(E808*F808,2)</f>
        <v>0</v>
      </c>
      <c r="H808" s="176"/>
      <c r="I808" s="177">
        <f>ROUND(E808*H808,2)</f>
        <v>0</v>
      </c>
      <c r="J808" s="176"/>
      <c r="K808" s="177">
        <f>ROUND(E808*J808,2)</f>
        <v>0</v>
      </c>
      <c r="L808" s="177">
        <v>21</v>
      </c>
      <c r="M808" s="177">
        <f>G808*(1+L808/100)</f>
        <v>0</v>
      </c>
      <c r="N808" s="175">
        <v>0</v>
      </c>
      <c r="O808" s="175">
        <f>ROUND(E808*N808,2)</f>
        <v>0</v>
      </c>
      <c r="P808" s="175">
        <v>0</v>
      </c>
      <c r="Q808" s="175">
        <f>ROUND(E808*P808,2)</f>
        <v>0</v>
      </c>
      <c r="R808" s="177"/>
      <c r="S808" s="177" t="s">
        <v>281</v>
      </c>
      <c r="T808" s="178" t="s">
        <v>268</v>
      </c>
      <c r="U808" s="158">
        <v>0</v>
      </c>
      <c r="V808" s="158">
        <f>ROUND(E808*U808,2)</f>
        <v>0</v>
      </c>
      <c r="W808" s="158"/>
      <c r="X808" s="158" t="s">
        <v>314</v>
      </c>
      <c r="Y808" s="147"/>
      <c r="Z808" s="147"/>
      <c r="AA808" s="147"/>
      <c r="AB808" s="147"/>
      <c r="AC808" s="147"/>
      <c r="AD808" s="147"/>
      <c r="AE808" s="147"/>
      <c r="AF808" s="147"/>
      <c r="AG808" s="147" t="s">
        <v>315</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189" t="s">
        <v>2158</v>
      </c>
      <c r="D809" s="160"/>
      <c r="E809" s="161">
        <v>132.19999999999999</v>
      </c>
      <c r="F809" s="158"/>
      <c r="G809" s="158"/>
      <c r="H809" s="158"/>
      <c r="I809" s="158"/>
      <c r="J809" s="158"/>
      <c r="K809" s="158"/>
      <c r="L809" s="158"/>
      <c r="M809" s="158"/>
      <c r="N809" s="157"/>
      <c r="O809" s="157"/>
      <c r="P809" s="157"/>
      <c r="Q809" s="157"/>
      <c r="R809" s="158"/>
      <c r="S809" s="158"/>
      <c r="T809" s="158"/>
      <c r="U809" s="158"/>
      <c r="V809" s="158"/>
      <c r="W809" s="158"/>
      <c r="X809" s="158"/>
      <c r="Y809" s="147"/>
      <c r="Z809" s="147"/>
      <c r="AA809" s="147"/>
      <c r="AB809" s="147"/>
      <c r="AC809" s="147"/>
      <c r="AD809" s="147"/>
      <c r="AE809" s="147"/>
      <c r="AF809" s="147"/>
      <c r="AG809" s="147" t="s">
        <v>301</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x14ac:dyDescent="0.2">
      <c r="A810" s="165" t="s">
        <v>262</v>
      </c>
      <c r="B810" s="166" t="s">
        <v>191</v>
      </c>
      <c r="C810" s="186" t="s">
        <v>192</v>
      </c>
      <c r="D810" s="167"/>
      <c r="E810" s="168"/>
      <c r="F810" s="169"/>
      <c r="G810" s="169">
        <f>SUMIF(AG811:AG938,"&lt;&gt;NOR",G811:G938)</f>
        <v>0</v>
      </c>
      <c r="H810" s="169"/>
      <c r="I810" s="169">
        <f>SUM(I811:I938)</f>
        <v>0</v>
      </c>
      <c r="J810" s="169"/>
      <c r="K810" s="169">
        <f>SUM(K811:K938)</f>
        <v>0</v>
      </c>
      <c r="L810" s="169"/>
      <c r="M810" s="169">
        <f>SUM(M811:M938)</f>
        <v>0</v>
      </c>
      <c r="N810" s="168"/>
      <c r="O810" s="168">
        <f>SUM(O811:O938)</f>
        <v>0.59</v>
      </c>
      <c r="P810" s="168"/>
      <c r="Q810" s="168">
        <f>SUM(Q811:Q938)</f>
        <v>0</v>
      </c>
      <c r="R810" s="169"/>
      <c r="S810" s="169"/>
      <c r="T810" s="170"/>
      <c r="U810" s="164"/>
      <c r="V810" s="164">
        <f>SUM(V811:V938)</f>
        <v>346.15999999999997</v>
      </c>
      <c r="W810" s="164"/>
      <c r="X810" s="164"/>
      <c r="AG810" t="s">
        <v>263</v>
      </c>
    </row>
    <row r="811" spans="1:60" outlineLevel="1" x14ac:dyDescent="0.2">
      <c r="A811" s="179">
        <v>118</v>
      </c>
      <c r="B811" s="180" t="s">
        <v>2159</v>
      </c>
      <c r="C811" s="187" t="s">
        <v>2160</v>
      </c>
      <c r="D811" s="181" t="s">
        <v>312</v>
      </c>
      <c r="E811" s="182">
        <v>2662.8</v>
      </c>
      <c r="F811" s="183"/>
      <c r="G811" s="184">
        <f>ROUND(E811*F811,2)</f>
        <v>0</v>
      </c>
      <c r="H811" s="183"/>
      <c r="I811" s="184">
        <f>ROUND(E811*H811,2)</f>
        <v>0</v>
      </c>
      <c r="J811" s="183"/>
      <c r="K811" s="184">
        <f>ROUND(E811*J811,2)</f>
        <v>0</v>
      </c>
      <c r="L811" s="184">
        <v>21</v>
      </c>
      <c r="M811" s="184">
        <f>G811*(1+L811/100)</f>
        <v>0</v>
      </c>
      <c r="N811" s="182">
        <v>0</v>
      </c>
      <c r="O811" s="182">
        <f>ROUND(E811*N811,2)</f>
        <v>0</v>
      </c>
      <c r="P811" s="182">
        <v>0</v>
      </c>
      <c r="Q811" s="182">
        <f>ROUND(E811*P811,2)</f>
        <v>0</v>
      </c>
      <c r="R811" s="184" t="s">
        <v>2161</v>
      </c>
      <c r="S811" s="184" t="s">
        <v>267</v>
      </c>
      <c r="T811" s="185" t="s">
        <v>267</v>
      </c>
      <c r="U811" s="158">
        <v>0.03</v>
      </c>
      <c r="V811" s="158">
        <f>ROUND(E811*U811,2)</f>
        <v>79.88</v>
      </c>
      <c r="W811" s="158"/>
      <c r="X811" s="158" t="s">
        <v>314</v>
      </c>
      <c r="Y811" s="147"/>
      <c r="Z811" s="147"/>
      <c r="AA811" s="147"/>
      <c r="AB811" s="147"/>
      <c r="AC811" s="147"/>
      <c r="AD811" s="147"/>
      <c r="AE811" s="147"/>
      <c r="AF811" s="147"/>
      <c r="AG811" s="147" t="s">
        <v>919</v>
      </c>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72">
        <v>119</v>
      </c>
      <c r="B812" s="173" t="s">
        <v>2162</v>
      </c>
      <c r="C812" s="188" t="s">
        <v>2163</v>
      </c>
      <c r="D812" s="174" t="s">
        <v>312</v>
      </c>
      <c r="E812" s="175">
        <v>2662.8</v>
      </c>
      <c r="F812" s="176"/>
      <c r="G812" s="177">
        <f>ROUND(E812*F812,2)</f>
        <v>0</v>
      </c>
      <c r="H812" s="176"/>
      <c r="I812" s="177">
        <f>ROUND(E812*H812,2)</f>
        <v>0</v>
      </c>
      <c r="J812" s="176"/>
      <c r="K812" s="177">
        <f>ROUND(E812*J812,2)</f>
        <v>0</v>
      </c>
      <c r="L812" s="177">
        <v>21</v>
      </c>
      <c r="M812" s="177">
        <f>G812*(1+L812/100)</f>
        <v>0</v>
      </c>
      <c r="N812" s="175">
        <v>2.2000000000000001E-4</v>
      </c>
      <c r="O812" s="175">
        <f>ROUND(E812*N812,2)</f>
        <v>0.59</v>
      </c>
      <c r="P812" s="175">
        <v>0</v>
      </c>
      <c r="Q812" s="175">
        <f>ROUND(E812*P812,2)</f>
        <v>0</v>
      </c>
      <c r="R812" s="177" t="s">
        <v>2161</v>
      </c>
      <c r="S812" s="177" t="s">
        <v>267</v>
      </c>
      <c r="T812" s="178" t="s">
        <v>267</v>
      </c>
      <c r="U812" s="158">
        <v>0.1</v>
      </c>
      <c r="V812" s="158">
        <f>ROUND(E812*U812,2)</f>
        <v>266.27999999999997</v>
      </c>
      <c r="W812" s="158"/>
      <c r="X812" s="158" t="s">
        <v>314</v>
      </c>
      <c r="Y812" s="147"/>
      <c r="Z812" s="147"/>
      <c r="AA812" s="147"/>
      <c r="AB812" s="147"/>
      <c r="AC812" s="147"/>
      <c r="AD812" s="147"/>
      <c r="AE812" s="147"/>
      <c r="AF812" s="147"/>
      <c r="AG812" s="147" t="s">
        <v>919</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4"/>
      <c r="B813" s="155"/>
      <c r="C813" s="189" t="s">
        <v>2164</v>
      </c>
      <c r="D813" s="160"/>
      <c r="E813" s="161"/>
      <c r="F813" s="158"/>
      <c r="G813" s="158"/>
      <c r="H813" s="158"/>
      <c r="I813" s="158"/>
      <c r="J813" s="158"/>
      <c r="K813" s="158"/>
      <c r="L813" s="158"/>
      <c r="M813" s="158"/>
      <c r="N813" s="157"/>
      <c r="O813" s="157"/>
      <c r="P813" s="157"/>
      <c r="Q813" s="157"/>
      <c r="R813" s="158"/>
      <c r="S813" s="158"/>
      <c r="T813" s="158"/>
      <c r="U813" s="158"/>
      <c r="V813" s="158"/>
      <c r="W813" s="158"/>
      <c r="X813" s="158"/>
      <c r="Y813" s="147"/>
      <c r="Z813" s="147"/>
      <c r="AA813" s="147"/>
      <c r="AB813" s="147"/>
      <c r="AC813" s="147"/>
      <c r="AD813" s="147"/>
      <c r="AE813" s="147"/>
      <c r="AF813" s="147"/>
      <c r="AG813" s="147" t="s">
        <v>301</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89" t="s">
        <v>1687</v>
      </c>
      <c r="D814" s="160"/>
      <c r="E814" s="161">
        <v>279.89999999999998</v>
      </c>
      <c r="F814" s="158"/>
      <c r="G814" s="158"/>
      <c r="H814" s="158"/>
      <c r="I814" s="158"/>
      <c r="J814" s="158"/>
      <c r="K814" s="158"/>
      <c r="L814" s="158"/>
      <c r="M814" s="158"/>
      <c r="N814" s="157"/>
      <c r="O814" s="157"/>
      <c r="P814" s="157"/>
      <c r="Q814" s="157"/>
      <c r="R814" s="158"/>
      <c r="S814" s="158"/>
      <c r="T814" s="158"/>
      <c r="U814" s="158"/>
      <c r="V814" s="158"/>
      <c r="W814" s="158"/>
      <c r="X814" s="158"/>
      <c r="Y814" s="147"/>
      <c r="Z814" s="147"/>
      <c r="AA814" s="147"/>
      <c r="AB814" s="147"/>
      <c r="AC814" s="147"/>
      <c r="AD814" s="147"/>
      <c r="AE814" s="147"/>
      <c r="AF814" s="147"/>
      <c r="AG814" s="147" t="s">
        <v>301</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90" t="s">
        <v>302</v>
      </c>
      <c r="D815" s="162"/>
      <c r="E815" s="163"/>
      <c r="F815" s="158"/>
      <c r="G815" s="158"/>
      <c r="H815" s="158"/>
      <c r="I815" s="158"/>
      <c r="J815" s="158"/>
      <c r="K815" s="158"/>
      <c r="L815" s="158"/>
      <c r="M815" s="158"/>
      <c r="N815" s="157"/>
      <c r="O815" s="157"/>
      <c r="P815" s="157"/>
      <c r="Q815" s="157"/>
      <c r="R815" s="158"/>
      <c r="S815" s="158"/>
      <c r="T815" s="158"/>
      <c r="U815" s="158"/>
      <c r="V815" s="158"/>
      <c r="W815" s="158"/>
      <c r="X815" s="158"/>
      <c r="Y815" s="147"/>
      <c r="Z815" s="147"/>
      <c r="AA815" s="147"/>
      <c r="AB815" s="147"/>
      <c r="AC815" s="147"/>
      <c r="AD815" s="147"/>
      <c r="AE815" s="147"/>
      <c r="AF815" s="147"/>
      <c r="AG815" s="147" t="s">
        <v>301</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191" t="s">
        <v>994</v>
      </c>
      <c r="D816" s="162"/>
      <c r="E816" s="163">
        <v>62.045999999999999</v>
      </c>
      <c r="F816" s="158"/>
      <c r="G816" s="158"/>
      <c r="H816" s="158"/>
      <c r="I816" s="158"/>
      <c r="J816" s="158"/>
      <c r="K816" s="158"/>
      <c r="L816" s="158"/>
      <c r="M816" s="158"/>
      <c r="N816" s="157"/>
      <c r="O816" s="157"/>
      <c r="P816" s="157"/>
      <c r="Q816" s="157"/>
      <c r="R816" s="158"/>
      <c r="S816" s="158"/>
      <c r="T816" s="158"/>
      <c r="U816" s="158"/>
      <c r="V816" s="158"/>
      <c r="W816" s="158"/>
      <c r="X816" s="158"/>
      <c r="Y816" s="147"/>
      <c r="Z816" s="147"/>
      <c r="AA816" s="147"/>
      <c r="AB816" s="147"/>
      <c r="AC816" s="147"/>
      <c r="AD816" s="147"/>
      <c r="AE816" s="147"/>
      <c r="AF816" s="147"/>
      <c r="AG816" s="147" t="s">
        <v>301</v>
      </c>
      <c r="AH816" s="147">
        <v>2</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91" t="s">
        <v>1232</v>
      </c>
      <c r="D817" s="162"/>
      <c r="E817" s="163">
        <v>36.155630000000002</v>
      </c>
      <c r="F817" s="158"/>
      <c r="G817" s="158"/>
      <c r="H817" s="158"/>
      <c r="I817" s="158"/>
      <c r="J817" s="158"/>
      <c r="K817" s="158"/>
      <c r="L817" s="158"/>
      <c r="M817" s="158"/>
      <c r="N817" s="157"/>
      <c r="O817" s="157"/>
      <c r="P817" s="157"/>
      <c r="Q817" s="157"/>
      <c r="R817" s="158"/>
      <c r="S817" s="158"/>
      <c r="T817" s="158"/>
      <c r="U817" s="158"/>
      <c r="V817" s="158"/>
      <c r="W817" s="158"/>
      <c r="X817" s="158"/>
      <c r="Y817" s="147"/>
      <c r="Z817" s="147"/>
      <c r="AA817" s="147"/>
      <c r="AB817" s="147"/>
      <c r="AC817" s="147"/>
      <c r="AD817" s="147"/>
      <c r="AE817" s="147"/>
      <c r="AF817" s="147"/>
      <c r="AG817" s="147" t="s">
        <v>301</v>
      </c>
      <c r="AH817" s="147">
        <v>2</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91" t="s">
        <v>1233</v>
      </c>
      <c r="D818" s="162"/>
      <c r="E818" s="163">
        <v>81.118129999999994</v>
      </c>
      <c r="F818" s="158"/>
      <c r="G818" s="158"/>
      <c r="H818" s="158"/>
      <c r="I818" s="158"/>
      <c r="J818" s="158"/>
      <c r="K818" s="158"/>
      <c r="L818" s="158"/>
      <c r="M818" s="158"/>
      <c r="N818" s="157"/>
      <c r="O818" s="157"/>
      <c r="P818" s="157"/>
      <c r="Q818" s="157"/>
      <c r="R818" s="158"/>
      <c r="S818" s="158"/>
      <c r="T818" s="158"/>
      <c r="U818" s="158"/>
      <c r="V818" s="158"/>
      <c r="W818" s="158"/>
      <c r="X818" s="158"/>
      <c r="Y818" s="147"/>
      <c r="Z818" s="147"/>
      <c r="AA818" s="147"/>
      <c r="AB818" s="147"/>
      <c r="AC818" s="147"/>
      <c r="AD818" s="147"/>
      <c r="AE818" s="147"/>
      <c r="AF818" s="147"/>
      <c r="AG818" s="147" t="s">
        <v>301</v>
      </c>
      <c r="AH818" s="147">
        <v>2</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191" t="s">
        <v>1688</v>
      </c>
      <c r="D819" s="162"/>
      <c r="E819" s="163"/>
      <c r="F819" s="158"/>
      <c r="G819" s="158"/>
      <c r="H819" s="158"/>
      <c r="I819" s="158"/>
      <c r="J819" s="158"/>
      <c r="K819" s="158"/>
      <c r="L819" s="158"/>
      <c r="M819" s="158"/>
      <c r="N819" s="157"/>
      <c r="O819" s="157"/>
      <c r="P819" s="157"/>
      <c r="Q819" s="157"/>
      <c r="R819" s="158"/>
      <c r="S819" s="158"/>
      <c r="T819" s="158"/>
      <c r="U819" s="158"/>
      <c r="V819" s="158"/>
      <c r="W819" s="158"/>
      <c r="X819" s="158"/>
      <c r="Y819" s="147"/>
      <c r="Z819" s="147"/>
      <c r="AA819" s="147"/>
      <c r="AB819" s="147"/>
      <c r="AC819" s="147"/>
      <c r="AD819" s="147"/>
      <c r="AE819" s="147"/>
      <c r="AF819" s="147"/>
      <c r="AG819" s="147" t="s">
        <v>301</v>
      </c>
      <c r="AH819" s="147">
        <v>2</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91" t="s">
        <v>1689</v>
      </c>
      <c r="D820" s="162"/>
      <c r="E820" s="163">
        <v>9.8960000000000008</v>
      </c>
      <c r="F820" s="158"/>
      <c r="G820" s="158"/>
      <c r="H820" s="158"/>
      <c r="I820" s="158"/>
      <c r="J820" s="158"/>
      <c r="K820" s="158"/>
      <c r="L820" s="158"/>
      <c r="M820" s="158"/>
      <c r="N820" s="157"/>
      <c r="O820" s="157"/>
      <c r="P820" s="157"/>
      <c r="Q820" s="157"/>
      <c r="R820" s="158"/>
      <c r="S820" s="158"/>
      <c r="T820" s="158"/>
      <c r="U820" s="158"/>
      <c r="V820" s="158"/>
      <c r="W820" s="158"/>
      <c r="X820" s="158"/>
      <c r="Y820" s="147"/>
      <c r="Z820" s="147"/>
      <c r="AA820" s="147"/>
      <c r="AB820" s="147"/>
      <c r="AC820" s="147"/>
      <c r="AD820" s="147"/>
      <c r="AE820" s="147"/>
      <c r="AF820" s="147"/>
      <c r="AG820" s="147" t="s">
        <v>301</v>
      </c>
      <c r="AH820" s="147">
        <v>2</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191" t="s">
        <v>1690</v>
      </c>
      <c r="D821" s="162"/>
      <c r="E821" s="163">
        <v>25.04</v>
      </c>
      <c r="F821" s="158"/>
      <c r="G821" s="158"/>
      <c r="H821" s="158"/>
      <c r="I821" s="158"/>
      <c r="J821" s="158"/>
      <c r="K821" s="158"/>
      <c r="L821" s="158"/>
      <c r="M821" s="158"/>
      <c r="N821" s="157"/>
      <c r="O821" s="157"/>
      <c r="P821" s="157"/>
      <c r="Q821" s="157"/>
      <c r="R821" s="158"/>
      <c r="S821" s="158"/>
      <c r="T821" s="158"/>
      <c r="U821" s="158"/>
      <c r="V821" s="158"/>
      <c r="W821" s="158"/>
      <c r="X821" s="158"/>
      <c r="Y821" s="147"/>
      <c r="Z821" s="147"/>
      <c r="AA821" s="147"/>
      <c r="AB821" s="147"/>
      <c r="AC821" s="147"/>
      <c r="AD821" s="147"/>
      <c r="AE821" s="147"/>
      <c r="AF821" s="147"/>
      <c r="AG821" s="147" t="s">
        <v>301</v>
      </c>
      <c r="AH821" s="147">
        <v>2</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191" t="s">
        <v>1691</v>
      </c>
      <c r="D822" s="162"/>
      <c r="E822" s="163">
        <v>20.032</v>
      </c>
      <c r="F822" s="158"/>
      <c r="G822" s="158"/>
      <c r="H822" s="158"/>
      <c r="I822" s="158"/>
      <c r="J822" s="158"/>
      <c r="K822" s="158"/>
      <c r="L822" s="158"/>
      <c r="M822" s="158"/>
      <c r="N822" s="157"/>
      <c r="O822" s="157"/>
      <c r="P822" s="157"/>
      <c r="Q822" s="157"/>
      <c r="R822" s="158"/>
      <c r="S822" s="158"/>
      <c r="T822" s="158"/>
      <c r="U822" s="158"/>
      <c r="V822" s="158"/>
      <c r="W822" s="158"/>
      <c r="X822" s="158"/>
      <c r="Y822" s="147"/>
      <c r="Z822" s="147"/>
      <c r="AA822" s="147"/>
      <c r="AB822" s="147"/>
      <c r="AC822" s="147"/>
      <c r="AD822" s="147"/>
      <c r="AE822" s="147"/>
      <c r="AF822" s="147"/>
      <c r="AG822" s="147" t="s">
        <v>301</v>
      </c>
      <c r="AH822" s="147">
        <v>2</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91" t="s">
        <v>1692</v>
      </c>
      <c r="D823" s="162"/>
      <c r="E823" s="163">
        <v>45.612000000000002</v>
      </c>
      <c r="F823" s="158"/>
      <c r="G823" s="158"/>
      <c r="H823" s="158"/>
      <c r="I823" s="158"/>
      <c r="J823" s="158"/>
      <c r="K823" s="158"/>
      <c r="L823" s="158"/>
      <c r="M823" s="158"/>
      <c r="N823" s="157"/>
      <c r="O823" s="157"/>
      <c r="P823" s="157"/>
      <c r="Q823" s="157"/>
      <c r="R823" s="158"/>
      <c r="S823" s="158"/>
      <c r="T823" s="158"/>
      <c r="U823" s="158"/>
      <c r="V823" s="158"/>
      <c r="W823" s="158"/>
      <c r="X823" s="158"/>
      <c r="Y823" s="147"/>
      <c r="Z823" s="147"/>
      <c r="AA823" s="147"/>
      <c r="AB823" s="147"/>
      <c r="AC823" s="147"/>
      <c r="AD823" s="147"/>
      <c r="AE823" s="147"/>
      <c r="AF823" s="147"/>
      <c r="AG823" s="147" t="s">
        <v>301</v>
      </c>
      <c r="AH823" s="147">
        <v>2</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90" t="s">
        <v>306</v>
      </c>
      <c r="D824" s="162"/>
      <c r="E824" s="163"/>
      <c r="F824" s="158"/>
      <c r="G824" s="158"/>
      <c r="H824" s="158"/>
      <c r="I824" s="158"/>
      <c r="J824" s="158"/>
      <c r="K824" s="158"/>
      <c r="L824" s="158"/>
      <c r="M824" s="158"/>
      <c r="N824" s="157"/>
      <c r="O824" s="157"/>
      <c r="P824" s="157"/>
      <c r="Q824" s="157"/>
      <c r="R824" s="158"/>
      <c r="S824" s="158"/>
      <c r="T824" s="158"/>
      <c r="U824" s="158"/>
      <c r="V824" s="158"/>
      <c r="W824" s="158"/>
      <c r="X824" s="158"/>
      <c r="Y824" s="147"/>
      <c r="Z824" s="147"/>
      <c r="AA824" s="147"/>
      <c r="AB824" s="147"/>
      <c r="AC824" s="147"/>
      <c r="AD824" s="147"/>
      <c r="AE824" s="147"/>
      <c r="AF824" s="147"/>
      <c r="AG824" s="147" t="s">
        <v>301</v>
      </c>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89" t="s">
        <v>1693</v>
      </c>
      <c r="D825" s="160"/>
      <c r="E825" s="161">
        <v>446.3</v>
      </c>
      <c r="F825" s="158"/>
      <c r="G825" s="158"/>
      <c r="H825" s="158"/>
      <c r="I825" s="158"/>
      <c r="J825" s="158"/>
      <c r="K825" s="158"/>
      <c r="L825" s="158"/>
      <c r="M825" s="158"/>
      <c r="N825" s="157"/>
      <c r="O825" s="157"/>
      <c r="P825" s="157"/>
      <c r="Q825" s="157"/>
      <c r="R825" s="158"/>
      <c r="S825" s="158"/>
      <c r="T825" s="158"/>
      <c r="U825" s="158"/>
      <c r="V825" s="158"/>
      <c r="W825" s="158"/>
      <c r="X825" s="158"/>
      <c r="Y825" s="147"/>
      <c r="Z825" s="147"/>
      <c r="AA825" s="147"/>
      <c r="AB825" s="147"/>
      <c r="AC825" s="147"/>
      <c r="AD825" s="147"/>
      <c r="AE825" s="147"/>
      <c r="AF825" s="147"/>
      <c r="AG825" s="147" t="s">
        <v>301</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190" t="s">
        <v>302</v>
      </c>
      <c r="D826" s="162"/>
      <c r="E826" s="163"/>
      <c r="F826" s="158"/>
      <c r="G826" s="158"/>
      <c r="H826" s="158"/>
      <c r="I826" s="158"/>
      <c r="J826" s="158"/>
      <c r="K826" s="158"/>
      <c r="L826" s="158"/>
      <c r="M826" s="158"/>
      <c r="N826" s="157"/>
      <c r="O826" s="157"/>
      <c r="P826" s="157"/>
      <c r="Q826" s="157"/>
      <c r="R826" s="158"/>
      <c r="S826" s="158"/>
      <c r="T826" s="158"/>
      <c r="U826" s="158"/>
      <c r="V826" s="158"/>
      <c r="W826" s="158"/>
      <c r="X826" s="158"/>
      <c r="Y826" s="147"/>
      <c r="Z826" s="147"/>
      <c r="AA826" s="147"/>
      <c r="AB826" s="147"/>
      <c r="AC826" s="147"/>
      <c r="AD826" s="147"/>
      <c r="AE826" s="147"/>
      <c r="AF826" s="147"/>
      <c r="AG826" s="147" t="s">
        <v>301</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91" t="s">
        <v>1694</v>
      </c>
      <c r="D827" s="162"/>
      <c r="E827" s="163">
        <v>96.501999999999995</v>
      </c>
      <c r="F827" s="158"/>
      <c r="G827" s="158"/>
      <c r="H827" s="158"/>
      <c r="I827" s="158"/>
      <c r="J827" s="158"/>
      <c r="K827" s="158"/>
      <c r="L827" s="158"/>
      <c r="M827" s="158"/>
      <c r="N827" s="157"/>
      <c r="O827" s="157"/>
      <c r="P827" s="157"/>
      <c r="Q827" s="157"/>
      <c r="R827" s="158"/>
      <c r="S827" s="158"/>
      <c r="T827" s="158"/>
      <c r="U827" s="158"/>
      <c r="V827" s="158"/>
      <c r="W827" s="158"/>
      <c r="X827" s="158"/>
      <c r="Y827" s="147"/>
      <c r="Z827" s="147"/>
      <c r="AA827" s="147"/>
      <c r="AB827" s="147"/>
      <c r="AC827" s="147"/>
      <c r="AD827" s="147"/>
      <c r="AE827" s="147"/>
      <c r="AF827" s="147"/>
      <c r="AG827" s="147" t="s">
        <v>301</v>
      </c>
      <c r="AH827" s="147">
        <v>2</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91" t="s">
        <v>1695</v>
      </c>
      <c r="D828" s="162"/>
      <c r="E828" s="163">
        <v>199.78399999999999</v>
      </c>
      <c r="F828" s="158"/>
      <c r="G828" s="158"/>
      <c r="H828" s="158"/>
      <c r="I828" s="158"/>
      <c r="J828" s="158"/>
      <c r="K828" s="158"/>
      <c r="L828" s="158"/>
      <c r="M828" s="158"/>
      <c r="N828" s="157"/>
      <c r="O828" s="157"/>
      <c r="P828" s="157"/>
      <c r="Q828" s="157"/>
      <c r="R828" s="158"/>
      <c r="S828" s="158"/>
      <c r="T828" s="158"/>
      <c r="U828" s="158"/>
      <c r="V828" s="158"/>
      <c r="W828" s="158"/>
      <c r="X828" s="158"/>
      <c r="Y828" s="147"/>
      <c r="Z828" s="147"/>
      <c r="AA828" s="147"/>
      <c r="AB828" s="147"/>
      <c r="AC828" s="147"/>
      <c r="AD828" s="147"/>
      <c r="AE828" s="147"/>
      <c r="AF828" s="147"/>
      <c r="AG828" s="147" t="s">
        <v>301</v>
      </c>
      <c r="AH828" s="147">
        <v>2</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191" t="s">
        <v>1688</v>
      </c>
      <c r="D829" s="162"/>
      <c r="E829" s="163"/>
      <c r="F829" s="158"/>
      <c r="G829" s="158"/>
      <c r="H829" s="158"/>
      <c r="I829" s="158"/>
      <c r="J829" s="158"/>
      <c r="K829" s="158"/>
      <c r="L829" s="158"/>
      <c r="M829" s="158"/>
      <c r="N829" s="157"/>
      <c r="O829" s="157"/>
      <c r="P829" s="157"/>
      <c r="Q829" s="157"/>
      <c r="R829" s="158"/>
      <c r="S829" s="158"/>
      <c r="T829" s="158"/>
      <c r="U829" s="158"/>
      <c r="V829" s="158"/>
      <c r="W829" s="158"/>
      <c r="X829" s="158"/>
      <c r="Y829" s="147"/>
      <c r="Z829" s="147"/>
      <c r="AA829" s="147"/>
      <c r="AB829" s="147"/>
      <c r="AC829" s="147"/>
      <c r="AD829" s="147"/>
      <c r="AE829" s="147"/>
      <c r="AF829" s="147"/>
      <c r="AG829" s="147" t="s">
        <v>301</v>
      </c>
      <c r="AH829" s="147">
        <v>2</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54"/>
      <c r="B830" s="155"/>
      <c r="C830" s="191" t="s">
        <v>1696</v>
      </c>
      <c r="D830" s="162"/>
      <c r="E830" s="163">
        <v>16.757999999999999</v>
      </c>
      <c r="F830" s="158"/>
      <c r="G830" s="158"/>
      <c r="H830" s="158"/>
      <c r="I830" s="158"/>
      <c r="J830" s="158"/>
      <c r="K830" s="158"/>
      <c r="L830" s="158"/>
      <c r="M830" s="158"/>
      <c r="N830" s="157"/>
      <c r="O830" s="157"/>
      <c r="P830" s="157"/>
      <c r="Q830" s="157"/>
      <c r="R830" s="158"/>
      <c r="S830" s="158"/>
      <c r="T830" s="158"/>
      <c r="U830" s="158"/>
      <c r="V830" s="158"/>
      <c r="W830" s="158"/>
      <c r="X830" s="158"/>
      <c r="Y830" s="147"/>
      <c r="Z830" s="147"/>
      <c r="AA830" s="147"/>
      <c r="AB830" s="147"/>
      <c r="AC830" s="147"/>
      <c r="AD830" s="147"/>
      <c r="AE830" s="147"/>
      <c r="AF830" s="147"/>
      <c r="AG830" s="147" t="s">
        <v>301</v>
      </c>
      <c r="AH830" s="147">
        <v>2</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191" t="s">
        <v>1697</v>
      </c>
      <c r="D831" s="162"/>
      <c r="E831" s="163">
        <v>32.816000000000003</v>
      </c>
      <c r="F831" s="158"/>
      <c r="G831" s="158"/>
      <c r="H831" s="158"/>
      <c r="I831" s="158"/>
      <c r="J831" s="158"/>
      <c r="K831" s="158"/>
      <c r="L831" s="158"/>
      <c r="M831" s="158"/>
      <c r="N831" s="157"/>
      <c r="O831" s="157"/>
      <c r="P831" s="157"/>
      <c r="Q831" s="157"/>
      <c r="R831" s="158"/>
      <c r="S831" s="158"/>
      <c r="T831" s="158"/>
      <c r="U831" s="158"/>
      <c r="V831" s="158"/>
      <c r="W831" s="158"/>
      <c r="X831" s="158"/>
      <c r="Y831" s="147"/>
      <c r="Z831" s="147"/>
      <c r="AA831" s="147"/>
      <c r="AB831" s="147"/>
      <c r="AC831" s="147"/>
      <c r="AD831" s="147"/>
      <c r="AE831" s="147"/>
      <c r="AF831" s="147"/>
      <c r="AG831" s="147" t="s">
        <v>301</v>
      </c>
      <c r="AH831" s="147">
        <v>2</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191" t="s">
        <v>1698</v>
      </c>
      <c r="D832" s="162"/>
      <c r="E832" s="163">
        <v>33.936</v>
      </c>
      <c r="F832" s="158"/>
      <c r="G832" s="158"/>
      <c r="H832" s="158"/>
      <c r="I832" s="158"/>
      <c r="J832" s="158"/>
      <c r="K832" s="158"/>
      <c r="L832" s="158"/>
      <c r="M832" s="158"/>
      <c r="N832" s="157"/>
      <c r="O832" s="157"/>
      <c r="P832" s="157"/>
      <c r="Q832" s="157"/>
      <c r="R832" s="158"/>
      <c r="S832" s="158"/>
      <c r="T832" s="158"/>
      <c r="U832" s="158"/>
      <c r="V832" s="158"/>
      <c r="W832" s="158"/>
      <c r="X832" s="158"/>
      <c r="Y832" s="147"/>
      <c r="Z832" s="147"/>
      <c r="AA832" s="147"/>
      <c r="AB832" s="147"/>
      <c r="AC832" s="147"/>
      <c r="AD832" s="147"/>
      <c r="AE832" s="147"/>
      <c r="AF832" s="147"/>
      <c r="AG832" s="147" t="s">
        <v>301</v>
      </c>
      <c r="AH832" s="147">
        <v>2</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91" t="s">
        <v>1699</v>
      </c>
      <c r="D833" s="162"/>
      <c r="E833" s="163">
        <v>66.471999999999994</v>
      </c>
      <c r="F833" s="158"/>
      <c r="G833" s="158"/>
      <c r="H833" s="158"/>
      <c r="I833" s="158"/>
      <c r="J833" s="158"/>
      <c r="K833" s="158"/>
      <c r="L833" s="158"/>
      <c r="M833" s="158"/>
      <c r="N833" s="157"/>
      <c r="O833" s="157"/>
      <c r="P833" s="157"/>
      <c r="Q833" s="157"/>
      <c r="R833" s="158"/>
      <c r="S833" s="158"/>
      <c r="T833" s="158"/>
      <c r="U833" s="158"/>
      <c r="V833" s="158"/>
      <c r="W833" s="158"/>
      <c r="X833" s="158"/>
      <c r="Y833" s="147"/>
      <c r="Z833" s="147"/>
      <c r="AA833" s="147"/>
      <c r="AB833" s="147"/>
      <c r="AC833" s="147"/>
      <c r="AD833" s="147"/>
      <c r="AE833" s="147"/>
      <c r="AF833" s="147"/>
      <c r="AG833" s="147" t="s">
        <v>301</v>
      </c>
      <c r="AH833" s="147">
        <v>2</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90" t="s">
        <v>306</v>
      </c>
      <c r="D834" s="162"/>
      <c r="E834" s="163"/>
      <c r="F834" s="158"/>
      <c r="G834" s="158"/>
      <c r="H834" s="158"/>
      <c r="I834" s="158"/>
      <c r="J834" s="158"/>
      <c r="K834" s="158"/>
      <c r="L834" s="158"/>
      <c r="M834" s="158"/>
      <c r="N834" s="157"/>
      <c r="O834" s="157"/>
      <c r="P834" s="157"/>
      <c r="Q834" s="157"/>
      <c r="R834" s="158"/>
      <c r="S834" s="158"/>
      <c r="T834" s="158"/>
      <c r="U834" s="158"/>
      <c r="V834" s="158"/>
      <c r="W834" s="158"/>
      <c r="X834" s="158"/>
      <c r="Y834" s="147"/>
      <c r="Z834" s="147"/>
      <c r="AA834" s="147"/>
      <c r="AB834" s="147"/>
      <c r="AC834" s="147"/>
      <c r="AD834" s="147"/>
      <c r="AE834" s="147"/>
      <c r="AF834" s="147"/>
      <c r="AG834" s="147" t="s">
        <v>301</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189" t="s">
        <v>1702</v>
      </c>
      <c r="D835" s="160"/>
      <c r="E835" s="161">
        <v>23.7</v>
      </c>
      <c r="F835" s="158"/>
      <c r="G835" s="158"/>
      <c r="H835" s="158"/>
      <c r="I835" s="158"/>
      <c r="J835" s="158"/>
      <c r="K835" s="158"/>
      <c r="L835" s="158"/>
      <c r="M835" s="158"/>
      <c r="N835" s="157"/>
      <c r="O835" s="157"/>
      <c r="P835" s="157"/>
      <c r="Q835" s="157"/>
      <c r="R835" s="158"/>
      <c r="S835" s="158"/>
      <c r="T835" s="158"/>
      <c r="U835" s="158"/>
      <c r="V835" s="158"/>
      <c r="W835" s="158"/>
      <c r="X835" s="158"/>
      <c r="Y835" s="147"/>
      <c r="Z835" s="147"/>
      <c r="AA835" s="147"/>
      <c r="AB835" s="147"/>
      <c r="AC835" s="147"/>
      <c r="AD835" s="147"/>
      <c r="AE835" s="147"/>
      <c r="AF835" s="147"/>
      <c r="AG835" s="147" t="s">
        <v>301</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90" t="s">
        <v>302</v>
      </c>
      <c r="D836" s="162"/>
      <c r="E836" s="163"/>
      <c r="F836" s="158"/>
      <c r="G836" s="158"/>
      <c r="H836" s="158"/>
      <c r="I836" s="158"/>
      <c r="J836" s="158"/>
      <c r="K836" s="158"/>
      <c r="L836" s="158"/>
      <c r="M836" s="158"/>
      <c r="N836" s="157"/>
      <c r="O836" s="157"/>
      <c r="P836" s="157"/>
      <c r="Q836" s="157"/>
      <c r="R836" s="158"/>
      <c r="S836" s="158"/>
      <c r="T836" s="158"/>
      <c r="U836" s="158"/>
      <c r="V836" s="158"/>
      <c r="W836" s="158"/>
      <c r="X836" s="158"/>
      <c r="Y836" s="147"/>
      <c r="Z836" s="147"/>
      <c r="AA836" s="147"/>
      <c r="AB836" s="147"/>
      <c r="AC836" s="147"/>
      <c r="AD836" s="147"/>
      <c r="AE836" s="147"/>
      <c r="AF836" s="147"/>
      <c r="AG836" s="147" t="s">
        <v>301</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91" t="s">
        <v>1703</v>
      </c>
      <c r="D837" s="162"/>
      <c r="E837" s="163">
        <v>23.684999999999999</v>
      </c>
      <c r="F837" s="158"/>
      <c r="G837" s="158"/>
      <c r="H837" s="158"/>
      <c r="I837" s="158"/>
      <c r="J837" s="158"/>
      <c r="K837" s="158"/>
      <c r="L837" s="158"/>
      <c r="M837" s="158"/>
      <c r="N837" s="157"/>
      <c r="O837" s="157"/>
      <c r="P837" s="157"/>
      <c r="Q837" s="157"/>
      <c r="R837" s="158"/>
      <c r="S837" s="158"/>
      <c r="T837" s="158"/>
      <c r="U837" s="158"/>
      <c r="V837" s="158"/>
      <c r="W837" s="158"/>
      <c r="X837" s="158"/>
      <c r="Y837" s="147"/>
      <c r="Z837" s="147"/>
      <c r="AA837" s="147"/>
      <c r="AB837" s="147"/>
      <c r="AC837" s="147"/>
      <c r="AD837" s="147"/>
      <c r="AE837" s="147"/>
      <c r="AF837" s="147"/>
      <c r="AG837" s="147" t="s">
        <v>301</v>
      </c>
      <c r="AH837" s="147">
        <v>2</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90" t="s">
        <v>306</v>
      </c>
      <c r="D838" s="162"/>
      <c r="E838" s="163"/>
      <c r="F838" s="158"/>
      <c r="G838" s="158"/>
      <c r="H838" s="158"/>
      <c r="I838" s="158"/>
      <c r="J838" s="158"/>
      <c r="K838" s="158"/>
      <c r="L838" s="158"/>
      <c r="M838" s="158"/>
      <c r="N838" s="157"/>
      <c r="O838" s="157"/>
      <c r="P838" s="157"/>
      <c r="Q838" s="157"/>
      <c r="R838" s="158"/>
      <c r="S838" s="158"/>
      <c r="T838" s="158"/>
      <c r="U838" s="158"/>
      <c r="V838" s="158"/>
      <c r="W838" s="158"/>
      <c r="X838" s="158"/>
      <c r="Y838" s="147"/>
      <c r="Z838" s="147"/>
      <c r="AA838" s="147"/>
      <c r="AB838" s="147"/>
      <c r="AC838" s="147"/>
      <c r="AD838" s="147"/>
      <c r="AE838" s="147"/>
      <c r="AF838" s="147"/>
      <c r="AG838" s="147" t="s">
        <v>301</v>
      </c>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89" t="s">
        <v>1704</v>
      </c>
      <c r="D839" s="160"/>
      <c r="E839" s="161">
        <v>177.8</v>
      </c>
      <c r="F839" s="158"/>
      <c r="G839" s="158"/>
      <c r="H839" s="158"/>
      <c r="I839" s="158"/>
      <c r="J839" s="158"/>
      <c r="K839" s="158"/>
      <c r="L839" s="158"/>
      <c r="M839" s="158"/>
      <c r="N839" s="157"/>
      <c r="O839" s="157"/>
      <c r="P839" s="157"/>
      <c r="Q839" s="157"/>
      <c r="R839" s="158"/>
      <c r="S839" s="158"/>
      <c r="T839" s="158"/>
      <c r="U839" s="158"/>
      <c r="V839" s="158"/>
      <c r="W839" s="158"/>
      <c r="X839" s="158"/>
      <c r="Y839" s="147"/>
      <c r="Z839" s="147"/>
      <c r="AA839" s="147"/>
      <c r="AB839" s="147"/>
      <c r="AC839" s="147"/>
      <c r="AD839" s="147"/>
      <c r="AE839" s="147"/>
      <c r="AF839" s="147"/>
      <c r="AG839" s="147" t="s">
        <v>301</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90" t="s">
        <v>302</v>
      </c>
      <c r="D840" s="162"/>
      <c r="E840" s="163"/>
      <c r="F840" s="158"/>
      <c r="G840" s="158"/>
      <c r="H840" s="158"/>
      <c r="I840" s="158"/>
      <c r="J840" s="158"/>
      <c r="K840" s="158"/>
      <c r="L840" s="158"/>
      <c r="M840" s="158"/>
      <c r="N840" s="157"/>
      <c r="O840" s="157"/>
      <c r="P840" s="157"/>
      <c r="Q840" s="157"/>
      <c r="R840" s="158"/>
      <c r="S840" s="158"/>
      <c r="T840" s="158"/>
      <c r="U840" s="158"/>
      <c r="V840" s="158"/>
      <c r="W840" s="158"/>
      <c r="X840" s="158"/>
      <c r="Y840" s="147"/>
      <c r="Z840" s="147"/>
      <c r="AA840" s="147"/>
      <c r="AB840" s="147"/>
      <c r="AC840" s="147"/>
      <c r="AD840" s="147"/>
      <c r="AE840" s="147"/>
      <c r="AF840" s="147"/>
      <c r="AG840" s="147" t="s">
        <v>301</v>
      </c>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91" t="s">
        <v>1705</v>
      </c>
      <c r="D841" s="162"/>
      <c r="E841" s="163">
        <v>474.1</v>
      </c>
      <c r="F841" s="158"/>
      <c r="G841" s="158"/>
      <c r="H841" s="158"/>
      <c r="I841" s="158"/>
      <c r="J841" s="158"/>
      <c r="K841" s="158"/>
      <c r="L841" s="158"/>
      <c r="M841" s="158"/>
      <c r="N841" s="157"/>
      <c r="O841" s="157"/>
      <c r="P841" s="157"/>
      <c r="Q841" s="157"/>
      <c r="R841" s="158"/>
      <c r="S841" s="158"/>
      <c r="T841" s="158"/>
      <c r="U841" s="158"/>
      <c r="V841" s="158"/>
      <c r="W841" s="158"/>
      <c r="X841" s="158"/>
      <c r="Y841" s="147"/>
      <c r="Z841" s="147"/>
      <c r="AA841" s="147"/>
      <c r="AB841" s="147"/>
      <c r="AC841" s="147"/>
      <c r="AD841" s="147"/>
      <c r="AE841" s="147"/>
      <c r="AF841" s="147"/>
      <c r="AG841" s="147" t="s">
        <v>301</v>
      </c>
      <c r="AH841" s="147">
        <v>2</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191" t="s">
        <v>1706</v>
      </c>
      <c r="D842" s="162"/>
      <c r="E842" s="163">
        <v>-296.3</v>
      </c>
      <c r="F842" s="158"/>
      <c r="G842" s="158"/>
      <c r="H842" s="158"/>
      <c r="I842" s="158"/>
      <c r="J842" s="158"/>
      <c r="K842" s="158"/>
      <c r="L842" s="158"/>
      <c r="M842" s="158"/>
      <c r="N842" s="157"/>
      <c r="O842" s="157"/>
      <c r="P842" s="157"/>
      <c r="Q842" s="157"/>
      <c r="R842" s="158"/>
      <c r="S842" s="158"/>
      <c r="T842" s="158"/>
      <c r="U842" s="158"/>
      <c r="V842" s="158"/>
      <c r="W842" s="158"/>
      <c r="X842" s="158"/>
      <c r="Y842" s="147"/>
      <c r="Z842" s="147"/>
      <c r="AA842" s="147"/>
      <c r="AB842" s="147"/>
      <c r="AC842" s="147"/>
      <c r="AD842" s="147"/>
      <c r="AE842" s="147"/>
      <c r="AF842" s="147"/>
      <c r="AG842" s="147" t="s">
        <v>301</v>
      </c>
      <c r="AH842" s="147">
        <v>2</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54"/>
      <c r="B843" s="155"/>
      <c r="C843" s="190" t="s">
        <v>306</v>
      </c>
      <c r="D843" s="162"/>
      <c r="E843" s="163"/>
      <c r="F843" s="158"/>
      <c r="G843" s="158"/>
      <c r="H843" s="158"/>
      <c r="I843" s="158"/>
      <c r="J843" s="158"/>
      <c r="K843" s="158"/>
      <c r="L843" s="158"/>
      <c r="M843" s="158"/>
      <c r="N843" s="157"/>
      <c r="O843" s="157"/>
      <c r="P843" s="157"/>
      <c r="Q843" s="157"/>
      <c r="R843" s="158"/>
      <c r="S843" s="158"/>
      <c r="T843" s="158"/>
      <c r="U843" s="158"/>
      <c r="V843" s="158"/>
      <c r="W843" s="158"/>
      <c r="X843" s="158"/>
      <c r="Y843" s="147"/>
      <c r="Z843" s="147"/>
      <c r="AA843" s="147"/>
      <c r="AB843" s="147"/>
      <c r="AC843" s="147"/>
      <c r="AD843" s="147"/>
      <c r="AE843" s="147"/>
      <c r="AF843" s="147"/>
      <c r="AG843" s="147" t="s">
        <v>301</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89" t="s">
        <v>1707</v>
      </c>
      <c r="D844" s="160"/>
      <c r="E844" s="161">
        <v>245.4</v>
      </c>
      <c r="F844" s="158"/>
      <c r="G844" s="158"/>
      <c r="H844" s="158"/>
      <c r="I844" s="158"/>
      <c r="J844" s="158"/>
      <c r="K844" s="158"/>
      <c r="L844" s="158"/>
      <c r="M844" s="158"/>
      <c r="N844" s="157"/>
      <c r="O844" s="157"/>
      <c r="P844" s="157"/>
      <c r="Q844" s="157"/>
      <c r="R844" s="158"/>
      <c r="S844" s="158"/>
      <c r="T844" s="158"/>
      <c r="U844" s="158"/>
      <c r="V844" s="158"/>
      <c r="W844" s="158"/>
      <c r="X844" s="158"/>
      <c r="Y844" s="147"/>
      <c r="Z844" s="147"/>
      <c r="AA844" s="147"/>
      <c r="AB844" s="147"/>
      <c r="AC844" s="147"/>
      <c r="AD844" s="147"/>
      <c r="AE844" s="147"/>
      <c r="AF844" s="147"/>
      <c r="AG844" s="147" t="s">
        <v>301</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90" t="s">
        <v>302</v>
      </c>
      <c r="D845" s="162"/>
      <c r="E845" s="163"/>
      <c r="F845" s="158"/>
      <c r="G845" s="158"/>
      <c r="H845" s="158"/>
      <c r="I845" s="158"/>
      <c r="J845" s="158"/>
      <c r="K845" s="158"/>
      <c r="L845" s="158"/>
      <c r="M845" s="158"/>
      <c r="N845" s="157"/>
      <c r="O845" s="157"/>
      <c r="P845" s="157"/>
      <c r="Q845" s="157"/>
      <c r="R845" s="158"/>
      <c r="S845" s="158"/>
      <c r="T845" s="158"/>
      <c r="U845" s="158"/>
      <c r="V845" s="158"/>
      <c r="W845" s="158"/>
      <c r="X845" s="158"/>
      <c r="Y845" s="147"/>
      <c r="Z845" s="147"/>
      <c r="AA845" s="147"/>
      <c r="AB845" s="147"/>
      <c r="AC845" s="147"/>
      <c r="AD845" s="147"/>
      <c r="AE845" s="147"/>
      <c r="AF845" s="147"/>
      <c r="AG845" s="147" t="s">
        <v>301</v>
      </c>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91" t="s">
        <v>1708</v>
      </c>
      <c r="D846" s="162"/>
      <c r="E846" s="163">
        <v>181.9</v>
      </c>
      <c r="F846" s="158"/>
      <c r="G846" s="158"/>
      <c r="H846" s="158"/>
      <c r="I846" s="158"/>
      <c r="J846" s="158"/>
      <c r="K846" s="158"/>
      <c r="L846" s="158"/>
      <c r="M846" s="158"/>
      <c r="N846" s="157"/>
      <c r="O846" s="157"/>
      <c r="P846" s="157"/>
      <c r="Q846" s="157"/>
      <c r="R846" s="158"/>
      <c r="S846" s="158"/>
      <c r="T846" s="158"/>
      <c r="U846" s="158"/>
      <c r="V846" s="158"/>
      <c r="W846" s="158"/>
      <c r="X846" s="158"/>
      <c r="Y846" s="147"/>
      <c r="Z846" s="147"/>
      <c r="AA846" s="147"/>
      <c r="AB846" s="147"/>
      <c r="AC846" s="147"/>
      <c r="AD846" s="147"/>
      <c r="AE846" s="147"/>
      <c r="AF846" s="147"/>
      <c r="AG846" s="147" t="s">
        <v>301</v>
      </c>
      <c r="AH846" s="147">
        <v>2</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91" t="s">
        <v>1688</v>
      </c>
      <c r="D847" s="162"/>
      <c r="E847" s="163"/>
      <c r="F847" s="158"/>
      <c r="G847" s="158"/>
      <c r="H847" s="158"/>
      <c r="I847" s="158"/>
      <c r="J847" s="158"/>
      <c r="K847" s="158"/>
      <c r="L847" s="158"/>
      <c r="M847" s="158"/>
      <c r="N847" s="157"/>
      <c r="O847" s="157"/>
      <c r="P847" s="157"/>
      <c r="Q847" s="157"/>
      <c r="R847" s="158"/>
      <c r="S847" s="158"/>
      <c r="T847" s="158"/>
      <c r="U847" s="158"/>
      <c r="V847" s="158"/>
      <c r="W847" s="158"/>
      <c r="X847" s="158"/>
      <c r="Y847" s="147"/>
      <c r="Z847" s="147"/>
      <c r="AA847" s="147"/>
      <c r="AB847" s="147"/>
      <c r="AC847" s="147"/>
      <c r="AD847" s="147"/>
      <c r="AE847" s="147"/>
      <c r="AF847" s="147"/>
      <c r="AG847" s="147" t="s">
        <v>301</v>
      </c>
      <c r="AH847" s="147">
        <v>2</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91" t="s">
        <v>1709</v>
      </c>
      <c r="D848" s="162"/>
      <c r="E848" s="163">
        <v>39.270000000000003</v>
      </c>
      <c r="F848" s="158"/>
      <c r="G848" s="158"/>
      <c r="H848" s="158"/>
      <c r="I848" s="158"/>
      <c r="J848" s="158"/>
      <c r="K848" s="158"/>
      <c r="L848" s="158"/>
      <c r="M848" s="158"/>
      <c r="N848" s="157"/>
      <c r="O848" s="157"/>
      <c r="P848" s="157"/>
      <c r="Q848" s="157"/>
      <c r="R848" s="158"/>
      <c r="S848" s="158"/>
      <c r="T848" s="158"/>
      <c r="U848" s="158"/>
      <c r="V848" s="158"/>
      <c r="W848" s="158"/>
      <c r="X848" s="158"/>
      <c r="Y848" s="147"/>
      <c r="Z848" s="147"/>
      <c r="AA848" s="147"/>
      <c r="AB848" s="147"/>
      <c r="AC848" s="147"/>
      <c r="AD848" s="147"/>
      <c r="AE848" s="147"/>
      <c r="AF848" s="147"/>
      <c r="AG848" s="147" t="s">
        <v>301</v>
      </c>
      <c r="AH848" s="147">
        <v>2</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91" t="s">
        <v>1710</v>
      </c>
      <c r="D849" s="162"/>
      <c r="E849" s="163">
        <v>24.254999999999999</v>
      </c>
      <c r="F849" s="158"/>
      <c r="G849" s="158"/>
      <c r="H849" s="158"/>
      <c r="I849" s="158"/>
      <c r="J849" s="158"/>
      <c r="K849" s="158"/>
      <c r="L849" s="158"/>
      <c r="M849" s="158"/>
      <c r="N849" s="157"/>
      <c r="O849" s="157"/>
      <c r="P849" s="157"/>
      <c r="Q849" s="157"/>
      <c r="R849" s="158"/>
      <c r="S849" s="158"/>
      <c r="T849" s="158"/>
      <c r="U849" s="158"/>
      <c r="V849" s="158"/>
      <c r="W849" s="158"/>
      <c r="X849" s="158"/>
      <c r="Y849" s="147"/>
      <c r="Z849" s="147"/>
      <c r="AA849" s="147"/>
      <c r="AB849" s="147"/>
      <c r="AC849" s="147"/>
      <c r="AD849" s="147"/>
      <c r="AE849" s="147"/>
      <c r="AF849" s="147"/>
      <c r="AG849" s="147" t="s">
        <v>301</v>
      </c>
      <c r="AH849" s="147">
        <v>2</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90" t="s">
        <v>306</v>
      </c>
      <c r="D850" s="162"/>
      <c r="E850" s="163"/>
      <c r="F850" s="158"/>
      <c r="G850" s="158"/>
      <c r="H850" s="158"/>
      <c r="I850" s="158"/>
      <c r="J850" s="158"/>
      <c r="K850" s="158"/>
      <c r="L850" s="158"/>
      <c r="M850" s="158"/>
      <c r="N850" s="157"/>
      <c r="O850" s="157"/>
      <c r="P850" s="157"/>
      <c r="Q850" s="157"/>
      <c r="R850" s="158"/>
      <c r="S850" s="158"/>
      <c r="T850" s="158"/>
      <c r="U850" s="158"/>
      <c r="V850" s="158"/>
      <c r="W850" s="158"/>
      <c r="X850" s="158"/>
      <c r="Y850" s="147"/>
      <c r="Z850" s="147"/>
      <c r="AA850" s="147"/>
      <c r="AB850" s="147"/>
      <c r="AC850" s="147"/>
      <c r="AD850" s="147"/>
      <c r="AE850" s="147"/>
      <c r="AF850" s="147"/>
      <c r="AG850" s="147" t="s">
        <v>301</v>
      </c>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189" t="s">
        <v>1683</v>
      </c>
      <c r="D851" s="160"/>
      <c r="E851" s="161">
        <v>16.75</v>
      </c>
      <c r="F851" s="158"/>
      <c r="G851" s="158"/>
      <c r="H851" s="158"/>
      <c r="I851" s="158"/>
      <c r="J851" s="158"/>
      <c r="K851" s="158"/>
      <c r="L851" s="158"/>
      <c r="M851" s="158"/>
      <c r="N851" s="157"/>
      <c r="O851" s="157"/>
      <c r="P851" s="157"/>
      <c r="Q851" s="157"/>
      <c r="R851" s="158"/>
      <c r="S851" s="158"/>
      <c r="T851" s="158"/>
      <c r="U851" s="158"/>
      <c r="V851" s="158"/>
      <c r="W851" s="158"/>
      <c r="X851" s="158"/>
      <c r="Y851" s="147"/>
      <c r="Z851" s="147"/>
      <c r="AA851" s="147"/>
      <c r="AB851" s="147"/>
      <c r="AC851" s="147"/>
      <c r="AD851" s="147"/>
      <c r="AE851" s="147"/>
      <c r="AF851" s="147"/>
      <c r="AG851" s="147" t="s">
        <v>301</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90" t="s">
        <v>302</v>
      </c>
      <c r="D852" s="162"/>
      <c r="E852" s="163"/>
      <c r="F852" s="158"/>
      <c r="G852" s="158"/>
      <c r="H852" s="158"/>
      <c r="I852" s="158"/>
      <c r="J852" s="158"/>
      <c r="K852" s="158"/>
      <c r="L852" s="158"/>
      <c r="M852" s="158"/>
      <c r="N852" s="157"/>
      <c r="O852" s="157"/>
      <c r="P852" s="157"/>
      <c r="Q852" s="157"/>
      <c r="R852" s="158"/>
      <c r="S852" s="158"/>
      <c r="T852" s="158"/>
      <c r="U852" s="158"/>
      <c r="V852" s="158"/>
      <c r="W852" s="158"/>
      <c r="X852" s="158"/>
      <c r="Y852" s="147"/>
      <c r="Z852" s="147"/>
      <c r="AA852" s="147"/>
      <c r="AB852" s="147"/>
      <c r="AC852" s="147"/>
      <c r="AD852" s="147"/>
      <c r="AE852" s="147"/>
      <c r="AF852" s="147"/>
      <c r="AG852" s="147" t="s">
        <v>301</v>
      </c>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191" t="s">
        <v>1684</v>
      </c>
      <c r="D853" s="162"/>
      <c r="E853" s="163">
        <v>16.75</v>
      </c>
      <c r="F853" s="158"/>
      <c r="G853" s="158"/>
      <c r="H853" s="158"/>
      <c r="I853" s="158"/>
      <c r="J853" s="158"/>
      <c r="K853" s="158"/>
      <c r="L853" s="158"/>
      <c r="M853" s="158"/>
      <c r="N853" s="157"/>
      <c r="O853" s="157"/>
      <c r="P853" s="157"/>
      <c r="Q853" s="157"/>
      <c r="R853" s="158"/>
      <c r="S853" s="158"/>
      <c r="T853" s="158"/>
      <c r="U853" s="158"/>
      <c r="V853" s="158"/>
      <c r="W853" s="158"/>
      <c r="X853" s="158"/>
      <c r="Y853" s="147"/>
      <c r="Z853" s="147"/>
      <c r="AA853" s="147"/>
      <c r="AB853" s="147"/>
      <c r="AC853" s="147"/>
      <c r="AD853" s="147"/>
      <c r="AE853" s="147"/>
      <c r="AF853" s="147"/>
      <c r="AG853" s="147" t="s">
        <v>301</v>
      </c>
      <c r="AH853" s="147">
        <v>2</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190" t="s">
        <v>306</v>
      </c>
      <c r="D854" s="162"/>
      <c r="E854" s="163"/>
      <c r="F854" s="158"/>
      <c r="G854" s="158"/>
      <c r="H854" s="158"/>
      <c r="I854" s="158"/>
      <c r="J854" s="158"/>
      <c r="K854" s="158"/>
      <c r="L854" s="158"/>
      <c r="M854" s="158"/>
      <c r="N854" s="157"/>
      <c r="O854" s="157"/>
      <c r="P854" s="157"/>
      <c r="Q854" s="157"/>
      <c r="R854" s="158"/>
      <c r="S854" s="158"/>
      <c r="T854" s="158"/>
      <c r="U854" s="158"/>
      <c r="V854" s="158"/>
      <c r="W854" s="158"/>
      <c r="X854" s="158"/>
      <c r="Y854" s="147"/>
      <c r="Z854" s="147"/>
      <c r="AA854" s="147"/>
      <c r="AB854" s="147"/>
      <c r="AC854" s="147"/>
      <c r="AD854" s="147"/>
      <c r="AE854" s="147"/>
      <c r="AF854" s="147"/>
      <c r="AG854" s="147" t="s">
        <v>301</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
      <c r="A855" s="154"/>
      <c r="B855" s="155"/>
      <c r="C855" s="189" t="s">
        <v>1711</v>
      </c>
      <c r="D855" s="160"/>
      <c r="E855" s="161">
        <v>157.30000000000001</v>
      </c>
      <c r="F855" s="158"/>
      <c r="G855" s="158"/>
      <c r="H855" s="158"/>
      <c r="I855" s="158"/>
      <c r="J855" s="158"/>
      <c r="K855" s="158"/>
      <c r="L855" s="158"/>
      <c r="M855" s="158"/>
      <c r="N855" s="157"/>
      <c r="O855" s="157"/>
      <c r="P855" s="157"/>
      <c r="Q855" s="157"/>
      <c r="R855" s="158"/>
      <c r="S855" s="158"/>
      <c r="T855" s="158"/>
      <c r="U855" s="158"/>
      <c r="V855" s="158"/>
      <c r="W855" s="158"/>
      <c r="X855" s="158"/>
      <c r="Y855" s="147"/>
      <c r="Z855" s="147"/>
      <c r="AA855" s="147"/>
      <c r="AB855" s="147"/>
      <c r="AC855" s="147"/>
      <c r="AD855" s="147"/>
      <c r="AE855" s="147"/>
      <c r="AF855" s="147"/>
      <c r="AG855" s="147" t="s">
        <v>301</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90" t="s">
        <v>302</v>
      </c>
      <c r="D856" s="162"/>
      <c r="E856" s="163"/>
      <c r="F856" s="158"/>
      <c r="G856" s="158"/>
      <c r="H856" s="158"/>
      <c r="I856" s="158"/>
      <c r="J856" s="158"/>
      <c r="K856" s="158"/>
      <c r="L856" s="158"/>
      <c r="M856" s="158"/>
      <c r="N856" s="157"/>
      <c r="O856" s="157"/>
      <c r="P856" s="157"/>
      <c r="Q856" s="157"/>
      <c r="R856" s="158"/>
      <c r="S856" s="158"/>
      <c r="T856" s="158"/>
      <c r="U856" s="158"/>
      <c r="V856" s="158"/>
      <c r="W856" s="158"/>
      <c r="X856" s="158"/>
      <c r="Y856" s="147"/>
      <c r="Z856" s="147"/>
      <c r="AA856" s="147"/>
      <c r="AB856" s="147"/>
      <c r="AC856" s="147"/>
      <c r="AD856" s="147"/>
      <c r="AE856" s="147"/>
      <c r="AF856" s="147"/>
      <c r="AG856" s="147" t="s">
        <v>301</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91" t="s">
        <v>1712</v>
      </c>
      <c r="D857" s="162"/>
      <c r="E857" s="163">
        <v>41.25</v>
      </c>
      <c r="F857" s="158"/>
      <c r="G857" s="158"/>
      <c r="H857" s="158"/>
      <c r="I857" s="158"/>
      <c r="J857" s="158"/>
      <c r="K857" s="158"/>
      <c r="L857" s="158"/>
      <c r="M857" s="158"/>
      <c r="N857" s="157"/>
      <c r="O857" s="157"/>
      <c r="P857" s="157"/>
      <c r="Q857" s="157"/>
      <c r="R857" s="158"/>
      <c r="S857" s="158"/>
      <c r="T857" s="158"/>
      <c r="U857" s="158"/>
      <c r="V857" s="158"/>
      <c r="W857" s="158"/>
      <c r="X857" s="158"/>
      <c r="Y857" s="147"/>
      <c r="Z857" s="147"/>
      <c r="AA857" s="147"/>
      <c r="AB857" s="147"/>
      <c r="AC857" s="147"/>
      <c r="AD857" s="147"/>
      <c r="AE857" s="147"/>
      <c r="AF857" s="147"/>
      <c r="AG857" s="147" t="s">
        <v>301</v>
      </c>
      <c r="AH857" s="147">
        <v>2</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91" t="s">
        <v>1713</v>
      </c>
      <c r="D858" s="162"/>
      <c r="E858" s="163">
        <v>116.07</v>
      </c>
      <c r="F858" s="158"/>
      <c r="G858" s="158"/>
      <c r="H858" s="158"/>
      <c r="I858" s="158"/>
      <c r="J858" s="158"/>
      <c r="K858" s="158"/>
      <c r="L858" s="158"/>
      <c r="M858" s="158"/>
      <c r="N858" s="157"/>
      <c r="O858" s="157"/>
      <c r="P858" s="157"/>
      <c r="Q858" s="157"/>
      <c r="R858" s="158"/>
      <c r="S858" s="158"/>
      <c r="T858" s="158"/>
      <c r="U858" s="158"/>
      <c r="V858" s="158"/>
      <c r="W858" s="158"/>
      <c r="X858" s="158"/>
      <c r="Y858" s="147"/>
      <c r="Z858" s="147"/>
      <c r="AA858" s="147"/>
      <c r="AB858" s="147"/>
      <c r="AC858" s="147"/>
      <c r="AD858" s="147"/>
      <c r="AE858" s="147"/>
      <c r="AF858" s="147"/>
      <c r="AG858" s="147" t="s">
        <v>301</v>
      </c>
      <c r="AH858" s="147">
        <v>2</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90" t="s">
        <v>306</v>
      </c>
      <c r="D859" s="162"/>
      <c r="E859" s="163"/>
      <c r="F859" s="158"/>
      <c r="G859" s="158"/>
      <c r="H859" s="158"/>
      <c r="I859" s="158"/>
      <c r="J859" s="158"/>
      <c r="K859" s="158"/>
      <c r="L859" s="158"/>
      <c r="M859" s="158"/>
      <c r="N859" s="157"/>
      <c r="O859" s="157"/>
      <c r="P859" s="157"/>
      <c r="Q859" s="157"/>
      <c r="R859" s="158"/>
      <c r="S859" s="158"/>
      <c r="T859" s="158"/>
      <c r="U859" s="158"/>
      <c r="V859" s="158"/>
      <c r="W859" s="158"/>
      <c r="X859" s="158"/>
      <c r="Y859" s="147"/>
      <c r="Z859" s="147"/>
      <c r="AA859" s="147"/>
      <c r="AB859" s="147"/>
      <c r="AC859" s="147"/>
      <c r="AD859" s="147"/>
      <c r="AE859" s="147"/>
      <c r="AF859" s="147"/>
      <c r="AG859" s="147" t="s">
        <v>301</v>
      </c>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99" t="s">
        <v>458</v>
      </c>
      <c r="D860" s="195"/>
      <c r="E860" s="196">
        <v>1347.15</v>
      </c>
      <c r="F860" s="158"/>
      <c r="G860" s="158"/>
      <c r="H860" s="158"/>
      <c r="I860" s="158"/>
      <c r="J860" s="158"/>
      <c r="K860" s="158"/>
      <c r="L860" s="158"/>
      <c r="M860" s="158"/>
      <c r="N860" s="157"/>
      <c r="O860" s="157"/>
      <c r="P860" s="157"/>
      <c r="Q860" s="157"/>
      <c r="R860" s="158"/>
      <c r="S860" s="158"/>
      <c r="T860" s="158"/>
      <c r="U860" s="158"/>
      <c r="V860" s="158"/>
      <c r="W860" s="158"/>
      <c r="X860" s="158"/>
      <c r="Y860" s="147"/>
      <c r="Z860" s="147"/>
      <c r="AA860" s="147"/>
      <c r="AB860" s="147"/>
      <c r="AC860" s="147"/>
      <c r="AD860" s="147"/>
      <c r="AE860" s="147"/>
      <c r="AF860" s="147"/>
      <c r="AG860" s="147" t="s">
        <v>301</v>
      </c>
      <c r="AH860" s="147">
        <v>1</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89" t="s">
        <v>2165</v>
      </c>
      <c r="D861" s="160"/>
      <c r="E861" s="161"/>
      <c r="F861" s="158"/>
      <c r="G861" s="158"/>
      <c r="H861" s="158"/>
      <c r="I861" s="158"/>
      <c r="J861" s="158"/>
      <c r="K861" s="158"/>
      <c r="L861" s="158"/>
      <c r="M861" s="158"/>
      <c r="N861" s="157"/>
      <c r="O861" s="157"/>
      <c r="P861" s="157"/>
      <c r="Q861" s="157"/>
      <c r="R861" s="158"/>
      <c r="S861" s="158"/>
      <c r="T861" s="158"/>
      <c r="U861" s="158"/>
      <c r="V861" s="158"/>
      <c r="W861" s="158"/>
      <c r="X861" s="158"/>
      <c r="Y861" s="147"/>
      <c r="Z861" s="147"/>
      <c r="AA861" s="147"/>
      <c r="AB861" s="147"/>
      <c r="AC861" s="147"/>
      <c r="AD861" s="147"/>
      <c r="AE861" s="147"/>
      <c r="AF861" s="147"/>
      <c r="AG861" s="147" t="s">
        <v>301</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89" t="s">
        <v>1760</v>
      </c>
      <c r="D862" s="160"/>
      <c r="E862" s="161"/>
      <c r="F862" s="158"/>
      <c r="G862" s="158"/>
      <c r="H862" s="158"/>
      <c r="I862" s="158"/>
      <c r="J862" s="158"/>
      <c r="K862" s="158"/>
      <c r="L862" s="158"/>
      <c r="M862" s="158"/>
      <c r="N862" s="157"/>
      <c r="O862" s="157"/>
      <c r="P862" s="157"/>
      <c r="Q862" s="157"/>
      <c r="R862" s="158"/>
      <c r="S862" s="158"/>
      <c r="T862" s="158"/>
      <c r="U862" s="158"/>
      <c r="V862" s="158"/>
      <c r="W862" s="158"/>
      <c r="X862" s="158"/>
      <c r="Y862" s="147"/>
      <c r="Z862" s="147"/>
      <c r="AA862" s="147"/>
      <c r="AB862" s="147"/>
      <c r="AC862" s="147"/>
      <c r="AD862" s="147"/>
      <c r="AE862" s="147"/>
      <c r="AF862" s="147"/>
      <c r="AG862" s="147" t="s">
        <v>301</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89" t="s">
        <v>1761</v>
      </c>
      <c r="D863" s="160"/>
      <c r="E863" s="161">
        <v>100.672</v>
      </c>
      <c r="F863" s="158"/>
      <c r="G863" s="158"/>
      <c r="H863" s="158"/>
      <c r="I863" s="158"/>
      <c r="J863" s="158"/>
      <c r="K863" s="158"/>
      <c r="L863" s="158"/>
      <c r="M863" s="158"/>
      <c r="N863" s="157"/>
      <c r="O863" s="157"/>
      <c r="P863" s="157"/>
      <c r="Q863" s="157"/>
      <c r="R863" s="158"/>
      <c r="S863" s="158"/>
      <c r="T863" s="158"/>
      <c r="U863" s="158"/>
      <c r="V863" s="158"/>
      <c r="W863" s="158"/>
      <c r="X863" s="158"/>
      <c r="Y863" s="147"/>
      <c r="Z863" s="147"/>
      <c r="AA863" s="147"/>
      <c r="AB863" s="147"/>
      <c r="AC863" s="147"/>
      <c r="AD863" s="147"/>
      <c r="AE863" s="147"/>
      <c r="AF863" s="147"/>
      <c r="AG863" s="147" t="s">
        <v>301</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89" t="s">
        <v>1762</v>
      </c>
      <c r="D864" s="160"/>
      <c r="E864" s="161">
        <v>101.792</v>
      </c>
      <c r="F864" s="158"/>
      <c r="G864" s="158"/>
      <c r="H864" s="158"/>
      <c r="I864" s="158"/>
      <c r="J864" s="158"/>
      <c r="K864" s="158"/>
      <c r="L864" s="158"/>
      <c r="M864" s="158"/>
      <c r="N864" s="157"/>
      <c r="O864" s="157"/>
      <c r="P864" s="157"/>
      <c r="Q864" s="157"/>
      <c r="R864" s="158"/>
      <c r="S864" s="158"/>
      <c r="T864" s="158"/>
      <c r="U864" s="158"/>
      <c r="V864" s="158"/>
      <c r="W864" s="158"/>
      <c r="X864" s="158"/>
      <c r="Y864" s="147"/>
      <c r="Z864" s="147"/>
      <c r="AA864" s="147"/>
      <c r="AB864" s="147"/>
      <c r="AC864" s="147"/>
      <c r="AD864" s="147"/>
      <c r="AE864" s="147"/>
      <c r="AF864" s="147"/>
      <c r="AG864" s="147" t="s">
        <v>301</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189" t="s">
        <v>1763</v>
      </c>
      <c r="D865" s="160"/>
      <c r="E865" s="161">
        <v>117.376</v>
      </c>
      <c r="F865" s="158"/>
      <c r="G865" s="158"/>
      <c r="H865" s="158"/>
      <c r="I865" s="158"/>
      <c r="J865" s="158"/>
      <c r="K865" s="158"/>
      <c r="L865" s="158"/>
      <c r="M865" s="158"/>
      <c r="N865" s="157"/>
      <c r="O865" s="157"/>
      <c r="P865" s="157"/>
      <c r="Q865" s="157"/>
      <c r="R865" s="158"/>
      <c r="S865" s="158"/>
      <c r="T865" s="158"/>
      <c r="U865" s="158"/>
      <c r="V865" s="158"/>
      <c r="W865" s="158"/>
      <c r="X865" s="158"/>
      <c r="Y865" s="147"/>
      <c r="Z865" s="147"/>
      <c r="AA865" s="147"/>
      <c r="AB865" s="147"/>
      <c r="AC865" s="147"/>
      <c r="AD865" s="147"/>
      <c r="AE865" s="147"/>
      <c r="AF865" s="147"/>
      <c r="AG865" s="147" t="s">
        <v>301</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89" t="s">
        <v>1764</v>
      </c>
      <c r="D866" s="160"/>
      <c r="E866" s="161">
        <v>19.2</v>
      </c>
      <c r="F866" s="158"/>
      <c r="G866" s="158"/>
      <c r="H866" s="158"/>
      <c r="I866" s="158"/>
      <c r="J866" s="158"/>
      <c r="K866" s="158"/>
      <c r="L866" s="158"/>
      <c r="M866" s="158"/>
      <c r="N866" s="157"/>
      <c r="O866" s="157"/>
      <c r="P866" s="157"/>
      <c r="Q866" s="157"/>
      <c r="R866" s="158"/>
      <c r="S866" s="158"/>
      <c r="T866" s="158"/>
      <c r="U866" s="158"/>
      <c r="V866" s="158"/>
      <c r="W866" s="158"/>
      <c r="X866" s="158"/>
      <c r="Y866" s="147"/>
      <c r="Z866" s="147"/>
      <c r="AA866" s="147"/>
      <c r="AB866" s="147"/>
      <c r="AC866" s="147"/>
      <c r="AD866" s="147"/>
      <c r="AE866" s="147"/>
      <c r="AF866" s="147"/>
      <c r="AG866" s="147" t="s">
        <v>301</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189" t="s">
        <v>1741</v>
      </c>
      <c r="D867" s="160"/>
      <c r="E867" s="161"/>
      <c r="F867" s="158"/>
      <c r="G867" s="158"/>
      <c r="H867" s="158"/>
      <c r="I867" s="158"/>
      <c r="J867" s="158"/>
      <c r="K867" s="158"/>
      <c r="L867" s="158"/>
      <c r="M867" s="158"/>
      <c r="N867" s="157"/>
      <c r="O867" s="157"/>
      <c r="P867" s="157"/>
      <c r="Q867" s="157"/>
      <c r="R867" s="158"/>
      <c r="S867" s="158"/>
      <c r="T867" s="158"/>
      <c r="U867" s="158"/>
      <c r="V867" s="158"/>
      <c r="W867" s="158"/>
      <c r="X867" s="158"/>
      <c r="Y867" s="147"/>
      <c r="Z867" s="147"/>
      <c r="AA867" s="147"/>
      <c r="AB867" s="147"/>
      <c r="AC867" s="147"/>
      <c r="AD867" s="147"/>
      <c r="AE867" s="147"/>
      <c r="AF867" s="147"/>
      <c r="AG867" s="147" t="s">
        <v>301</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89" t="s">
        <v>1765</v>
      </c>
      <c r="D868" s="160"/>
      <c r="E868" s="161">
        <v>3.54</v>
      </c>
      <c r="F868" s="158"/>
      <c r="G868" s="158"/>
      <c r="H868" s="158"/>
      <c r="I868" s="158"/>
      <c r="J868" s="158"/>
      <c r="K868" s="158"/>
      <c r="L868" s="158"/>
      <c r="M868" s="158"/>
      <c r="N868" s="157"/>
      <c r="O868" s="157"/>
      <c r="P868" s="157"/>
      <c r="Q868" s="157"/>
      <c r="R868" s="158"/>
      <c r="S868" s="158"/>
      <c r="T868" s="158"/>
      <c r="U868" s="158"/>
      <c r="V868" s="158"/>
      <c r="W868" s="158"/>
      <c r="X868" s="158"/>
      <c r="Y868" s="147"/>
      <c r="Z868" s="147"/>
      <c r="AA868" s="147"/>
      <c r="AB868" s="147"/>
      <c r="AC868" s="147"/>
      <c r="AD868" s="147"/>
      <c r="AE868" s="147"/>
      <c r="AF868" s="147"/>
      <c r="AG868" s="147" t="s">
        <v>301</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189" t="s">
        <v>1766</v>
      </c>
      <c r="D869" s="160"/>
      <c r="E869" s="161">
        <v>6.98</v>
      </c>
      <c r="F869" s="158"/>
      <c r="G869" s="158"/>
      <c r="H869" s="158"/>
      <c r="I869" s="158"/>
      <c r="J869" s="158"/>
      <c r="K869" s="158"/>
      <c r="L869" s="158"/>
      <c r="M869" s="158"/>
      <c r="N869" s="157"/>
      <c r="O869" s="157"/>
      <c r="P869" s="157"/>
      <c r="Q869" s="157"/>
      <c r="R869" s="158"/>
      <c r="S869" s="158"/>
      <c r="T869" s="158"/>
      <c r="U869" s="158"/>
      <c r="V869" s="158"/>
      <c r="W869" s="158"/>
      <c r="X869" s="158"/>
      <c r="Y869" s="147"/>
      <c r="Z869" s="147"/>
      <c r="AA869" s="147"/>
      <c r="AB869" s="147"/>
      <c r="AC869" s="147"/>
      <c r="AD869" s="147"/>
      <c r="AE869" s="147"/>
      <c r="AF869" s="147"/>
      <c r="AG869" s="147" t="s">
        <v>301</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89" t="s">
        <v>1767</v>
      </c>
      <c r="D870" s="160"/>
      <c r="E870" s="161">
        <v>19.745999999999999</v>
      </c>
      <c r="F870" s="158"/>
      <c r="G870" s="158"/>
      <c r="H870" s="158"/>
      <c r="I870" s="158"/>
      <c r="J870" s="158"/>
      <c r="K870" s="158"/>
      <c r="L870" s="158"/>
      <c r="M870" s="158"/>
      <c r="N870" s="157"/>
      <c r="O870" s="157"/>
      <c r="P870" s="157"/>
      <c r="Q870" s="157"/>
      <c r="R870" s="158"/>
      <c r="S870" s="158"/>
      <c r="T870" s="158"/>
      <c r="U870" s="158"/>
      <c r="V870" s="158"/>
      <c r="W870" s="158"/>
      <c r="X870" s="158"/>
      <c r="Y870" s="147"/>
      <c r="Z870" s="147"/>
      <c r="AA870" s="147"/>
      <c r="AB870" s="147"/>
      <c r="AC870" s="147"/>
      <c r="AD870" s="147"/>
      <c r="AE870" s="147"/>
      <c r="AF870" s="147"/>
      <c r="AG870" s="147" t="s">
        <v>301</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89" t="s">
        <v>1768</v>
      </c>
      <c r="D871" s="160"/>
      <c r="E871" s="161">
        <v>5.1210000000000004</v>
      </c>
      <c r="F871" s="158"/>
      <c r="G871" s="158"/>
      <c r="H871" s="158"/>
      <c r="I871" s="158"/>
      <c r="J871" s="158"/>
      <c r="K871" s="158"/>
      <c r="L871" s="158"/>
      <c r="M871" s="158"/>
      <c r="N871" s="157"/>
      <c r="O871" s="157"/>
      <c r="P871" s="157"/>
      <c r="Q871" s="157"/>
      <c r="R871" s="158"/>
      <c r="S871" s="158"/>
      <c r="T871" s="158"/>
      <c r="U871" s="158"/>
      <c r="V871" s="158"/>
      <c r="W871" s="158"/>
      <c r="X871" s="158"/>
      <c r="Y871" s="147"/>
      <c r="Z871" s="147"/>
      <c r="AA871" s="147"/>
      <c r="AB871" s="147"/>
      <c r="AC871" s="147"/>
      <c r="AD871" s="147"/>
      <c r="AE871" s="147"/>
      <c r="AF871" s="147"/>
      <c r="AG871" s="147" t="s">
        <v>301</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189" t="s">
        <v>1769</v>
      </c>
      <c r="D872" s="160"/>
      <c r="E872" s="161">
        <v>0.61499999999999999</v>
      </c>
      <c r="F872" s="158"/>
      <c r="G872" s="158"/>
      <c r="H872" s="158"/>
      <c r="I872" s="158"/>
      <c r="J872" s="158"/>
      <c r="K872" s="158"/>
      <c r="L872" s="158"/>
      <c r="M872" s="158"/>
      <c r="N872" s="157"/>
      <c r="O872" s="157"/>
      <c r="P872" s="157"/>
      <c r="Q872" s="157"/>
      <c r="R872" s="158"/>
      <c r="S872" s="158"/>
      <c r="T872" s="158"/>
      <c r="U872" s="158"/>
      <c r="V872" s="158"/>
      <c r="W872" s="158"/>
      <c r="X872" s="158"/>
      <c r="Y872" s="147"/>
      <c r="Z872" s="147"/>
      <c r="AA872" s="147"/>
      <c r="AB872" s="147"/>
      <c r="AC872" s="147"/>
      <c r="AD872" s="147"/>
      <c r="AE872" s="147"/>
      <c r="AF872" s="147"/>
      <c r="AG872" s="147" t="s">
        <v>301</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89" t="s">
        <v>1770</v>
      </c>
      <c r="D873" s="160"/>
      <c r="E873" s="161">
        <v>0.62250000000000005</v>
      </c>
      <c r="F873" s="158"/>
      <c r="G873" s="158"/>
      <c r="H873" s="158"/>
      <c r="I873" s="158"/>
      <c r="J873" s="158"/>
      <c r="K873" s="158"/>
      <c r="L873" s="158"/>
      <c r="M873" s="158"/>
      <c r="N873" s="157"/>
      <c r="O873" s="157"/>
      <c r="P873" s="157"/>
      <c r="Q873" s="157"/>
      <c r="R873" s="158"/>
      <c r="S873" s="158"/>
      <c r="T873" s="158"/>
      <c r="U873" s="158"/>
      <c r="V873" s="158"/>
      <c r="W873" s="158"/>
      <c r="X873" s="158"/>
      <c r="Y873" s="147"/>
      <c r="Z873" s="147"/>
      <c r="AA873" s="147"/>
      <c r="AB873" s="147"/>
      <c r="AC873" s="147"/>
      <c r="AD873" s="147"/>
      <c r="AE873" s="147"/>
      <c r="AF873" s="147"/>
      <c r="AG873" s="147" t="s">
        <v>301</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89" t="s">
        <v>1771</v>
      </c>
      <c r="D874" s="160"/>
      <c r="E874" s="161">
        <v>2.0649999999999999</v>
      </c>
      <c r="F874" s="158"/>
      <c r="G874" s="158"/>
      <c r="H874" s="158"/>
      <c r="I874" s="158"/>
      <c r="J874" s="158"/>
      <c r="K874" s="158"/>
      <c r="L874" s="158"/>
      <c r="M874" s="158"/>
      <c r="N874" s="157"/>
      <c r="O874" s="157"/>
      <c r="P874" s="157"/>
      <c r="Q874" s="157"/>
      <c r="R874" s="158"/>
      <c r="S874" s="158"/>
      <c r="T874" s="158"/>
      <c r="U874" s="158"/>
      <c r="V874" s="158"/>
      <c r="W874" s="158"/>
      <c r="X874" s="158"/>
      <c r="Y874" s="147"/>
      <c r="Z874" s="147"/>
      <c r="AA874" s="147"/>
      <c r="AB874" s="147"/>
      <c r="AC874" s="147"/>
      <c r="AD874" s="147"/>
      <c r="AE874" s="147"/>
      <c r="AF874" s="147"/>
      <c r="AG874" s="147" t="s">
        <v>301</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189" t="s">
        <v>1772</v>
      </c>
      <c r="D875" s="160"/>
      <c r="E875" s="161">
        <v>0.85099999999999998</v>
      </c>
      <c r="F875" s="158"/>
      <c r="G875" s="158"/>
      <c r="H875" s="158"/>
      <c r="I875" s="158"/>
      <c r="J875" s="158"/>
      <c r="K875" s="158"/>
      <c r="L875" s="158"/>
      <c r="M875" s="158"/>
      <c r="N875" s="157"/>
      <c r="O875" s="157"/>
      <c r="P875" s="157"/>
      <c r="Q875" s="157"/>
      <c r="R875" s="158"/>
      <c r="S875" s="158"/>
      <c r="T875" s="158"/>
      <c r="U875" s="158"/>
      <c r="V875" s="158"/>
      <c r="W875" s="158"/>
      <c r="X875" s="158"/>
      <c r="Y875" s="147"/>
      <c r="Z875" s="147"/>
      <c r="AA875" s="147"/>
      <c r="AB875" s="147"/>
      <c r="AC875" s="147"/>
      <c r="AD875" s="147"/>
      <c r="AE875" s="147"/>
      <c r="AF875" s="147"/>
      <c r="AG875" s="147" t="s">
        <v>301</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4"/>
      <c r="B876" s="155"/>
      <c r="C876" s="189" t="s">
        <v>1773</v>
      </c>
      <c r="D876" s="160"/>
      <c r="E876" s="161">
        <v>0.61250000000000004</v>
      </c>
      <c r="F876" s="158"/>
      <c r="G876" s="158"/>
      <c r="H876" s="158"/>
      <c r="I876" s="158"/>
      <c r="J876" s="158"/>
      <c r="K876" s="158"/>
      <c r="L876" s="158"/>
      <c r="M876" s="158"/>
      <c r="N876" s="157"/>
      <c r="O876" s="157"/>
      <c r="P876" s="157"/>
      <c r="Q876" s="157"/>
      <c r="R876" s="158"/>
      <c r="S876" s="158"/>
      <c r="T876" s="158"/>
      <c r="U876" s="158"/>
      <c r="V876" s="158"/>
      <c r="W876" s="158"/>
      <c r="X876" s="158"/>
      <c r="Y876" s="147"/>
      <c r="Z876" s="147"/>
      <c r="AA876" s="147"/>
      <c r="AB876" s="147"/>
      <c r="AC876" s="147"/>
      <c r="AD876" s="147"/>
      <c r="AE876" s="147"/>
      <c r="AF876" s="147"/>
      <c r="AG876" s="147" t="s">
        <v>301</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89" t="s">
        <v>1769</v>
      </c>
      <c r="D877" s="160"/>
      <c r="E877" s="161">
        <v>0.61499999999999999</v>
      </c>
      <c r="F877" s="158"/>
      <c r="G877" s="158"/>
      <c r="H877" s="158"/>
      <c r="I877" s="158"/>
      <c r="J877" s="158"/>
      <c r="K877" s="158"/>
      <c r="L877" s="158"/>
      <c r="M877" s="158"/>
      <c r="N877" s="157"/>
      <c r="O877" s="157"/>
      <c r="P877" s="157"/>
      <c r="Q877" s="157"/>
      <c r="R877" s="158"/>
      <c r="S877" s="158"/>
      <c r="T877" s="158"/>
      <c r="U877" s="158"/>
      <c r="V877" s="158"/>
      <c r="W877" s="158"/>
      <c r="X877" s="158"/>
      <c r="Y877" s="147"/>
      <c r="Z877" s="147"/>
      <c r="AA877" s="147"/>
      <c r="AB877" s="147"/>
      <c r="AC877" s="147"/>
      <c r="AD877" s="147"/>
      <c r="AE877" s="147"/>
      <c r="AF877" s="147"/>
      <c r="AG877" s="147" t="s">
        <v>301</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89" t="s">
        <v>1774</v>
      </c>
      <c r="D878" s="160"/>
      <c r="E878" s="161">
        <v>2.5760000000000001</v>
      </c>
      <c r="F878" s="158"/>
      <c r="G878" s="158"/>
      <c r="H878" s="158"/>
      <c r="I878" s="158"/>
      <c r="J878" s="158"/>
      <c r="K878" s="158"/>
      <c r="L878" s="158"/>
      <c r="M878" s="158"/>
      <c r="N878" s="157"/>
      <c r="O878" s="157"/>
      <c r="P878" s="157"/>
      <c r="Q878" s="157"/>
      <c r="R878" s="158"/>
      <c r="S878" s="158"/>
      <c r="T878" s="158"/>
      <c r="U878" s="158"/>
      <c r="V878" s="158"/>
      <c r="W878" s="158"/>
      <c r="X878" s="158"/>
      <c r="Y878" s="147"/>
      <c r="Z878" s="147"/>
      <c r="AA878" s="147"/>
      <c r="AB878" s="147"/>
      <c r="AC878" s="147"/>
      <c r="AD878" s="147"/>
      <c r="AE878" s="147"/>
      <c r="AF878" s="147"/>
      <c r="AG878" s="147" t="s">
        <v>301</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89" t="s">
        <v>1733</v>
      </c>
      <c r="D879" s="160"/>
      <c r="E879" s="161"/>
      <c r="F879" s="158"/>
      <c r="G879" s="158"/>
      <c r="H879" s="158"/>
      <c r="I879" s="158"/>
      <c r="J879" s="158"/>
      <c r="K879" s="158"/>
      <c r="L879" s="158"/>
      <c r="M879" s="158"/>
      <c r="N879" s="157"/>
      <c r="O879" s="157"/>
      <c r="P879" s="157"/>
      <c r="Q879" s="157"/>
      <c r="R879" s="158"/>
      <c r="S879" s="158"/>
      <c r="T879" s="158"/>
      <c r="U879" s="158"/>
      <c r="V879" s="158"/>
      <c r="W879" s="158"/>
      <c r="X879" s="158"/>
      <c r="Y879" s="147"/>
      <c r="Z879" s="147"/>
      <c r="AA879" s="147"/>
      <c r="AB879" s="147"/>
      <c r="AC879" s="147"/>
      <c r="AD879" s="147"/>
      <c r="AE879" s="147"/>
      <c r="AF879" s="147"/>
      <c r="AG879" s="147" t="s">
        <v>301</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189" t="s">
        <v>1775</v>
      </c>
      <c r="D880" s="160"/>
      <c r="E880" s="161">
        <v>-51.875</v>
      </c>
      <c r="F880" s="158"/>
      <c r="G880" s="158"/>
      <c r="H880" s="158"/>
      <c r="I880" s="158"/>
      <c r="J880" s="158"/>
      <c r="K880" s="158"/>
      <c r="L880" s="158"/>
      <c r="M880" s="158"/>
      <c r="N880" s="157"/>
      <c r="O880" s="157"/>
      <c r="P880" s="157"/>
      <c r="Q880" s="157"/>
      <c r="R880" s="158"/>
      <c r="S880" s="158"/>
      <c r="T880" s="158"/>
      <c r="U880" s="158"/>
      <c r="V880" s="158"/>
      <c r="W880" s="158"/>
      <c r="X880" s="158"/>
      <c r="Y880" s="147"/>
      <c r="Z880" s="147"/>
      <c r="AA880" s="147"/>
      <c r="AB880" s="147"/>
      <c r="AC880" s="147"/>
      <c r="AD880" s="147"/>
      <c r="AE880" s="147"/>
      <c r="AF880" s="147"/>
      <c r="AG880" s="147" t="s">
        <v>301</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54"/>
      <c r="B881" s="155"/>
      <c r="C881" s="189" t="s">
        <v>1776</v>
      </c>
      <c r="D881" s="160"/>
      <c r="E881" s="161">
        <v>-50.704000000000001</v>
      </c>
      <c r="F881" s="158"/>
      <c r="G881" s="158"/>
      <c r="H881" s="158"/>
      <c r="I881" s="158"/>
      <c r="J881" s="158"/>
      <c r="K881" s="158"/>
      <c r="L881" s="158"/>
      <c r="M881" s="158"/>
      <c r="N881" s="157"/>
      <c r="O881" s="157"/>
      <c r="P881" s="157"/>
      <c r="Q881" s="157"/>
      <c r="R881" s="158"/>
      <c r="S881" s="158"/>
      <c r="T881" s="158"/>
      <c r="U881" s="158"/>
      <c r="V881" s="158"/>
      <c r="W881" s="158"/>
      <c r="X881" s="158"/>
      <c r="Y881" s="147"/>
      <c r="Z881" s="147"/>
      <c r="AA881" s="147"/>
      <c r="AB881" s="147"/>
      <c r="AC881" s="147"/>
      <c r="AD881" s="147"/>
      <c r="AE881" s="147"/>
      <c r="AF881" s="147"/>
      <c r="AG881" s="147" t="s">
        <v>301</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189" t="s">
        <v>1777</v>
      </c>
      <c r="D882" s="160"/>
      <c r="E882" s="161">
        <v>-35.006</v>
      </c>
      <c r="F882" s="158"/>
      <c r="G882" s="158"/>
      <c r="H882" s="158"/>
      <c r="I882" s="158"/>
      <c r="J882" s="158"/>
      <c r="K882" s="158"/>
      <c r="L882" s="158"/>
      <c r="M882" s="158"/>
      <c r="N882" s="157"/>
      <c r="O882" s="157"/>
      <c r="P882" s="157"/>
      <c r="Q882" s="157"/>
      <c r="R882" s="158"/>
      <c r="S882" s="158"/>
      <c r="T882" s="158"/>
      <c r="U882" s="158"/>
      <c r="V882" s="158"/>
      <c r="W882" s="158"/>
      <c r="X882" s="158"/>
      <c r="Y882" s="147"/>
      <c r="Z882" s="147"/>
      <c r="AA882" s="147"/>
      <c r="AB882" s="147"/>
      <c r="AC882" s="147"/>
      <c r="AD882" s="147"/>
      <c r="AE882" s="147"/>
      <c r="AF882" s="147"/>
      <c r="AG882" s="147" t="s">
        <v>301</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189" t="s">
        <v>1778</v>
      </c>
      <c r="D883" s="160"/>
      <c r="E883" s="161">
        <v>-18.655999999999999</v>
      </c>
      <c r="F883" s="158"/>
      <c r="G883" s="158"/>
      <c r="H883" s="158"/>
      <c r="I883" s="158"/>
      <c r="J883" s="158"/>
      <c r="K883" s="158"/>
      <c r="L883" s="158"/>
      <c r="M883" s="158"/>
      <c r="N883" s="157"/>
      <c r="O883" s="157"/>
      <c r="P883" s="157"/>
      <c r="Q883" s="157"/>
      <c r="R883" s="158"/>
      <c r="S883" s="158"/>
      <c r="T883" s="158"/>
      <c r="U883" s="158"/>
      <c r="V883" s="158"/>
      <c r="W883" s="158"/>
      <c r="X883" s="158"/>
      <c r="Y883" s="147"/>
      <c r="Z883" s="147"/>
      <c r="AA883" s="147"/>
      <c r="AB883" s="147"/>
      <c r="AC883" s="147"/>
      <c r="AD883" s="147"/>
      <c r="AE883" s="147"/>
      <c r="AF883" s="147"/>
      <c r="AG883" s="147" t="s">
        <v>301</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9" t="s">
        <v>2166</v>
      </c>
      <c r="D884" s="160"/>
      <c r="E884" s="161">
        <v>-9.1999999999999993</v>
      </c>
      <c r="F884" s="158"/>
      <c r="G884" s="158"/>
      <c r="H884" s="158"/>
      <c r="I884" s="158"/>
      <c r="J884" s="158"/>
      <c r="K884" s="158"/>
      <c r="L884" s="158"/>
      <c r="M884" s="158"/>
      <c r="N884" s="157"/>
      <c r="O884" s="157"/>
      <c r="P884" s="157"/>
      <c r="Q884" s="157"/>
      <c r="R884" s="158"/>
      <c r="S884" s="158"/>
      <c r="T884" s="158"/>
      <c r="U884" s="158"/>
      <c r="V884" s="158"/>
      <c r="W884" s="158"/>
      <c r="X884" s="158"/>
      <c r="Y884" s="147"/>
      <c r="Z884" s="147"/>
      <c r="AA884" s="147"/>
      <c r="AB884" s="147"/>
      <c r="AC884" s="147"/>
      <c r="AD884" s="147"/>
      <c r="AE884" s="147"/>
      <c r="AF884" s="147"/>
      <c r="AG884" s="147" t="s">
        <v>301</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90" t="s">
        <v>302</v>
      </c>
      <c r="D885" s="162"/>
      <c r="E885" s="163"/>
      <c r="F885" s="158"/>
      <c r="G885" s="158"/>
      <c r="H885" s="158"/>
      <c r="I885" s="158"/>
      <c r="J885" s="158"/>
      <c r="K885" s="158"/>
      <c r="L885" s="158"/>
      <c r="M885" s="158"/>
      <c r="N885" s="157"/>
      <c r="O885" s="157"/>
      <c r="P885" s="157"/>
      <c r="Q885" s="157"/>
      <c r="R885" s="158"/>
      <c r="S885" s="158"/>
      <c r="T885" s="158"/>
      <c r="U885" s="158"/>
      <c r="V885" s="158"/>
      <c r="W885" s="158"/>
      <c r="X885" s="158"/>
      <c r="Y885" s="147"/>
      <c r="Z885" s="147"/>
      <c r="AA885" s="147"/>
      <c r="AB885" s="147"/>
      <c r="AC885" s="147"/>
      <c r="AD885" s="147"/>
      <c r="AE885" s="147"/>
      <c r="AF885" s="147"/>
      <c r="AG885" s="147" t="s">
        <v>301</v>
      </c>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191" t="s">
        <v>1780</v>
      </c>
      <c r="D886" s="162"/>
      <c r="E886" s="163">
        <v>9.18</v>
      </c>
      <c r="F886" s="158"/>
      <c r="G886" s="158"/>
      <c r="H886" s="158"/>
      <c r="I886" s="158"/>
      <c r="J886" s="158"/>
      <c r="K886" s="158"/>
      <c r="L886" s="158"/>
      <c r="M886" s="158"/>
      <c r="N886" s="157"/>
      <c r="O886" s="157"/>
      <c r="P886" s="157"/>
      <c r="Q886" s="157"/>
      <c r="R886" s="158"/>
      <c r="S886" s="158"/>
      <c r="T886" s="158"/>
      <c r="U886" s="158"/>
      <c r="V886" s="158"/>
      <c r="W886" s="158"/>
      <c r="X886" s="158"/>
      <c r="Y886" s="147"/>
      <c r="Z886" s="147"/>
      <c r="AA886" s="147"/>
      <c r="AB886" s="147"/>
      <c r="AC886" s="147"/>
      <c r="AD886" s="147"/>
      <c r="AE886" s="147"/>
      <c r="AF886" s="147"/>
      <c r="AG886" s="147" t="s">
        <v>301</v>
      </c>
      <c r="AH886" s="147">
        <v>2</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54"/>
      <c r="B887" s="155"/>
      <c r="C887" s="190" t="s">
        <v>306</v>
      </c>
      <c r="D887" s="162"/>
      <c r="E887" s="163"/>
      <c r="F887" s="158"/>
      <c r="G887" s="158"/>
      <c r="H887" s="158"/>
      <c r="I887" s="158"/>
      <c r="J887" s="158"/>
      <c r="K887" s="158"/>
      <c r="L887" s="158"/>
      <c r="M887" s="158"/>
      <c r="N887" s="157"/>
      <c r="O887" s="157"/>
      <c r="P887" s="157"/>
      <c r="Q887" s="157"/>
      <c r="R887" s="158"/>
      <c r="S887" s="158"/>
      <c r="T887" s="158"/>
      <c r="U887" s="158"/>
      <c r="V887" s="158"/>
      <c r="W887" s="158"/>
      <c r="X887" s="158"/>
      <c r="Y887" s="147"/>
      <c r="Z887" s="147"/>
      <c r="AA887" s="147"/>
      <c r="AB887" s="147"/>
      <c r="AC887" s="147"/>
      <c r="AD887" s="147"/>
      <c r="AE887" s="147"/>
      <c r="AF887" s="147"/>
      <c r="AG887" s="147" t="s">
        <v>301</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89" t="s">
        <v>1781</v>
      </c>
      <c r="D888" s="160"/>
      <c r="E888" s="161">
        <v>5.7000000000000002E-2</v>
      </c>
      <c r="F888" s="158"/>
      <c r="G888" s="158"/>
      <c r="H888" s="158"/>
      <c r="I888" s="158"/>
      <c r="J888" s="158"/>
      <c r="K888" s="158"/>
      <c r="L888" s="158"/>
      <c r="M888" s="158"/>
      <c r="N888" s="157"/>
      <c r="O888" s="157"/>
      <c r="P888" s="157"/>
      <c r="Q888" s="157"/>
      <c r="R888" s="158"/>
      <c r="S888" s="158"/>
      <c r="T888" s="158"/>
      <c r="U888" s="158"/>
      <c r="V888" s="158"/>
      <c r="W888" s="158"/>
      <c r="X888" s="158"/>
      <c r="Y888" s="147"/>
      <c r="Z888" s="147"/>
      <c r="AA888" s="147"/>
      <c r="AB888" s="147"/>
      <c r="AC888" s="147"/>
      <c r="AD888" s="147"/>
      <c r="AE888" s="147"/>
      <c r="AF888" s="147"/>
      <c r="AG888" s="147" t="s">
        <v>301</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99" t="s">
        <v>458</v>
      </c>
      <c r="D889" s="195"/>
      <c r="E889" s="196">
        <v>217</v>
      </c>
      <c r="F889" s="158"/>
      <c r="G889" s="158"/>
      <c r="H889" s="158"/>
      <c r="I889" s="158"/>
      <c r="J889" s="158"/>
      <c r="K889" s="158"/>
      <c r="L889" s="158"/>
      <c r="M889" s="158"/>
      <c r="N889" s="157"/>
      <c r="O889" s="157"/>
      <c r="P889" s="157"/>
      <c r="Q889" s="157"/>
      <c r="R889" s="158"/>
      <c r="S889" s="158"/>
      <c r="T889" s="158"/>
      <c r="U889" s="158"/>
      <c r="V889" s="158"/>
      <c r="W889" s="158"/>
      <c r="X889" s="158"/>
      <c r="Y889" s="147"/>
      <c r="Z889" s="147"/>
      <c r="AA889" s="147"/>
      <c r="AB889" s="147"/>
      <c r="AC889" s="147"/>
      <c r="AD889" s="147"/>
      <c r="AE889" s="147"/>
      <c r="AF889" s="147"/>
      <c r="AG889" s="147" t="s">
        <v>301</v>
      </c>
      <c r="AH889" s="147">
        <v>1</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89" t="s">
        <v>1738</v>
      </c>
      <c r="D890" s="160"/>
      <c r="E890" s="161"/>
      <c r="F890" s="158"/>
      <c r="G890" s="158"/>
      <c r="H890" s="158"/>
      <c r="I890" s="158"/>
      <c r="J890" s="158"/>
      <c r="K890" s="158"/>
      <c r="L890" s="158"/>
      <c r="M890" s="158"/>
      <c r="N890" s="157"/>
      <c r="O890" s="157"/>
      <c r="P890" s="157"/>
      <c r="Q890" s="157"/>
      <c r="R890" s="158"/>
      <c r="S890" s="158"/>
      <c r="T890" s="158"/>
      <c r="U890" s="158"/>
      <c r="V890" s="158"/>
      <c r="W890" s="158"/>
      <c r="X890" s="158"/>
      <c r="Y890" s="147"/>
      <c r="Z890" s="147"/>
      <c r="AA890" s="147"/>
      <c r="AB890" s="147"/>
      <c r="AC890" s="147"/>
      <c r="AD890" s="147"/>
      <c r="AE890" s="147"/>
      <c r="AF890" s="147"/>
      <c r="AG890" s="147" t="s">
        <v>301</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89" t="s">
        <v>1782</v>
      </c>
      <c r="D891" s="160"/>
      <c r="E891" s="161">
        <v>406.64850000000001</v>
      </c>
      <c r="F891" s="158"/>
      <c r="G891" s="158"/>
      <c r="H891" s="158"/>
      <c r="I891" s="158"/>
      <c r="J891" s="158"/>
      <c r="K891" s="158"/>
      <c r="L891" s="158"/>
      <c r="M891" s="158"/>
      <c r="N891" s="157"/>
      <c r="O891" s="157"/>
      <c r="P891" s="157"/>
      <c r="Q891" s="157"/>
      <c r="R891" s="158"/>
      <c r="S891" s="158"/>
      <c r="T891" s="158"/>
      <c r="U891" s="158"/>
      <c r="V891" s="158"/>
      <c r="W891" s="158"/>
      <c r="X891" s="158"/>
      <c r="Y891" s="147"/>
      <c r="Z891" s="147"/>
      <c r="AA891" s="147"/>
      <c r="AB891" s="147"/>
      <c r="AC891" s="147"/>
      <c r="AD891" s="147"/>
      <c r="AE891" s="147"/>
      <c r="AF891" s="147"/>
      <c r="AG891" s="147" t="s">
        <v>301</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89" t="s">
        <v>1741</v>
      </c>
      <c r="D892" s="160"/>
      <c r="E892" s="161"/>
      <c r="F892" s="158"/>
      <c r="G892" s="158"/>
      <c r="H892" s="158"/>
      <c r="I892" s="158"/>
      <c r="J892" s="158"/>
      <c r="K892" s="158"/>
      <c r="L892" s="158"/>
      <c r="M892" s="158"/>
      <c r="N892" s="157"/>
      <c r="O892" s="157"/>
      <c r="P892" s="157"/>
      <c r="Q892" s="157"/>
      <c r="R892" s="158"/>
      <c r="S892" s="158"/>
      <c r="T892" s="158"/>
      <c r="U892" s="158"/>
      <c r="V892" s="158"/>
      <c r="W892" s="158"/>
      <c r="X892" s="158"/>
      <c r="Y892" s="147"/>
      <c r="Z892" s="147"/>
      <c r="AA892" s="147"/>
      <c r="AB892" s="147"/>
      <c r="AC892" s="147"/>
      <c r="AD892" s="147"/>
      <c r="AE892" s="147"/>
      <c r="AF892" s="147"/>
      <c r="AG892" s="147" t="s">
        <v>301</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189" t="s">
        <v>1783</v>
      </c>
      <c r="D893" s="160"/>
      <c r="E893" s="161">
        <v>1.05</v>
      </c>
      <c r="F893" s="158"/>
      <c r="G893" s="158"/>
      <c r="H893" s="158"/>
      <c r="I893" s="158"/>
      <c r="J893" s="158"/>
      <c r="K893" s="158"/>
      <c r="L893" s="158"/>
      <c r="M893" s="158"/>
      <c r="N893" s="157"/>
      <c r="O893" s="157"/>
      <c r="P893" s="157"/>
      <c r="Q893" s="157"/>
      <c r="R893" s="158"/>
      <c r="S893" s="158"/>
      <c r="T893" s="158"/>
      <c r="U893" s="158"/>
      <c r="V893" s="158"/>
      <c r="W893" s="158"/>
      <c r="X893" s="158"/>
      <c r="Y893" s="147"/>
      <c r="Z893" s="147"/>
      <c r="AA893" s="147"/>
      <c r="AB893" s="147"/>
      <c r="AC893" s="147"/>
      <c r="AD893" s="147"/>
      <c r="AE893" s="147"/>
      <c r="AF893" s="147"/>
      <c r="AG893" s="147" t="s">
        <v>301</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54"/>
      <c r="B894" s="155"/>
      <c r="C894" s="189" t="s">
        <v>1784</v>
      </c>
      <c r="D894" s="160"/>
      <c r="E894" s="161">
        <v>12.375</v>
      </c>
      <c r="F894" s="158"/>
      <c r="G894" s="158"/>
      <c r="H894" s="158"/>
      <c r="I894" s="158"/>
      <c r="J894" s="158"/>
      <c r="K894" s="158"/>
      <c r="L894" s="158"/>
      <c r="M894" s="158"/>
      <c r="N894" s="157"/>
      <c r="O894" s="157"/>
      <c r="P894" s="157"/>
      <c r="Q894" s="157"/>
      <c r="R894" s="158"/>
      <c r="S894" s="158"/>
      <c r="T894" s="158"/>
      <c r="U894" s="158"/>
      <c r="V894" s="158"/>
      <c r="W894" s="158"/>
      <c r="X894" s="158"/>
      <c r="Y894" s="147"/>
      <c r="Z894" s="147"/>
      <c r="AA894" s="147"/>
      <c r="AB894" s="147"/>
      <c r="AC894" s="147"/>
      <c r="AD894" s="147"/>
      <c r="AE894" s="147"/>
      <c r="AF894" s="147"/>
      <c r="AG894" s="147" t="s">
        <v>301</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89" t="s">
        <v>1785</v>
      </c>
      <c r="D895" s="160"/>
      <c r="E895" s="161">
        <v>5.5350000000000001</v>
      </c>
      <c r="F895" s="158"/>
      <c r="G895" s="158"/>
      <c r="H895" s="158"/>
      <c r="I895" s="158"/>
      <c r="J895" s="158"/>
      <c r="K895" s="158"/>
      <c r="L895" s="158"/>
      <c r="M895" s="158"/>
      <c r="N895" s="157"/>
      <c r="O895" s="157"/>
      <c r="P895" s="157"/>
      <c r="Q895" s="157"/>
      <c r="R895" s="158"/>
      <c r="S895" s="158"/>
      <c r="T895" s="158"/>
      <c r="U895" s="158"/>
      <c r="V895" s="158"/>
      <c r="W895" s="158"/>
      <c r="X895" s="158"/>
      <c r="Y895" s="147"/>
      <c r="Z895" s="147"/>
      <c r="AA895" s="147"/>
      <c r="AB895" s="147"/>
      <c r="AC895" s="147"/>
      <c r="AD895" s="147"/>
      <c r="AE895" s="147"/>
      <c r="AF895" s="147"/>
      <c r="AG895" s="147" t="s">
        <v>301</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89" t="s">
        <v>1786</v>
      </c>
      <c r="D896" s="160"/>
      <c r="E896" s="161">
        <v>1.2250000000000001</v>
      </c>
      <c r="F896" s="158"/>
      <c r="G896" s="158"/>
      <c r="H896" s="158"/>
      <c r="I896" s="158"/>
      <c r="J896" s="158"/>
      <c r="K896" s="158"/>
      <c r="L896" s="158"/>
      <c r="M896" s="158"/>
      <c r="N896" s="157"/>
      <c r="O896" s="157"/>
      <c r="P896" s="157"/>
      <c r="Q896" s="157"/>
      <c r="R896" s="158"/>
      <c r="S896" s="158"/>
      <c r="T896" s="158"/>
      <c r="U896" s="158"/>
      <c r="V896" s="158"/>
      <c r="W896" s="158"/>
      <c r="X896" s="158"/>
      <c r="Y896" s="147"/>
      <c r="Z896" s="147"/>
      <c r="AA896" s="147"/>
      <c r="AB896" s="147"/>
      <c r="AC896" s="147"/>
      <c r="AD896" s="147"/>
      <c r="AE896" s="147"/>
      <c r="AF896" s="147"/>
      <c r="AG896" s="147" t="s">
        <v>301</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89" t="s">
        <v>1787</v>
      </c>
      <c r="D897" s="160"/>
      <c r="E897" s="161">
        <v>26.58</v>
      </c>
      <c r="F897" s="158"/>
      <c r="G897" s="158"/>
      <c r="H897" s="158"/>
      <c r="I897" s="158"/>
      <c r="J897" s="158"/>
      <c r="K897" s="158"/>
      <c r="L897" s="158"/>
      <c r="M897" s="158"/>
      <c r="N897" s="157"/>
      <c r="O897" s="157"/>
      <c r="P897" s="157"/>
      <c r="Q897" s="157"/>
      <c r="R897" s="158"/>
      <c r="S897" s="158"/>
      <c r="T897" s="158"/>
      <c r="U897" s="158"/>
      <c r="V897" s="158"/>
      <c r="W897" s="158"/>
      <c r="X897" s="158"/>
      <c r="Y897" s="147"/>
      <c r="Z897" s="147"/>
      <c r="AA897" s="147"/>
      <c r="AB897" s="147"/>
      <c r="AC897" s="147"/>
      <c r="AD897" s="147"/>
      <c r="AE897" s="147"/>
      <c r="AF897" s="147"/>
      <c r="AG897" s="147" t="s">
        <v>301</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89" t="s">
        <v>1788</v>
      </c>
      <c r="D898" s="160"/>
      <c r="E898" s="161">
        <v>5.7</v>
      </c>
      <c r="F898" s="158"/>
      <c r="G898" s="158"/>
      <c r="H898" s="158"/>
      <c r="I898" s="158"/>
      <c r="J898" s="158"/>
      <c r="K898" s="158"/>
      <c r="L898" s="158"/>
      <c r="M898" s="158"/>
      <c r="N898" s="157"/>
      <c r="O898" s="157"/>
      <c r="P898" s="157"/>
      <c r="Q898" s="157"/>
      <c r="R898" s="158"/>
      <c r="S898" s="158"/>
      <c r="T898" s="158"/>
      <c r="U898" s="158"/>
      <c r="V898" s="158"/>
      <c r="W898" s="158"/>
      <c r="X898" s="158"/>
      <c r="Y898" s="147"/>
      <c r="Z898" s="147"/>
      <c r="AA898" s="147"/>
      <c r="AB898" s="147"/>
      <c r="AC898" s="147"/>
      <c r="AD898" s="147"/>
      <c r="AE898" s="147"/>
      <c r="AF898" s="147"/>
      <c r="AG898" s="147" t="s">
        <v>301</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189" t="s">
        <v>1733</v>
      </c>
      <c r="D899" s="160"/>
      <c r="E899" s="161"/>
      <c r="F899" s="158"/>
      <c r="G899" s="158"/>
      <c r="H899" s="158"/>
      <c r="I899" s="158"/>
      <c r="J899" s="158"/>
      <c r="K899" s="158"/>
      <c r="L899" s="158"/>
      <c r="M899" s="158"/>
      <c r="N899" s="157"/>
      <c r="O899" s="157"/>
      <c r="P899" s="157"/>
      <c r="Q899" s="157"/>
      <c r="R899" s="158"/>
      <c r="S899" s="158"/>
      <c r="T899" s="158"/>
      <c r="U899" s="158"/>
      <c r="V899" s="158"/>
      <c r="W899" s="158"/>
      <c r="X899" s="158"/>
      <c r="Y899" s="147"/>
      <c r="Z899" s="147"/>
      <c r="AA899" s="147"/>
      <c r="AB899" s="147"/>
      <c r="AC899" s="147"/>
      <c r="AD899" s="147"/>
      <c r="AE899" s="147"/>
      <c r="AF899" s="147"/>
      <c r="AG899" s="147" t="s">
        <v>301</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54"/>
      <c r="B900" s="155"/>
      <c r="C900" s="189" t="s">
        <v>1789</v>
      </c>
      <c r="D900" s="160"/>
      <c r="E900" s="161">
        <v>-100.878</v>
      </c>
      <c r="F900" s="158"/>
      <c r="G900" s="158"/>
      <c r="H900" s="158"/>
      <c r="I900" s="158"/>
      <c r="J900" s="158"/>
      <c r="K900" s="158"/>
      <c r="L900" s="158"/>
      <c r="M900" s="158"/>
      <c r="N900" s="157"/>
      <c r="O900" s="157"/>
      <c r="P900" s="157"/>
      <c r="Q900" s="157"/>
      <c r="R900" s="158"/>
      <c r="S900" s="158"/>
      <c r="T900" s="158"/>
      <c r="U900" s="158"/>
      <c r="V900" s="158"/>
      <c r="W900" s="158"/>
      <c r="X900" s="158"/>
      <c r="Y900" s="147"/>
      <c r="Z900" s="147"/>
      <c r="AA900" s="147"/>
      <c r="AB900" s="147"/>
      <c r="AC900" s="147"/>
      <c r="AD900" s="147"/>
      <c r="AE900" s="147"/>
      <c r="AF900" s="147"/>
      <c r="AG900" s="147" t="s">
        <v>301</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89" t="s">
        <v>1790</v>
      </c>
      <c r="D901" s="160"/>
      <c r="E901" s="161">
        <v>-13.79</v>
      </c>
      <c r="F901" s="158"/>
      <c r="G901" s="158"/>
      <c r="H901" s="158"/>
      <c r="I901" s="158"/>
      <c r="J901" s="158"/>
      <c r="K901" s="158"/>
      <c r="L901" s="158"/>
      <c r="M901" s="158"/>
      <c r="N901" s="157"/>
      <c r="O901" s="157"/>
      <c r="P901" s="157"/>
      <c r="Q901" s="157"/>
      <c r="R901" s="158"/>
      <c r="S901" s="158"/>
      <c r="T901" s="158"/>
      <c r="U901" s="158"/>
      <c r="V901" s="158"/>
      <c r="W901" s="158"/>
      <c r="X901" s="158"/>
      <c r="Y901" s="147"/>
      <c r="Z901" s="147"/>
      <c r="AA901" s="147"/>
      <c r="AB901" s="147"/>
      <c r="AC901" s="147"/>
      <c r="AD901" s="147"/>
      <c r="AE901" s="147"/>
      <c r="AF901" s="147"/>
      <c r="AG901" s="147" t="s">
        <v>301</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89" t="s">
        <v>1791</v>
      </c>
      <c r="D902" s="160"/>
      <c r="E902" s="161">
        <v>5.45E-2</v>
      </c>
      <c r="F902" s="158"/>
      <c r="G902" s="158"/>
      <c r="H902" s="158"/>
      <c r="I902" s="158"/>
      <c r="J902" s="158"/>
      <c r="K902" s="158"/>
      <c r="L902" s="158"/>
      <c r="M902" s="158"/>
      <c r="N902" s="157"/>
      <c r="O902" s="157"/>
      <c r="P902" s="157"/>
      <c r="Q902" s="157"/>
      <c r="R902" s="158"/>
      <c r="S902" s="158"/>
      <c r="T902" s="158"/>
      <c r="U902" s="158"/>
      <c r="V902" s="158"/>
      <c r="W902" s="158"/>
      <c r="X902" s="158"/>
      <c r="Y902" s="147"/>
      <c r="Z902" s="147"/>
      <c r="AA902" s="147"/>
      <c r="AB902" s="147"/>
      <c r="AC902" s="147"/>
      <c r="AD902" s="147"/>
      <c r="AE902" s="147"/>
      <c r="AF902" s="147"/>
      <c r="AG902" s="147" t="s">
        <v>301</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199" t="s">
        <v>458</v>
      </c>
      <c r="D903" s="195"/>
      <c r="E903" s="196">
        <v>344.5</v>
      </c>
      <c r="F903" s="158"/>
      <c r="G903" s="158"/>
      <c r="H903" s="158"/>
      <c r="I903" s="158"/>
      <c r="J903" s="158"/>
      <c r="K903" s="158"/>
      <c r="L903" s="158"/>
      <c r="M903" s="158"/>
      <c r="N903" s="157"/>
      <c r="O903" s="157"/>
      <c r="P903" s="157"/>
      <c r="Q903" s="157"/>
      <c r="R903" s="158"/>
      <c r="S903" s="158"/>
      <c r="T903" s="158"/>
      <c r="U903" s="158"/>
      <c r="V903" s="158"/>
      <c r="W903" s="158"/>
      <c r="X903" s="158"/>
      <c r="Y903" s="147"/>
      <c r="Z903" s="147"/>
      <c r="AA903" s="147"/>
      <c r="AB903" s="147"/>
      <c r="AC903" s="147"/>
      <c r="AD903" s="147"/>
      <c r="AE903" s="147"/>
      <c r="AF903" s="147"/>
      <c r="AG903" s="147" t="s">
        <v>301</v>
      </c>
      <c r="AH903" s="147">
        <v>1</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54"/>
      <c r="B904" s="155"/>
      <c r="C904" s="189" t="s">
        <v>1716</v>
      </c>
      <c r="D904" s="160"/>
      <c r="E904" s="161"/>
      <c r="F904" s="158"/>
      <c r="G904" s="158"/>
      <c r="H904" s="158"/>
      <c r="I904" s="158"/>
      <c r="J904" s="158"/>
      <c r="K904" s="158"/>
      <c r="L904" s="158"/>
      <c r="M904" s="158"/>
      <c r="N904" s="157"/>
      <c r="O904" s="157"/>
      <c r="P904" s="157"/>
      <c r="Q904" s="157"/>
      <c r="R904" s="158"/>
      <c r="S904" s="158"/>
      <c r="T904" s="158"/>
      <c r="U904" s="158"/>
      <c r="V904" s="158"/>
      <c r="W904" s="158"/>
      <c r="X904" s="158"/>
      <c r="Y904" s="147"/>
      <c r="Z904" s="147"/>
      <c r="AA904" s="147"/>
      <c r="AB904" s="147"/>
      <c r="AC904" s="147"/>
      <c r="AD904" s="147"/>
      <c r="AE904" s="147"/>
      <c r="AF904" s="147"/>
      <c r="AG904" s="147" t="s">
        <v>301</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189" t="s">
        <v>1717</v>
      </c>
      <c r="D905" s="160"/>
      <c r="E905" s="161">
        <v>612.35</v>
      </c>
      <c r="F905" s="158"/>
      <c r="G905" s="158"/>
      <c r="H905" s="158"/>
      <c r="I905" s="158"/>
      <c r="J905" s="158"/>
      <c r="K905" s="158"/>
      <c r="L905" s="158"/>
      <c r="M905" s="158"/>
      <c r="N905" s="157"/>
      <c r="O905" s="157"/>
      <c r="P905" s="157"/>
      <c r="Q905" s="157"/>
      <c r="R905" s="158"/>
      <c r="S905" s="158"/>
      <c r="T905" s="158"/>
      <c r="U905" s="158"/>
      <c r="V905" s="158"/>
      <c r="W905" s="158"/>
      <c r="X905" s="158"/>
      <c r="Y905" s="147"/>
      <c r="Z905" s="147"/>
      <c r="AA905" s="147"/>
      <c r="AB905" s="147"/>
      <c r="AC905" s="147"/>
      <c r="AD905" s="147"/>
      <c r="AE905" s="147"/>
      <c r="AF905" s="147"/>
      <c r="AG905" s="147" t="s">
        <v>301</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89" t="s">
        <v>1718</v>
      </c>
      <c r="D906" s="160"/>
      <c r="E906" s="161">
        <v>79.447500000000005</v>
      </c>
      <c r="F906" s="158"/>
      <c r="G906" s="158"/>
      <c r="H906" s="158"/>
      <c r="I906" s="158"/>
      <c r="J906" s="158"/>
      <c r="K906" s="158"/>
      <c r="L906" s="158"/>
      <c r="M906" s="158"/>
      <c r="N906" s="157"/>
      <c r="O906" s="157"/>
      <c r="P906" s="157"/>
      <c r="Q906" s="157"/>
      <c r="R906" s="158"/>
      <c r="S906" s="158"/>
      <c r="T906" s="158"/>
      <c r="U906" s="158"/>
      <c r="V906" s="158"/>
      <c r="W906" s="158"/>
      <c r="X906" s="158"/>
      <c r="Y906" s="147"/>
      <c r="Z906" s="147"/>
      <c r="AA906" s="147"/>
      <c r="AB906" s="147"/>
      <c r="AC906" s="147"/>
      <c r="AD906" s="147"/>
      <c r="AE906" s="147"/>
      <c r="AF906" s="147"/>
      <c r="AG906" s="147" t="s">
        <v>301</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189" t="s">
        <v>1719</v>
      </c>
      <c r="D907" s="160"/>
      <c r="E907" s="161">
        <v>7.02</v>
      </c>
      <c r="F907" s="158"/>
      <c r="G907" s="158"/>
      <c r="H907" s="158"/>
      <c r="I907" s="158"/>
      <c r="J907" s="158"/>
      <c r="K907" s="158"/>
      <c r="L907" s="158"/>
      <c r="M907" s="158"/>
      <c r="N907" s="157"/>
      <c r="O907" s="157"/>
      <c r="P907" s="157"/>
      <c r="Q907" s="157"/>
      <c r="R907" s="158"/>
      <c r="S907" s="158"/>
      <c r="T907" s="158"/>
      <c r="U907" s="158"/>
      <c r="V907" s="158"/>
      <c r="W907" s="158"/>
      <c r="X907" s="158"/>
      <c r="Y907" s="147"/>
      <c r="Z907" s="147"/>
      <c r="AA907" s="147"/>
      <c r="AB907" s="147"/>
      <c r="AC907" s="147"/>
      <c r="AD907" s="147"/>
      <c r="AE907" s="147"/>
      <c r="AF907" s="147"/>
      <c r="AG907" s="147" t="s">
        <v>301</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54"/>
      <c r="B908" s="155"/>
      <c r="C908" s="189" t="s">
        <v>1720</v>
      </c>
      <c r="D908" s="160"/>
      <c r="E908" s="161"/>
      <c r="F908" s="158"/>
      <c r="G908" s="158"/>
      <c r="H908" s="158"/>
      <c r="I908" s="158"/>
      <c r="J908" s="158"/>
      <c r="K908" s="158"/>
      <c r="L908" s="158"/>
      <c r="M908" s="158"/>
      <c r="N908" s="157"/>
      <c r="O908" s="157"/>
      <c r="P908" s="157"/>
      <c r="Q908" s="157"/>
      <c r="R908" s="158"/>
      <c r="S908" s="158"/>
      <c r="T908" s="158"/>
      <c r="U908" s="158"/>
      <c r="V908" s="158"/>
      <c r="W908" s="158"/>
      <c r="X908" s="158"/>
      <c r="Y908" s="147"/>
      <c r="Z908" s="147"/>
      <c r="AA908" s="147"/>
      <c r="AB908" s="147"/>
      <c r="AC908" s="147"/>
      <c r="AD908" s="147"/>
      <c r="AE908" s="147"/>
      <c r="AF908" s="147"/>
      <c r="AG908" s="147" t="s">
        <v>301</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189" t="s">
        <v>1721</v>
      </c>
      <c r="D909" s="160"/>
      <c r="E909" s="161">
        <v>34.78</v>
      </c>
      <c r="F909" s="158"/>
      <c r="G909" s="158"/>
      <c r="H909" s="158"/>
      <c r="I909" s="158"/>
      <c r="J909" s="158"/>
      <c r="K909" s="158"/>
      <c r="L909" s="158"/>
      <c r="M909" s="158"/>
      <c r="N909" s="157"/>
      <c r="O909" s="157"/>
      <c r="P909" s="157"/>
      <c r="Q909" s="157"/>
      <c r="R909" s="158"/>
      <c r="S909" s="158"/>
      <c r="T909" s="158"/>
      <c r="U909" s="158"/>
      <c r="V909" s="158"/>
      <c r="W909" s="158"/>
      <c r="X909" s="158"/>
      <c r="Y909" s="147"/>
      <c r="Z909" s="147"/>
      <c r="AA909" s="147"/>
      <c r="AB909" s="147"/>
      <c r="AC909" s="147"/>
      <c r="AD909" s="147"/>
      <c r="AE909" s="147"/>
      <c r="AF909" s="147"/>
      <c r="AG909" s="147" t="s">
        <v>301</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189" t="s">
        <v>1722</v>
      </c>
      <c r="D910" s="160"/>
      <c r="E910" s="161">
        <v>16.978750000000002</v>
      </c>
      <c r="F910" s="158"/>
      <c r="G910" s="158"/>
      <c r="H910" s="158"/>
      <c r="I910" s="158"/>
      <c r="J910" s="158"/>
      <c r="K910" s="158"/>
      <c r="L910" s="158"/>
      <c r="M910" s="158"/>
      <c r="N910" s="157"/>
      <c r="O910" s="157"/>
      <c r="P910" s="157"/>
      <c r="Q910" s="157"/>
      <c r="R910" s="158"/>
      <c r="S910" s="158"/>
      <c r="T910" s="158"/>
      <c r="U910" s="158"/>
      <c r="V910" s="158"/>
      <c r="W910" s="158"/>
      <c r="X910" s="158"/>
      <c r="Y910" s="147"/>
      <c r="Z910" s="147"/>
      <c r="AA910" s="147"/>
      <c r="AB910" s="147"/>
      <c r="AC910" s="147"/>
      <c r="AD910" s="147"/>
      <c r="AE910" s="147"/>
      <c r="AF910" s="147"/>
      <c r="AG910" s="147" t="s">
        <v>301</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
      <c r="A911" s="154"/>
      <c r="B911" s="155"/>
      <c r="C911" s="189" t="s">
        <v>1723</v>
      </c>
      <c r="D911" s="160"/>
      <c r="E911" s="161">
        <v>44.365000000000002</v>
      </c>
      <c r="F911" s="158"/>
      <c r="G911" s="158"/>
      <c r="H911" s="158"/>
      <c r="I911" s="158"/>
      <c r="J911" s="158"/>
      <c r="K911" s="158"/>
      <c r="L911" s="158"/>
      <c r="M911" s="158"/>
      <c r="N911" s="157"/>
      <c r="O911" s="157"/>
      <c r="P911" s="157"/>
      <c r="Q911" s="157"/>
      <c r="R911" s="158"/>
      <c r="S911" s="158"/>
      <c r="T911" s="158"/>
      <c r="U911" s="158"/>
      <c r="V911" s="158"/>
      <c r="W911" s="158"/>
      <c r="X911" s="158"/>
      <c r="Y911" s="147"/>
      <c r="Z911" s="147"/>
      <c r="AA911" s="147"/>
      <c r="AB911" s="147"/>
      <c r="AC911" s="147"/>
      <c r="AD911" s="147"/>
      <c r="AE911" s="147"/>
      <c r="AF911" s="147"/>
      <c r="AG911" s="147" t="s">
        <v>301</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54"/>
      <c r="B912" s="155"/>
      <c r="C912" s="189" t="s">
        <v>1724</v>
      </c>
      <c r="D912" s="160"/>
      <c r="E912" s="161"/>
      <c r="F912" s="158"/>
      <c r="G912" s="158"/>
      <c r="H912" s="158"/>
      <c r="I912" s="158"/>
      <c r="J912" s="158"/>
      <c r="K912" s="158"/>
      <c r="L912" s="158"/>
      <c r="M912" s="158"/>
      <c r="N912" s="157"/>
      <c r="O912" s="157"/>
      <c r="P912" s="157"/>
      <c r="Q912" s="157"/>
      <c r="R912" s="158"/>
      <c r="S912" s="158"/>
      <c r="T912" s="158"/>
      <c r="U912" s="158"/>
      <c r="V912" s="158"/>
      <c r="W912" s="158"/>
      <c r="X912" s="158"/>
      <c r="Y912" s="147"/>
      <c r="Z912" s="147"/>
      <c r="AA912" s="147"/>
      <c r="AB912" s="147"/>
      <c r="AC912" s="147"/>
      <c r="AD912" s="147"/>
      <c r="AE912" s="147"/>
      <c r="AF912" s="147"/>
      <c r="AG912" s="147" t="s">
        <v>301</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89" t="s">
        <v>1725</v>
      </c>
      <c r="D913" s="160"/>
      <c r="E913" s="161">
        <v>170.06</v>
      </c>
      <c r="F913" s="158"/>
      <c r="G913" s="158"/>
      <c r="H913" s="158"/>
      <c r="I913" s="158"/>
      <c r="J913" s="158"/>
      <c r="K913" s="158"/>
      <c r="L913" s="158"/>
      <c r="M913" s="158"/>
      <c r="N913" s="157"/>
      <c r="O913" s="157"/>
      <c r="P913" s="157"/>
      <c r="Q913" s="157"/>
      <c r="R913" s="158"/>
      <c r="S913" s="158"/>
      <c r="T913" s="158"/>
      <c r="U913" s="158"/>
      <c r="V913" s="158"/>
      <c r="W913" s="158"/>
      <c r="X913" s="158"/>
      <c r="Y913" s="147"/>
      <c r="Z913" s="147"/>
      <c r="AA913" s="147"/>
      <c r="AB913" s="147"/>
      <c r="AC913" s="147"/>
      <c r="AD913" s="147"/>
      <c r="AE913" s="147"/>
      <c r="AF913" s="147"/>
      <c r="AG913" s="147" t="s">
        <v>301</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89" t="s">
        <v>1726</v>
      </c>
      <c r="D914" s="160"/>
      <c r="E914" s="161"/>
      <c r="F914" s="158"/>
      <c r="G914" s="158"/>
      <c r="H914" s="158"/>
      <c r="I914" s="158"/>
      <c r="J914" s="158"/>
      <c r="K914" s="158"/>
      <c r="L914" s="158"/>
      <c r="M914" s="158"/>
      <c r="N914" s="157"/>
      <c r="O914" s="157"/>
      <c r="P914" s="157"/>
      <c r="Q914" s="157"/>
      <c r="R914" s="158"/>
      <c r="S914" s="158"/>
      <c r="T914" s="158"/>
      <c r="U914" s="158"/>
      <c r="V914" s="158"/>
      <c r="W914" s="158"/>
      <c r="X914" s="158"/>
      <c r="Y914" s="147"/>
      <c r="Z914" s="147"/>
      <c r="AA914" s="147"/>
      <c r="AB914" s="147"/>
      <c r="AC914" s="147"/>
      <c r="AD914" s="147"/>
      <c r="AE914" s="147"/>
      <c r="AF914" s="147"/>
      <c r="AG914" s="147" t="s">
        <v>301</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89" t="s">
        <v>1727</v>
      </c>
      <c r="D915" s="160"/>
      <c r="E915" s="161">
        <v>33.06</v>
      </c>
      <c r="F915" s="158"/>
      <c r="G915" s="158"/>
      <c r="H915" s="158"/>
      <c r="I915" s="158"/>
      <c r="J915" s="158"/>
      <c r="K915" s="158"/>
      <c r="L915" s="158"/>
      <c r="M915" s="158"/>
      <c r="N915" s="157"/>
      <c r="O915" s="157"/>
      <c r="P915" s="157"/>
      <c r="Q915" s="157"/>
      <c r="R915" s="158"/>
      <c r="S915" s="158"/>
      <c r="T915" s="158"/>
      <c r="U915" s="158"/>
      <c r="V915" s="158"/>
      <c r="W915" s="158"/>
      <c r="X915" s="158"/>
      <c r="Y915" s="147"/>
      <c r="Z915" s="147"/>
      <c r="AA915" s="147"/>
      <c r="AB915" s="147"/>
      <c r="AC915" s="147"/>
      <c r="AD915" s="147"/>
      <c r="AE915" s="147"/>
      <c r="AF915" s="147"/>
      <c r="AG915" s="147" t="s">
        <v>301</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89" t="s">
        <v>1728</v>
      </c>
      <c r="D916" s="160"/>
      <c r="E916" s="161">
        <v>12</v>
      </c>
      <c r="F916" s="158"/>
      <c r="G916" s="158"/>
      <c r="H916" s="158"/>
      <c r="I916" s="158"/>
      <c r="J916" s="158"/>
      <c r="K916" s="158"/>
      <c r="L916" s="158"/>
      <c r="M916" s="158"/>
      <c r="N916" s="157"/>
      <c r="O916" s="157"/>
      <c r="P916" s="157"/>
      <c r="Q916" s="157"/>
      <c r="R916" s="158"/>
      <c r="S916" s="158"/>
      <c r="T916" s="158"/>
      <c r="U916" s="158"/>
      <c r="V916" s="158"/>
      <c r="W916" s="158"/>
      <c r="X916" s="158"/>
      <c r="Y916" s="147"/>
      <c r="Z916" s="147"/>
      <c r="AA916" s="147"/>
      <c r="AB916" s="147"/>
      <c r="AC916" s="147"/>
      <c r="AD916" s="147"/>
      <c r="AE916" s="147"/>
      <c r="AF916" s="147"/>
      <c r="AG916" s="147" t="s">
        <v>301</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89" t="s">
        <v>1729</v>
      </c>
      <c r="D917" s="160"/>
      <c r="E917" s="161"/>
      <c r="F917" s="158"/>
      <c r="G917" s="158"/>
      <c r="H917" s="158"/>
      <c r="I917" s="158"/>
      <c r="J917" s="158"/>
      <c r="K917" s="158"/>
      <c r="L917" s="158"/>
      <c r="M917" s="158"/>
      <c r="N917" s="157"/>
      <c r="O917" s="157"/>
      <c r="P917" s="157"/>
      <c r="Q917" s="157"/>
      <c r="R917" s="158"/>
      <c r="S917" s="158"/>
      <c r="T917" s="158"/>
      <c r="U917" s="158"/>
      <c r="V917" s="158"/>
      <c r="W917" s="158"/>
      <c r="X917" s="158"/>
      <c r="Y917" s="147"/>
      <c r="Z917" s="147"/>
      <c r="AA917" s="147"/>
      <c r="AB917" s="147"/>
      <c r="AC917" s="147"/>
      <c r="AD917" s="147"/>
      <c r="AE917" s="147"/>
      <c r="AF917" s="147"/>
      <c r="AG917" s="147" t="s">
        <v>301</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89" t="s">
        <v>1730</v>
      </c>
      <c r="D918" s="160"/>
      <c r="E918" s="161">
        <v>144.74</v>
      </c>
      <c r="F918" s="158"/>
      <c r="G918" s="158"/>
      <c r="H918" s="158"/>
      <c r="I918" s="158"/>
      <c r="J918" s="158"/>
      <c r="K918" s="158"/>
      <c r="L918" s="158"/>
      <c r="M918" s="158"/>
      <c r="N918" s="157"/>
      <c r="O918" s="157"/>
      <c r="P918" s="157"/>
      <c r="Q918" s="157"/>
      <c r="R918" s="158"/>
      <c r="S918" s="158"/>
      <c r="T918" s="158"/>
      <c r="U918" s="158"/>
      <c r="V918" s="158"/>
      <c r="W918" s="158"/>
      <c r="X918" s="158"/>
      <c r="Y918" s="147"/>
      <c r="Z918" s="147"/>
      <c r="AA918" s="147"/>
      <c r="AB918" s="147"/>
      <c r="AC918" s="147"/>
      <c r="AD918" s="147"/>
      <c r="AE918" s="147"/>
      <c r="AF918" s="147"/>
      <c r="AG918" s="147" t="s">
        <v>301</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89" t="s">
        <v>1731</v>
      </c>
      <c r="D919" s="160"/>
      <c r="E919" s="161">
        <v>32.19</v>
      </c>
      <c r="F919" s="158"/>
      <c r="G919" s="158"/>
      <c r="H919" s="158"/>
      <c r="I919" s="158"/>
      <c r="J919" s="158"/>
      <c r="K919" s="158"/>
      <c r="L919" s="158"/>
      <c r="M919" s="158"/>
      <c r="N919" s="157"/>
      <c r="O919" s="157"/>
      <c r="P919" s="157"/>
      <c r="Q919" s="157"/>
      <c r="R919" s="158"/>
      <c r="S919" s="158"/>
      <c r="T919" s="158"/>
      <c r="U919" s="158"/>
      <c r="V919" s="158"/>
      <c r="W919" s="158"/>
      <c r="X919" s="158"/>
      <c r="Y919" s="147"/>
      <c r="Z919" s="147"/>
      <c r="AA919" s="147"/>
      <c r="AB919" s="147"/>
      <c r="AC919" s="147"/>
      <c r="AD919" s="147"/>
      <c r="AE919" s="147"/>
      <c r="AF919" s="147"/>
      <c r="AG919" s="147" t="s">
        <v>301</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89" t="s">
        <v>1732</v>
      </c>
      <c r="D920" s="160"/>
      <c r="E920" s="161">
        <v>-205.59</v>
      </c>
      <c r="F920" s="158"/>
      <c r="G920" s="158"/>
      <c r="H920" s="158"/>
      <c r="I920" s="158"/>
      <c r="J920" s="158"/>
      <c r="K920" s="158"/>
      <c r="L920" s="158"/>
      <c r="M920" s="158"/>
      <c r="N920" s="157"/>
      <c r="O920" s="157"/>
      <c r="P920" s="157"/>
      <c r="Q920" s="157"/>
      <c r="R920" s="158"/>
      <c r="S920" s="158"/>
      <c r="T920" s="158"/>
      <c r="U920" s="158"/>
      <c r="V920" s="158"/>
      <c r="W920" s="158"/>
      <c r="X920" s="158"/>
      <c r="Y920" s="147"/>
      <c r="Z920" s="147"/>
      <c r="AA920" s="147"/>
      <c r="AB920" s="147"/>
      <c r="AC920" s="147"/>
      <c r="AD920" s="147"/>
      <c r="AE920" s="147"/>
      <c r="AF920" s="147"/>
      <c r="AG920" s="147" t="s">
        <v>301</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89" t="s">
        <v>1733</v>
      </c>
      <c r="D921" s="160"/>
      <c r="E921" s="161"/>
      <c r="F921" s="158"/>
      <c r="G921" s="158"/>
      <c r="H921" s="158"/>
      <c r="I921" s="158"/>
      <c r="J921" s="158"/>
      <c r="K921" s="158"/>
      <c r="L921" s="158"/>
      <c r="M921" s="158"/>
      <c r="N921" s="157"/>
      <c r="O921" s="157"/>
      <c r="P921" s="157"/>
      <c r="Q921" s="157"/>
      <c r="R921" s="158"/>
      <c r="S921" s="158"/>
      <c r="T921" s="158"/>
      <c r="U921" s="158"/>
      <c r="V921" s="158"/>
      <c r="W921" s="158"/>
      <c r="X921" s="158"/>
      <c r="Y921" s="147"/>
      <c r="Z921" s="147"/>
      <c r="AA921" s="147"/>
      <c r="AB921" s="147"/>
      <c r="AC921" s="147"/>
      <c r="AD921" s="147"/>
      <c r="AE921" s="147"/>
      <c r="AF921" s="147"/>
      <c r="AG921" s="147" t="s">
        <v>301</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89" t="s">
        <v>1734</v>
      </c>
      <c r="D922" s="160"/>
      <c r="E922" s="161">
        <v>-250.86</v>
      </c>
      <c r="F922" s="158"/>
      <c r="G922" s="158"/>
      <c r="H922" s="158"/>
      <c r="I922" s="158"/>
      <c r="J922" s="158"/>
      <c r="K922" s="158"/>
      <c r="L922" s="158"/>
      <c r="M922" s="158"/>
      <c r="N922" s="157"/>
      <c r="O922" s="157"/>
      <c r="P922" s="157"/>
      <c r="Q922" s="157"/>
      <c r="R922" s="158"/>
      <c r="S922" s="158"/>
      <c r="T922" s="158"/>
      <c r="U922" s="158"/>
      <c r="V922" s="158"/>
      <c r="W922" s="158"/>
      <c r="X922" s="158"/>
      <c r="Y922" s="147"/>
      <c r="Z922" s="147"/>
      <c r="AA922" s="147"/>
      <c r="AB922" s="147"/>
      <c r="AC922" s="147"/>
      <c r="AD922" s="147"/>
      <c r="AE922" s="147"/>
      <c r="AF922" s="147"/>
      <c r="AG922" s="147" t="s">
        <v>301</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89" t="s">
        <v>1735</v>
      </c>
      <c r="D923" s="160"/>
      <c r="E923" s="161">
        <v>-13.888500000000001</v>
      </c>
      <c r="F923" s="158"/>
      <c r="G923" s="158"/>
      <c r="H923" s="158"/>
      <c r="I923" s="158"/>
      <c r="J923" s="158"/>
      <c r="K923" s="158"/>
      <c r="L923" s="158"/>
      <c r="M923" s="158"/>
      <c r="N923" s="157"/>
      <c r="O923" s="157"/>
      <c r="P923" s="157"/>
      <c r="Q923" s="157"/>
      <c r="R923" s="158"/>
      <c r="S923" s="158"/>
      <c r="T923" s="158"/>
      <c r="U923" s="158"/>
      <c r="V923" s="158"/>
      <c r="W923" s="158"/>
      <c r="X923" s="158"/>
      <c r="Y923" s="147"/>
      <c r="Z923" s="147"/>
      <c r="AA923" s="147"/>
      <c r="AB923" s="147"/>
      <c r="AC923" s="147"/>
      <c r="AD923" s="147"/>
      <c r="AE923" s="147"/>
      <c r="AF923" s="147"/>
      <c r="AG923" s="147" t="s">
        <v>301</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89" t="s">
        <v>1736</v>
      </c>
      <c r="D924" s="160"/>
      <c r="E924" s="161">
        <v>-15.84</v>
      </c>
      <c r="F924" s="158"/>
      <c r="G924" s="158"/>
      <c r="H924" s="158"/>
      <c r="I924" s="158"/>
      <c r="J924" s="158"/>
      <c r="K924" s="158"/>
      <c r="L924" s="158"/>
      <c r="M924" s="158"/>
      <c r="N924" s="157"/>
      <c r="O924" s="157"/>
      <c r="P924" s="157"/>
      <c r="Q924" s="157"/>
      <c r="R924" s="158"/>
      <c r="S924" s="158"/>
      <c r="T924" s="158"/>
      <c r="U924" s="158"/>
      <c r="V924" s="158"/>
      <c r="W924" s="158"/>
      <c r="X924" s="158"/>
      <c r="Y924" s="147"/>
      <c r="Z924" s="147"/>
      <c r="AA924" s="147"/>
      <c r="AB924" s="147"/>
      <c r="AC924" s="147"/>
      <c r="AD924" s="147"/>
      <c r="AE924" s="147"/>
      <c r="AF924" s="147"/>
      <c r="AG924" s="147" t="s">
        <v>301</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89" t="s">
        <v>1737</v>
      </c>
      <c r="D925" s="160"/>
      <c r="E925" s="161">
        <v>3.7249999999999998E-2</v>
      </c>
      <c r="F925" s="158"/>
      <c r="G925" s="158"/>
      <c r="H925" s="158"/>
      <c r="I925" s="158"/>
      <c r="J925" s="158"/>
      <c r="K925" s="158"/>
      <c r="L925" s="158"/>
      <c r="M925" s="158"/>
      <c r="N925" s="157"/>
      <c r="O925" s="157"/>
      <c r="P925" s="157"/>
      <c r="Q925" s="157"/>
      <c r="R925" s="158"/>
      <c r="S925" s="158"/>
      <c r="T925" s="158"/>
      <c r="U925" s="158"/>
      <c r="V925" s="158"/>
      <c r="W925" s="158"/>
      <c r="X925" s="158"/>
      <c r="Y925" s="147"/>
      <c r="Z925" s="147"/>
      <c r="AA925" s="147"/>
      <c r="AB925" s="147"/>
      <c r="AC925" s="147"/>
      <c r="AD925" s="147"/>
      <c r="AE925" s="147"/>
      <c r="AF925" s="147"/>
      <c r="AG925" s="147" t="s">
        <v>301</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199" t="s">
        <v>458</v>
      </c>
      <c r="D926" s="195"/>
      <c r="E926" s="196">
        <v>700.85</v>
      </c>
      <c r="F926" s="158"/>
      <c r="G926" s="158"/>
      <c r="H926" s="158"/>
      <c r="I926" s="158"/>
      <c r="J926" s="158"/>
      <c r="K926" s="158"/>
      <c r="L926" s="158"/>
      <c r="M926" s="158"/>
      <c r="N926" s="157"/>
      <c r="O926" s="157"/>
      <c r="P926" s="157"/>
      <c r="Q926" s="157"/>
      <c r="R926" s="158"/>
      <c r="S926" s="158"/>
      <c r="T926" s="158"/>
      <c r="U926" s="158"/>
      <c r="V926" s="158"/>
      <c r="W926" s="158"/>
      <c r="X926" s="158"/>
      <c r="Y926" s="147"/>
      <c r="Z926" s="147"/>
      <c r="AA926" s="147"/>
      <c r="AB926" s="147"/>
      <c r="AC926" s="147"/>
      <c r="AD926" s="147"/>
      <c r="AE926" s="147"/>
      <c r="AF926" s="147"/>
      <c r="AG926" s="147" t="s">
        <v>301</v>
      </c>
      <c r="AH926" s="147">
        <v>1</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54"/>
      <c r="B927" s="155"/>
      <c r="C927" s="189" t="s">
        <v>1738</v>
      </c>
      <c r="D927" s="160"/>
      <c r="E927" s="161"/>
      <c r="F927" s="158"/>
      <c r="G927" s="158"/>
      <c r="H927" s="158"/>
      <c r="I927" s="158"/>
      <c r="J927" s="158"/>
      <c r="K927" s="158"/>
      <c r="L927" s="158"/>
      <c r="M927" s="158"/>
      <c r="N927" s="157"/>
      <c r="O927" s="157"/>
      <c r="P927" s="157"/>
      <c r="Q927" s="157"/>
      <c r="R927" s="158"/>
      <c r="S927" s="158"/>
      <c r="T927" s="158"/>
      <c r="U927" s="158"/>
      <c r="V927" s="158"/>
      <c r="W927" s="158"/>
      <c r="X927" s="158"/>
      <c r="Y927" s="147"/>
      <c r="Z927" s="147"/>
      <c r="AA927" s="147"/>
      <c r="AB927" s="147"/>
      <c r="AC927" s="147"/>
      <c r="AD927" s="147"/>
      <c r="AE927" s="147"/>
      <c r="AF927" s="147"/>
      <c r="AG927" s="147" t="s">
        <v>301</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89" t="s">
        <v>1739</v>
      </c>
      <c r="D928" s="160"/>
      <c r="E928" s="161">
        <v>76.385999999999996</v>
      </c>
      <c r="F928" s="158"/>
      <c r="G928" s="158"/>
      <c r="H928" s="158"/>
      <c r="I928" s="158"/>
      <c r="J928" s="158"/>
      <c r="K928" s="158"/>
      <c r="L928" s="158"/>
      <c r="M928" s="158"/>
      <c r="N928" s="157"/>
      <c r="O928" s="157"/>
      <c r="P928" s="157"/>
      <c r="Q928" s="157"/>
      <c r="R928" s="158"/>
      <c r="S928" s="158"/>
      <c r="T928" s="158"/>
      <c r="U928" s="158"/>
      <c r="V928" s="158"/>
      <c r="W928" s="158"/>
      <c r="X928" s="158"/>
      <c r="Y928" s="147"/>
      <c r="Z928" s="147"/>
      <c r="AA928" s="147"/>
      <c r="AB928" s="147"/>
      <c r="AC928" s="147"/>
      <c r="AD928" s="147"/>
      <c r="AE928" s="147"/>
      <c r="AF928" s="147"/>
      <c r="AG928" s="147" t="s">
        <v>301</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89" t="s">
        <v>1740</v>
      </c>
      <c r="D929" s="160"/>
      <c r="E929" s="161">
        <v>43.616</v>
      </c>
      <c r="F929" s="158"/>
      <c r="G929" s="158"/>
      <c r="H929" s="158"/>
      <c r="I929" s="158"/>
      <c r="J929" s="158"/>
      <c r="K929" s="158"/>
      <c r="L929" s="158"/>
      <c r="M929" s="158"/>
      <c r="N929" s="157"/>
      <c r="O929" s="157"/>
      <c r="P929" s="157"/>
      <c r="Q929" s="157"/>
      <c r="R929" s="158"/>
      <c r="S929" s="158"/>
      <c r="T929" s="158"/>
      <c r="U929" s="158"/>
      <c r="V929" s="158"/>
      <c r="W929" s="158"/>
      <c r="X929" s="158"/>
      <c r="Y929" s="147"/>
      <c r="Z929" s="147"/>
      <c r="AA929" s="147"/>
      <c r="AB929" s="147"/>
      <c r="AC929" s="147"/>
      <c r="AD929" s="147"/>
      <c r="AE929" s="147"/>
      <c r="AF929" s="147"/>
      <c r="AG929" s="147" t="s">
        <v>301</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89" t="s">
        <v>1741</v>
      </c>
      <c r="D930" s="160"/>
      <c r="E930" s="161"/>
      <c r="F930" s="158"/>
      <c r="G930" s="158"/>
      <c r="H930" s="158"/>
      <c r="I930" s="158"/>
      <c r="J930" s="158"/>
      <c r="K930" s="158"/>
      <c r="L930" s="158"/>
      <c r="M930" s="158"/>
      <c r="N930" s="157"/>
      <c r="O930" s="157"/>
      <c r="P930" s="157"/>
      <c r="Q930" s="157"/>
      <c r="R930" s="158"/>
      <c r="S930" s="158"/>
      <c r="T930" s="158"/>
      <c r="U930" s="158"/>
      <c r="V930" s="158"/>
      <c r="W930" s="158"/>
      <c r="X930" s="158"/>
      <c r="Y930" s="147"/>
      <c r="Z930" s="147"/>
      <c r="AA930" s="147"/>
      <c r="AB930" s="147"/>
      <c r="AC930" s="147"/>
      <c r="AD930" s="147"/>
      <c r="AE930" s="147"/>
      <c r="AF930" s="147"/>
      <c r="AG930" s="147" t="s">
        <v>301</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89" t="s">
        <v>1742</v>
      </c>
      <c r="D931" s="160"/>
      <c r="E931" s="161">
        <v>3.3</v>
      </c>
      <c r="F931" s="158"/>
      <c r="G931" s="158"/>
      <c r="H931" s="158"/>
      <c r="I931" s="158"/>
      <c r="J931" s="158"/>
      <c r="K931" s="158"/>
      <c r="L931" s="158"/>
      <c r="M931" s="158"/>
      <c r="N931" s="157"/>
      <c r="O931" s="157"/>
      <c r="P931" s="157"/>
      <c r="Q931" s="157"/>
      <c r="R931" s="158"/>
      <c r="S931" s="158"/>
      <c r="T931" s="158"/>
      <c r="U931" s="158"/>
      <c r="V931" s="158"/>
      <c r="W931" s="158"/>
      <c r="X931" s="158"/>
      <c r="Y931" s="147"/>
      <c r="Z931" s="147"/>
      <c r="AA931" s="147"/>
      <c r="AB931" s="147"/>
      <c r="AC931" s="147"/>
      <c r="AD931" s="147"/>
      <c r="AE931" s="147"/>
      <c r="AF931" s="147"/>
      <c r="AG931" s="147" t="s">
        <v>301</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89" t="s">
        <v>1743</v>
      </c>
      <c r="D932" s="160"/>
      <c r="E932" s="161">
        <v>1.2</v>
      </c>
      <c r="F932" s="158"/>
      <c r="G932" s="158"/>
      <c r="H932" s="158"/>
      <c r="I932" s="158"/>
      <c r="J932" s="158"/>
      <c r="K932" s="158"/>
      <c r="L932" s="158"/>
      <c r="M932" s="158"/>
      <c r="N932" s="157"/>
      <c r="O932" s="157"/>
      <c r="P932" s="157"/>
      <c r="Q932" s="157"/>
      <c r="R932" s="158"/>
      <c r="S932" s="158"/>
      <c r="T932" s="158"/>
      <c r="U932" s="158"/>
      <c r="V932" s="158"/>
      <c r="W932" s="158"/>
      <c r="X932" s="158"/>
      <c r="Y932" s="147"/>
      <c r="Z932" s="147"/>
      <c r="AA932" s="147"/>
      <c r="AB932" s="147"/>
      <c r="AC932" s="147"/>
      <c r="AD932" s="147"/>
      <c r="AE932" s="147"/>
      <c r="AF932" s="147"/>
      <c r="AG932" s="147" t="s">
        <v>301</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89" t="s">
        <v>1733</v>
      </c>
      <c r="D933" s="160"/>
      <c r="E933" s="161"/>
      <c r="F933" s="158"/>
      <c r="G933" s="158"/>
      <c r="H933" s="158"/>
      <c r="I933" s="158"/>
      <c r="J933" s="158"/>
      <c r="K933" s="158"/>
      <c r="L933" s="158"/>
      <c r="M933" s="158"/>
      <c r="N933" s="157"/>
      <c r="O933" s="157"/>
      <c r="P933" s="157"/>
      <c r="Q933" s="157"/>
      <c r="R933" s="158"/>
      <c r="S933" s="158"/>
      <c r="T933" s="158"/>
      <c r="U933" s="158"/>
      <c r="V933" s="158"/>
      <c r="W933" s="158"/>
      <c r="X933" s="158"/>
      <c r="Y933" s="147"/>
      <c r="Z933" s="147"/>
      <c r="AA933" s="147"/>
      <c r="AB933" s="147"/>
      <c r="AC933" s="147"/>
      <c r="AD933" s="147"/>
      <c r="AE933" s="147"/>
      <c r="AF933" s="147"/>
      <c r="AG933" s="147" t="s">
        <v>301</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89" t="s">
        <v>1744</v>
      </c>
      <c r="D934" s="160"/>
      <c r="E934" s="161">
        <v>-5.4</v>
      </c>
      <c r="F934" s="158"/>
      <c r="G934" s="158"/>
      <c r="H934" s="158"/>
      <c r="I934" s="158"/>
      <c r="J934" s="158"/>
      <c r="K934" s="158"/>
      <c r="L934" s="158"/>
      <c r="M934" s="158"/>
      <c r="N934" s="157"/>
      <c r="O934" s="157"/>
      <c r="P934" s="157"/>
      <c r="Q934" s="157"/>
      <c r="R934" s="158"/>
      <c r="S934" s="158"/>
      <c r="T934" s="158"/>
      <c r="U934" s="158"/>
      <c r="V934" s="158"/>
      <c r="W934" s="158"/>
      <c r="X934" s="158"/>
      <c r="Y934" s="147"/>
      <c r="Z934" s="147"/>
      <c r="AA934" s="147"/>
      <c r="AB934" s="147"/>
      <c r="AC934" s="147"/>
      <c r="AD934" s="147"/>
      <c r="AE934" s="147"/>
      <c r="AF934" s="147"/>
      <c r="AG934" s="147" t="s">
        <v>301</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89" t="s">
        <v>1745</v>
      </c>
      <c r="D935" s="160"/>
      <c r="E935" s="161">
        <v>-14.972</v>
      </c>
      <c r="F935" s="158"/>
      <c r="G935" s="158"/>
      <c r="H935" s="158"/>
      <c r="I935" s="158"/>
      <c r="J935" s="158"/>
      <c r="K935" s="158"/>
      <c r="L935" s="158"/>
      <c r="M935" s="158"/>
      <c r="N935" s="157"/>
      <c r="O935" s="157"/>
      <c r="P935" s="157"/>
      <c r="Q935" s="157"/>
      <c r="R935" s="158"/>
      <c r="S935" s="158"/>
      <c r="T935" s="158"/>
      <c r="U935" s="158"/>
      <c r="V935" s="158"/>
      <c r="W935" s="158"/>
      <c r="X935" s="158"/>
      <c r="Y935" s="147"/>
      <c r="Z935" s="147"/>
      <c r="AA935" s="147"/>
      <c r="AB935" s="147"/>
      <c r="AC935" s="147"/>
      <c r="AD935" s="147"/>
      <c r="AE935" s="147"/>
      <c r="AF935" s="147"/>
      <c r="AG935" s="147" t="s">
        <v>301</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89" t="s">
        <v>2167</v>
      </c>
      <c r="D936" s="160"/>
      <c r="E936" s="161">
        <v>-50.85</v>
      </c>
      <c r="F936" s="158"/>
      <c r="G936" s="158"/>
      <c r="H936" s="158"/>
      <c r="I936" s="158"/>
      <c r="J936" s="158"/>
      <c r="K936" s="158"/>
      <c r="L936" s="158"/>
      <c r="M936" s="158"/>
      <c r="N936" s="157"/>
      <c r="O936" s="157"/>
      <c r="P936" s="157"/>
      <c r="Q936" s="157"/>
      <c r="R936" s="158"/>
      <c r="S936" s="158"/>
      <c r="T936" s="158"/>
      <c r="U936" s="158"/>
      <c r="V936" s="158"/>
      <c r="W936" s="158"/>
      <c r="X936" s="158"/>
      <c r="Y936" s="147"/>
      <c r="Z936" s="147"/>
      <c r="AA936" s="147"/>
      <c r="AB936" s="147"/>
      <c r="AC936" s="147"/>
      <c r="AD936" s="147"/>
      <c r="AE936" s="147"/>
      <c r="AF936" s="147"/>
      <c r="AG936" s="147" t="s">
        <v>301</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89" t="s">
        <v>1673</v>
      </c>
      <c r="D937" s="160"/>
      <c r="E937" s="161">
        <v>0.02</v>
      </c>
      <c r="F937" s="158"/>
      <c r="G937" s="158"/>
      <c r="H937" s="158"/>
      <c r="I937" s="158"/>
      <c r="J937" s="158"/>
      <c r="K937" s="158"/>
      <c r="L937" s="158"/>
      <c r="M937" s="158"/>
      <c r="N937" s="157"/>
      <c r="O937" s="157"/>
      <c r="P937" s="157"/>
      <c r="Q937" s="157"/>
      <c r="R937" s="158"/>
      <c r="S937" s="158"/>
      <c r="T937" s="158"/>
      <c r="U937" s="158"/>
      <c r="V937" s="158"/>
      <c r="W937" s="158"/>
      <c r="X937" s="158"/>
      <c r="Y937" s="147"/>
      <c r="Z937" s="147"/>
      <c r="AA937" s="147"/>
      <c r="AB937" s="147"/>
      <c r="AC937" s="147"/>
      <c r="AD937" s="147"/>
      <c r="AE937" s="147"/>
      <c r="AF937" s="147"/>
      <c r="AG937" s="147" t="s">
        <v>301</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99" t="s">
        <v>458</v>
      </c>
      <c r="D938" s="195"/>
      <c r="E938" s="196">
        <v>53.3</v>
      </c>
      <c r="F938" s="158"/>
      <c r="G938" s="158"/>
      <c r="H938" s="158"/>
      <c r="I938" s="158"/>
      <c r="J938" s="158"/>
      <c r="K938" s="158"/>
      <c r="L938" s="158"/>
      <c r="M938" s="158"/>
      <c r="N938" s="157"/>
      <c r="O938" s="157"/>
      <c r="P938" s="157"/>
      <c r="Q938" s="157"/>
      <c r="R938" s="158"/>
      <c r="S938" s="158"/>
      <c r="T938" s="158"/>
      <c r="U938" s="158"/>
      <c r="V938" s="158"/>
      <c r="W938" s="158"/>
      <c r="X938" s="158"/>
      <c r="Y938" s="147"/>
      <c r="Z938" s="147"/>
      <c r="AA938" s="147"/>
      <c r="AB938" s="147"/>
      <c r="AC938" s="147"/>
      <c r="AD938" s="147"/>
      <c r="AE938" s="147"/>
      <c r="AF938" s="147"/>
      <c r="AG938" s="147" t="s">
        <v>301</v>
      </c>
      <c r="AH938" s="147">
        <v>1</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x14ac:dyDescent="0.2">
      <c r="A939" s="165" t="s">
        <v>262</v>
      </c>
      <c r="B939" s="166" t="s">
        <v>229</v>
      </c>
      <c r="C939" s="186" t="s">
        <v>230</v>
      </c>
      <c r="D939" s="167"/>
      <c r="E939" s="168"/>
      <c r="F939" s="169"/>
      <c r="G939" s="169">
        <f>SUMIF(AG940:AG946,"&lt;&gt;NOR",G940:G946)</f>
        <v>0</v>
      </c>
      <c r="H939" s="169"/>
      <c r="I939" s="169">
        <f>SUM(I940:I946)</f>
        <v>0</v>
      </c>
      <c r="J939" s="169"/>
      <c r="K939" s="169">
        <f>SUM(K940:K946)</f>
        <v>0</v>
      </c>
      <c r="L939" s="169"/>
      <c r="M939" s="169">
        <f>SUM(M940:M946)</f>
        <v>0</v>
      </c>
      <c r="N939" s="168"/>
      <c r="O939" s="168">
        <f>SUM(O940:O946)</f>
        <v>0</v>
      </c>
      <c r="P939" s="168"/>
      <c r="Q939" s="168">
        <f>SUM(Q940:Q946)</f>
        <v>0</v>
      </c>
      <c r="R939" s="169"/>
      <c r="S939" s="169"/>
      <c r="T939" s="170"/>
      <c r="U939" s="164"/>
      <c r="V939" s="164">
        <f>SUM(V940:V946)</f>
        <v>488.17</v>
      </c>
      <c r="W939" s="164"/>
      <c r="X939" s="164"/>
      <c r="AG939" t="s">
        <v>263</v>
      </c>
    </row>
    <row r="940" spans="1:60" ht="22.5" outlineLevel="1" x14ac:dyDescent="0.2">
      <c r="A940" s="172">
        <v>120</v>
      </c>
      <c r="B940" s="173" t="s">
        <v>1331</v>
      </c>
      <c r="C940" s="188" t="s">
        <v>2168</v>
      </c>
      <c r="D940" s="174" t="s">
        <v>369</v>
      </c>
      <c r="E940" s="175">
        <v>479.53399999999999</v>
      </c>
      <c r="F940" s="176"/>
      <c r="G940" s="177">
        <f>ROUND(E940*F940,2)</f>
        <v>0</v>
      </c>
      <c r="H940" s="176"/>
      <c r="I940" s="177">
        <f>ROUND(E940*H940,2)</f>
        <v>0</v>
      </c>
      <c r="J940" s="176"/>
      <c r="K940" s="177">
        <f>ROUND(E940*J940,2)</f>
        <v>0</v>
      </c>
      <c r="L940" s="177">
        <v>21</v>
      </c>
      <c r="M940" s="177">
        <f>G940*(1+L940/100)</f>
        <v>0</v>
      </c>
      <c r="N940" s="175">
        <v>0</v>
      </c>
      <c r="O940" s="175">
        <f>ROUND(E940*N940,2)</f>
        <v>0</v>
      </c>
      <c r="P940" s="175">
        <v>0</v>
      </c>
      <c r="Q940" s="175">
        <f>ROUND(E940*P940,2)</f>
        <v>0</v>
      </c>
      <c r="R940" s="177" t="s">
        <v>374</v>
      </c>
      <c r="S940" s="177" t="s">
        <v>267</v>
      </c>
      <c r="T940" s="178" t="s">
        <v>267</v>
      </c>
      <c r="U940" s="158">
        <v>0.93300000000000005</v>
      </c>
      <c r="V940" s="158">
        <f>ROUND(E940*U940,2)</f>
        <v>447.41</v>
      </c>
      <c r="W940" s="158"/>
      <c r="X940" s="158" t="s">
        <v>314</v>
      </c>
      <c r="Y940" s="147"/>
      <c r="Z940" s="147"/>
      <c r="AA940" s="147"/>
      <c r="AB940" s="147"/>
      <c r="AC940" s="147"/>
      <c r="AD940" s="147"/>
      <c r="AE940" s="147"/>
      <c r="AF940" s="147"/>
      <c r="AG940" s="147" t="s">
        <v>315</v>
      </c>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189" t="s">
        <v>2169</v>
      </c>
      <c r="D941" s="160"/>
      <c r="E941" s="161">
        <v>479.53399999999999</v>
      </c>
      <c r="F941" s="158"/>
      <c r="G941" s="158"/>
      <c r="H941" s="158"/>
      <c r="I941" s="158"/>
      <c r="J941" s="158"/>
      <c r="K941" s="158"/>
      <c r="L941" s="158"/>
      <c r="M941" s="158"/>
      <c r="N941" s="157"/>
      <c r="O941" s="157"/>
      <c r="P941" s="157"/>
      <c r="Q941" s="157"/>
      <c r="R941" s="158"/>
      <c r="S941" s="158"/>
      <c r="T941" s="158"/>
      <c r="U941" s="158"/>
      <c r="V941" s="158"/>
      <c r="W941" s="158"/>
      <c r="X941" s="158"/>
      <c r="Y941" s="147"/>
      <c r="Z941" s="147"/>
      <c r="AA941" s="147"/>
      <c r="AB941" s="147"/>
      <c r="AC941" s="147"/>
      <c r="AD941" s="147"/>
      <c r="AE941" s="147"/>
      <c r="AF941" s="147"/>
      <c r="AG941" s="147" t="s">
        <v>301</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79">
        <v>121</v>
      </c>
      <c r="B942" s="180" t="s">
        <v>1327</v>
      </c>
      <c r="C942" s="187" t="s">
        <v>1328</v>
      </c>
      <c r="D942" s="181" t="s">
        <v>369</v>
      </c>
      <c r="E942" s="182">
        <v>61.74823</v>
      </c>
      <c r="F942" s="183"/>
      <c r="G942" s="184">
        <f>ROUND(E942*F942,2)</f>
        <v>0</v>
      </c>
      <c r="H942" s="183"/>
      <c r="I942" s="184">
        <f>ROUND(E942*H942,2)</f>
        <v>0</v>
      </c>
      <c r="J942" s="183"/>
      <c r="K942" s="184">
        <f>ROUND(E942*J942,2)</f>
        <v>0</v>
      </c>
      <c r="L942" s="184">
        <v>21</v>
      </c>
      <c r="M942" s="184">
        <f>G942*(1+L942/100)</f>
        <v>0</v>
      </c>
      <c r="N942" s="182">
        <v>0</v>
      </c>
      <c r="O942" s="182">
        <f>ROUND(E942*N942,2)</f>
        <v>0</v>
      </c>
      <c r="P942" s="182">
        <v>0</v>
      </c>
      <c r="Q942" s="182">
        <f>ROUND(E942*P942,2)</f>
        <v>0</v>
      </c>
      <c r="R942" s="184"/>
      <c r="S942" s="184" t="s">
        <v>267</v>
      </c>
      <c r="T942" s="185" t="s">
        <v>267</v>
      </c>
      <c r="U942" s="158">
        <v>0.16400000000000001</v>
      </c>
      <c r="V942" s="158">
        <f>ROUND(E942*U942,2)</f>
        <v>10.130000000000001</v>
      </c>
      <c r="W942" s="158"/>
      <c r="X942" s="158" t="s">
        <v>1329</v>
      </c>
      <c r="Y942" s="147"/>
      <c r="Z942" s="147"/>
      <c r="AA942" s="147"/>
      <c r="AB942" s="147"/>
      <c r="AC942" s="147"/>
      <c r="AD942" s="147"/>
      <c r="AE942" s="147"/>
      <c r="AF942" s="147"/>
      <c r="AG942" s="147" t="s">
        <v>1330</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79">
        <v>122</v>
      </c>
      <c r="B943" s="180" t="s">
        <v>1333</v>
      </c>
      <c r="C943" s="187" t="s">
        <v>1334</v>
      </c>
      <c r="D943" s="181" t="s">
        <v>369</v>
      </c>
      <c r="E943" s="182">
        <v>61.74823</v>
      </c>
      <c r="F943" s="183"/>
      <c r="G943" s="184">
        <f>ROUND(E943*F943,2)</f>
        <v>0</v>
      </c>
      <c r="H943" s="183"/>
      <c r="I943" s="184">
        <f>ROUND(E943*H943,2)</f>
        <v>0</v>
      </c>
      <c r="J943" s="183"/>
      <c r="K943" s="184">
        <f>ROUND(E943*J943,2)</f>
        <v>0</v>
      </c>
      <c r="L943" s="184">
        <v>21</v>
      </c>
      <c r="M943" s="184">
        <f>G943*(1+L943/100)</f>
        <v>0</v>
      </c>
      <c r="N943" s="182">
        <v>0</v>
      </c>
      <c r="O943" s="182">
        <f>ROUND(E943*N943,2)</f>
        <v>0</v>
      </c>
      <c r="P943" s="182">
        <v>0</v>
      </c>
      <c r="Q943" s="182">
        <f>ROUND(E943*P943,2)</f>
        <v>0</v>
      </c>
      <c r="R943" s="184" t="s">
        <v>374</v>
      </c>
      <c r="S943" s="184" t="s">
        <v>267</v>
      </c>
      <c r="T943" s="185" t="s">
        <v>267</v>
      </c>
      <c r="U943" s="158">
        <v>0.49</v>
      </c>
      <c r="V943" s="158">
        <f>ROUND(E943*U943,2)</f>
        <v>30.26</v>
      </c>
      <c r="W943" s="158"/>
      <c r="X943" s="158" t="s">
        <v>1329</v>
      </c>
      <c r="Y943" s="147"/>
      <c r="Z943" s="147"/>
      <c r="AA943" s="147"/>
      <c r="AB943" s="147"/>
      <c r="AC943" s="147"/>
      <c r="AD943" s="147"/>
      <c r="AE943" s="147"/>
      <c r="AF943" s="147"/>
      <c r="AG943" s="147" t="s">
        <v>1330</v>
      </c>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79">
        <v>123</v>
      </c>
      <c r="B944" s="180" t="s">
        <v>1335</v>
      </c>
      <c r="C944" s="187" t="s">
        <v>1336</v>
      </c>
      <c r="D944" s="181" t="s">
        <v>369</v>
      </c>
      <c r="E944" s="182">
        <v>864.47522000000004</v>
      </c>
      <c r="F944" s="183"/>
      <c r="G944" s="184">
        <f>ROUND(E944*F944,2)</f>
        <v>0</v>
      </c>
      <c r="H944" s="183"/>
      <c r="I944" s="184">
        <f>ROUND(E944*H944,2)</f>
        <v>0</v>
      </c>
      <c r="J944" s="183"/>
      <c r="K944" s="184">
        <f>ROUND(E944*J944,2)</f>
        <v>0</v>
      </c>
      <c r="L944" s="184">
        <v>21</v>
      </c>
      <c r="M944" s="184">
        <f>G944*(1+L944/100)</f>
        <v>0</v>
      </c>
      <c r="N944" s="182">
        <v>0</v>
      </c>
      <c r="O944" s="182">
        <f>ROUND(E944*N944,2)</f>
        <v>0</v>
      </c>
      <c r="P944" s="182">
        <v>0</v>
      </c>
      <c r="Q944" s="182">
        <f>ROUND(E944*P944,2)</f>
        <v>0</v>
      </c>
      <c r="R944" s="184" t="s">
        <v>374</v>
      </c>
      <c r="S944" s="184" t="s">
        <v>267</v>
      </c>
      <c r="T944" s="185" t="s">
        <v>267</v>
      </c>
      <c r="U944" s="158">
        <v>0</v>
      </c>
      <c r="V944" s="158">
        <f>ROUND(E944*U944,2)</f>
        <v>0</v>
      </c>
      <c r="W944" s="158"/>
      <c r="X944" s="158" t="s">
        <v>1329</v>
      </c>
      <c r="Y944" s="147"/>
      <c r="Z944" s="147"/>
      <c r="AA944" s="147"/>
      <c r="AB944" s="147"/>
      <c r="AC944" s="147"/>
      <c r="AD944" s="147"/>
      <c r="AE944" s="147"/>
      <c r="AF944" s="147"/>
      <c r="AG944" s="147" t="s">
        <v>1330</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ht="22.5" outlineLevel="1" x14ac:dyDescent="0.2">
      <c r="A945" s="179">
        <v>124</v>
      </c>
      <c r="B945" s="180" t="s">
        <v>1318</v>
      </c>
      <c r="C945" s="187" t="s">
        <v>2170</v>
      </c>
      <c r="D945" s="181" t="s">
        <v>369</v>
      </c>
      <c r="E945" s="182">
        <v>61.74823</v>
      </c>
      <c r="F945" s="183"/>
      <c r="G945" s="184">
        <f>ROUND(E945*F945,2)</f>
        <v>0</v>
      </c>
      <c r="H945" s="183"/>
      <c r="I945" s="184">
        <f>ROUND(E945*H945,2)</f>
        <v>0</v>
      </c>
      <c r="J945" s="183"/>
      <c r="K945" s="184">
        <f>ROUND(E945*J945,2)</f>
        <v>0</v>
      </c>
      <c r="L945" s="184">
        <v>21</v>
      </c>
      <c r="M945" s="184">
        <f>G945*(1+L945/100)</f>
        <v>0</v>
      </c>
      <c r="N945" s="182">
        <v>0</v>
      </c>
      <c r="O945" s="182">
        <f>ROUND(E945*N945,2)</f>
        <v>0</v>
      </c>
      <c r="P945" s="182">
        <v>0</v>
      </c>
      <c r="Q945" s="182">
        <f>ROUND(E945*P945,2)</f>
        <v>0</v>
      </c>
      <c r="R945" s="184" t="s">
        <v>374</v>
      </c>
      <c r="S945" s="184" t="s">
        <v>267</v>
      </c>
      <c r="T945" s="185" t="s">
        <v>267</v>
      </c>
      <c r="U945" s="158">
        <v>0</v>
      </c>
      <c r="V945" s="158">
        <f>ROUND(E945*U945,2)</f>
        <v>0</v>
      </c>
      <c r="W945" s="158"/>
      <c r="X945" s="158" t="s">
        <v>1329</v>
      </c>
      <c r="Y945" s="147"/>
      <c r="Z945" s="147"/>
      <c r="AA945" s="147"/>
      <c r="AB945" s="147"/>
      <c r="AC945" s="147"/>
      <c r="AD945" s="147"/>
      <c r="AE945" s="147"/>
      <c r="AF945" s="147"/>
      <c r="AG945" s="147" t="s">
        <v>1330</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72">
        <v>125</v>
      </c>
      <c r="B946" s="173" t="s">
        <v>378</v>
      </c>
      <c r="C946" s="188" t="s">
        <v>1337</v>
      </c>
      <c r="D946" s="174" t="s">
        <v>369</v>
      </c>
      <c r="E946" s="175">
        <v>61.74823</v>
      </c>
      <c r="F946" s="176"/>
      <c r="G946" s="177">
        <f>ROUND(E946*F946,2)</f>
        <v>0</v>
      </c>
      <c r="H946" s="176"/>
      <c r="I946" s="177">
        <f>ROUND(E946*H946,2)</f>
        <v>0</v>
      </c>
      <c r="J946" s="176"/>
      <c r="K946" s="177">
        <f>ROUND(E946*J946,2)</f>
        <v>0</v>
      </c>
      <c r="L946" s="177">
        <v>21</v>
      </c>
      <c r="M946" s="177">
        <f>G946*(1+L946/100)</f>
        <v>0</v>
      </c>
      <c r="N946" s="175">
        <v>0</v>
      </c>
      <c r="O946" s="175">
        <f>ROUND(E946*N946,2)</f>
        <v>0</v>
      </c>
      <c r="P946" s="175">
        <v>0</v>
      </c>
      <c r="Q946" s="175">
        <f>ROUND(E946*P946,2)</f>
        <v>0</v>
      </c>
      <c r="R946" s="177"/>
      <c r="S946" s="177" t="s">
        <v>267</v>
      </c>
      <c r="T946" s="178" t="s">
        <v>267</v>
      </c>
      <c r="U946" s="158">
        <v>6.0000000000000001E-3</v>
      </c>
      <c r="V946" s="158">
        <f>ROUND(E946*U946,2)</f>
        <v>0.37</v>
      </c>
      <c r="W946" s="158"/>
      <c r="X946" s="158" t="s">
        <v>1329</v>
      </c>
      <c r="Y946" s="147"/>
      <c r="Z946" s="147"/>
      <c r="AA946" s="147"/>
      <c r="AB946" s="147"/>
      <c r="AC946" s="147"/>
      <c r="AD946" s="147"/>
      <c r="AE946" s="147"/>
      <c r="AF946" s="147"/>
      <c r="AG946" s="147" t="s">
        <v>1330</v>
      </c>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x14ac:dyDescent="0.2">
      <c r="A947" s="3"/>
      <c r="B947" s="4"/>
      <c r="C947" s="192"/>
      <c r="D947" s="6"/>
      <c r="E947" s="3"/>
      <c r="F947" s="3"/>
      <c r="G947" s="3"/>
      <c r="H947" s="3"/>
      <c r="I947" s="3"/>
      <c r="J947" s="3"/>
      <c r="K947" s="3"/>
      <c r="L947" s="3"/>
      <c r="M947" s="3"/>
      <c r="N947" s="3"/>
      <c r="O947" s="3"/>
      <c r="P947" s="3"/>
      <c r="Q947" s="3"/>
      <c r="R947" s="3"/>
      <c r="S947" s="3"/>
      <c r="T947" s="3"/>
      <c r="U947" s="3"/>
      <c r="V947" s="3"/>
      <c r="W947" s="3"/>
      <c r="X947" s="3"/>
      <c r="AE947">
        <v>15</v>
      </c>
      <c r="AF947">
        <v>21</v>
      </c>
      <c r="AG947" t="s">
        <v>249</v>
      </c>
    </row>
    <row r="948" spans="1:60" x14ac:dyDescent="0.2">
      <c r="A948" s="150"/>
      <c r="B948" s="151" t="s">
        <v>29</v>
      </c>
      <c r="C948" s="193"/>
      <c r="D948" s="152"/>
      <c r="E948" s="153"/>
      <c r="F948" s="153"/>
      <c r="G948" s="171">
        <f>G8+G19+G195+G268+G326+G335+G342+G359+G531+G534+G536+G579+G605+G651+G664+G691+G752+G782+G810+G939</f>
        <v>0</v>
      </c>
      <c r="H948" s="3"/>
      <c r="I948" s="3"/>
      <c r="J948" s="3"/>
      <c r="K948" s="3"/>
      <c r="L948" s="3"/>
      <c r="M948" s="3"/>
      <c r="N948" s="3"/>
      <c r="O948" s="3"/>
      <c r="P948" s="3"/>
      <c r="Q948" s="3"/>
      <c r="R948" s="3"/>
      <c r="S948" s="3"/>
      <c r="T948" s="3"/>
      <c r="U948" s="3"/>
      <c r="V948" s="3"/>
      <c r="W948" s="3"/>
      <c r="X948" s="3"/>
      <c r="AE948">
        <f>SUMIF(L7:L946,AE947,G7:G946)</f>
        <v>0</v>
      </c>
      <c r="AF948">
        <f>SUMIF(L7:L946,AF947,G7:G946)</f>
        <v>0</v>
      </c>
      <c r="AG948" t="s">
        <v>307</v>
      </c>
    </row>
    <row r="949" spans="1:60" x14ac:dyDescent="0.2">
      <c r="C949" s="194"/>
      <c r="D949" s="10"/>
      <c r="AG949" t="s">
        <v>308</v>
      </c>
    </row>
    <row r="950" spans="1:60" x14ac:dyDescent="0.2">
      <c r="D950" s="10"/>
    </row>
    <row r="951" spans="1:60" x14ac:dyDescent="0.2">
      <c r="D951" s="10"/>
    </row>
    <row r="952" spans="1:60" x14ac:dyDescent="0.2">
      <c r="D952" s="10"/>
    </row>
    <row r="953" spans="1:60" x14ac:dyDescent="0.2">
      <c r="D953" s="10"/>
    </row>
    <row r="954" spans="1:60" x14ac:dyDescent="0.2">
      <c r="D954" s="10"/>
    </row>
    <row r="955" spans="1:60" x14ac:dyDescent="0.2">
      <c r="D955" s="10"/>
    </row>
    <row r="956" spans="1:60" x14ac:dyDescent="0.2">
      <c r="D956" s="10"/>
    </row>
    <row r="957" spans="1:60" x14ac:dyDescent="0.2">
      <c r="D957" s="10"/>
    </row>
    <row r="958" spans="1:60" x14ac:dyDescent="0.2">
      <c r="D958" s="10"/>
    </row>
    <row r="959" spans="1:60" x14ac:dyDescent="0.2">
      <c r="D959" s="10"/>
    </row>
    <row r="960" spans="1:60"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1aYdTNIt2XIaorYoXdvnCYRBh0SbYtZS12sYdkgWYEFwEaD4ZONb41kn1jXdWhb+g2sI68lF2zHN4JvrZ8uFQ==" saltValue="u9i2QvQh+W8R6aAeEG7Nfw==" spinCount="100000" sheet="1" objects="1" scenarios="1"/>
  <mergeCells count="33">
    <mergeCell ref="C229:G229"/>
    <mergeCell ref="A1:G1"/>
    <mergeCell ref="C2:G2"/>
    <mergeCell ref="C3:G3"/>
    <mergeCell ref="C4:G4"/>
    <mergeCell ref="C110:G110"/>
    <mergeCell ref="C117:G117"/>
    <mergeCell ref="C161:G161"/>
    <mergeCell ref="C182:G182"/>
    <mergeCell ref="C197:G197"/>
    <mergeCell ref="C210:G210"/>
    <mergeCell ref="C214:G214"/>
    <mergeCell ref="C520:G520"/>
    <mergeCell ref="C270:G270"/>
    <mergeCell ref="C277:G277"/>
    <mergeCell ref="C284:G284"/>
    <mergeCell ref="C288:G288"/>
    <mergeCell ref="C295:G295"/>
    <mergeCell ref="C302:G302"/>
    <mergeCell ref="C309:G309"/>
    <mergeCell ref="C328:G328"/>
    <mergeCell ref="C381:G381"/>
    <mergeCell ref="C402:G402"/>
    <mergeCell ref="C512:G512"/>
    <mergeCell ref="C693:G693"/>
    <mergeCell ref="C751:G751"/>
    <mergeCell ref="C757:G757"/>
    <mergeCell ref="C533:G533"/>
    <mergeCell ref="C578:G578"/>
    <mergeCell ref="C604:G604"/>
    <mergeCell ref="C650:G650"/>
    <mergeCell ref="C663:G663"/>
    <mergeCell ref="C690:G69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2A87-70B2-4F3F-BCA2-33F8A2F742FA}">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73</v>
      </c>
      <c r="C4" s="261" t="s">
        <v>74</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126</v>
      </c>
      <c r="D8" s="167"/>
      <c r="E8" s="168"/>
      <c r="F8" s="169"/>
      <c r="G8" s="169">
        <f>SUMIF(AG9:AG60,"&lt;&gt;NOR",G9:G60)</f>
        <v>0</v>
      </c>
      <c r="H8" s="169"/>
      <c r="I8" s="169">
        <f>SUM(I9:I60)</f>
        <v>0</v>
      </c>
      <c r="J8" s="169"/>
      <c r="K8" s="169">
        <f>SUM(K9:K60)</f>
        <v>0</v>
      </c>
      <c r="L8" s="169"/>
      <c r="M8" s="169">
        <f>SUM(M9:M60)</f>
        <v>0</v>
      </c>
      <c r="N8" s="168"/>
      <c r="O8" s="168">
        <f>SUM(O9:O60)</f>
        <v>0</v>
      </c>
      <c r="P8" s="168"/>
      <c r="Q8" s="168">
        <f>SUM(Q9:Q60)</f>
        <v>0</v>
      </c>
      <c r="R8" s="169"/>
      <c r="S8" s="169"/>
      <c r="T8" s="170"/>
      <c r="U8" s="164"/>
      <c r="V8" s="164">
        <f>SUM(V9:V60)</f>
        <v>258.23999999999995</v>
      </c>
      <c r="W8" s="164"/>
      <c r="X8" s="164"/>
      <c r="AG8" t="s">
        <v>263</v>
      </c>
    </row>
    <row r="9" spans="1:60" outlineLevel="1" x14ac:dyDescent="0.2">
      <c r="A9" s="172">
        <v>1</v>
      </c>
      <c r="B9" s="173" t="s">
        <v>2171</v>
      </c>
      <c r="C9" s="188" t="s">
        <v>2172</v>
      </c>
      <c r="D9" s="174" t="s">
        <v>322</v>
      </c>
      <c r="E9" s="175">
        <v>28.64</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323</v>
      </c>
      <c r="S9" s="177" t="s">
        <v>267</v>
      </c>
      <c r="T9" s="178" t="s">
        <v>267</v>
      </c>
      <c r="U9" s="158">
        <v>6.298</v>
      </c>
      <c r="V9" s="158">
        <f>ROUND(E9*U9,2)</f>
        <v>180.37</v>
      </c>
      <c r="W9" s="158"/>
      <c r="X9" s="158" t="s">
        <v>314</v>
      </c>
      <c r="Y9" s="147"/>
      <c r="Z9" s="147"/>
      <c r="AA9" s="147"/>
      <c r="AB9" s="147"/>
      <c r="AC9" s="147"/>
      <c r="AD9" s="147"/>
      <c r="AE9" s="147"/>
      <c r="AF9" s="147"/>
      <c r="AG9" s="147" t="s">
        <v>315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6" t="s">
        <v>2173</v>
      </c>
      <c r="D10" s="267"/>
      <c r="E10" s="267"/>
      <c r="F10" s="267"/>
      <c r="G10" s="267"/>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317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9" t="s">
        <v>2174</v>
      </c>
      <c r="D11" s="160"/>
      <c r="E11" s="161">
        <v>6.3503999999999996</v>
      </c>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301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89" t="s">
        <v>2175</v>
      </c>
      <c r="D12" s="160"/>
      <c r="E12" s="161">
        <v>0.87119999999999997</v>
      </c>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301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89" t="s">
        <v>2176</v>
      </c>
      <c r="D13" s="160"/>
      <c r="E13" s="161">
        <v>1.5351999999999999</v>
      </c>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301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9" t="s">
        <v>2177</v>
      </c>
      <c r="D14" s="160"/>
      <c r="E14" s="161">
        <v>1.859</v>
      </c>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301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9" t="s">
        <v>2178</v>
      </c>
      <c r="D15" s="160"/>
      <c r="E15" s="161">
        <v>6.2586000000000004</v>
      </c>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301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89" t="s">
        <v>2175</v>
      </c>
      <c r="D16" s="160"/>
      <c r="E16" s="161">
        <v>0.87119999999999997</v>
      </c>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301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9" t="s">
        <v>2179</v>
      </c>
      <c r="D17" s="160"/>
      <c r="E17" s="161">
        <v>5.8049999999999997</v>
      </c>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301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89" t="s">
        <v>2180</v>
      </c>
      <c r="D18" s="160"/>
      <c r="E18" s="161">
        <v>2.8208000000000002</v>
      </c>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301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89" t="s">
        <v>2175</v>
      </c>
      <c r="D19" s="160"/>
      <c r="E19" s="161">
        <v>0.87119999999999997</v>
      </c>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301</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89" t="s">
        <v>2181</v>
      </c>
      <c r="D20" s="160"/>
      <c r="E20" s="161">
        <v>1.3932</v>
      </c>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301</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9" t="s">
        <v>2182</v>
      </c>
      <c r="D21" s="160"/>
      <c r="E21" s="161">
        <v>4.1999999999999997E-3</v>
      </c>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301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2">
        <v>2</v>
      </c>
      <c r="B22" s="173" t="s">
        <v>330</v>
      </c>
      <c r="C22" s="188" t="s">
        <v>331</v>
      </c>
      <c r="D22" s="174" t="s">
        <v>322</v>
      </c>
      <c r="E22" s="175">
        <v>28.64</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t="s">
        <v>323</v>
      </c>
      <c r="S22" s="177" t="s">
        <v>267</v>
      </c>
      <c r="T22" s="178" t="s">
        <v>267</v>
      </c>
      <c r="U22" s="158">
        <v>0.34499999999999997</v>
      </c>
      <c r="V22" s="158">
        <f>ROUND(E22*U22,2)</f>
        <v>9.8800000000000008</v>
      </c>
      <c r="W22" s="158"/>
      <c r="X22" s="158" t="s">
        <v>314</v>
      </c>
      <c r="Y22" s="147"/>
      <c r="Z22" s="147"/>
      <c r="AA22" s="147"/>
      <c r="AB22" s="147"/>
      <c r="AC22" s="147"/>
      <c r="AD22" s="147"/>
      <c r="AE22" s="147"/>
      <c r="AF22" s="147"/>
      <c r="AG22" s="147" t="s">
        <v>315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66" t="s">
        <v>333</v>
      </c>
      <c r="D23" s="267"/>
      <c r="E23" s="267"/>
      <c r="F23" s="267"/>
      <c r="G23" s="267"/>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317</v>
      </c>
      <c r="AH23" s="147"/>
      <c r="AI23" s="147"/>
      <c r="AJ23" s="147"/>
      <c r="AK23" s="147"/>
      <c r="AL23" s="147"/>
      <c r="AM23" s="147"/>
      <c r="AN23" s="147"/>
      <c r="AO23" s="147"/>
      <c r="AP23" s="147"/>
      <c r="AQ23" s="147"/>
      <c r="AR23" s="147"/>
      <c r="AS23" s="147"/>
      <c r="AT23" s="147"/>
      <c r="AU23" s="147"/>
      <c r="AV23" s="147"/>
      <c r="AW23" s="147"/>
      <c r="AX23" s="147"/>
      <c r="AY23" s="147"/>
      <c r="AZ23" s="147"/>
      <c r="BA23" s="197" t="str">
        <f>C23</f>
        <v>bez naložení do dopravní nádoby, ale s vyprázdněním dopravní nádoby na hromadu nebo na dopravní prostředek,</v>
      </c>
      <c r="BB23" s="147"/>
      <c r="BC23" s="147"/>
      <c r="BD23" s="147"/>
      <c r="BE23" s="147"/>
      <c r="BF23" s="147"/>
      <c r="BG23" s="147"/>
      <c r="BH23" s="147"/>
    </row>
    <row r="24" spans="1:60" outlineLevel="1" x14ac:dyDescent="0.2">
      <c r="A24" s="154"/>
      <c r="B24" s="155"/>
      <c r="C24" s="189" t="s">
        <v>2183</v>
      </c>
      <c r="D24" s="160"/>
      <c r="E24" s="161">
        <v>28.64</v>
      </c>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301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2">
        <v>3</v>
      </c>
      <c r="B25" s="173" t="s">
        <v>2184</v>
      </c>
      <c r="C25" s="188" t="s">
        <v>2185</v>
      </c>
      <c r="D25" s="174" t="s">
        <v>322</v>
      </c>
      <c r="E25" s="175">
        <v>57.28</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t="s">
        <v>323</v>
      </c>
      <c r="S25" s="177" t="s">
        <v>267</v>
      </c>
      <c r="T25" s="178" t="s">
        <v>267</v>
      </c>
      <c r="U25" s="158">
        <v>7.0000000000000007E-2</v>
      </c>
      <c r="V25" s="158">
        <f>ROUND(E25*U25,2)</f>
        <v>4.01</v>
      </c>
      <c r="W25" s="158"/>
      <c r="X25" s="158" t="s">
        <v>314</v>
      </c>
      <c r="Y25" s="147"/>
      <c r="Z25" s="147"/>
      <c r="AA25" s="147"/>
      <c r="AB25" s="147"/>
      <c r="AC25" s="147"/>
      <c r="AD25" s="147"/>
      <c r="AE25" s="147"/>
      <c r="AF25" s="147"/>
      <c r="AG25" s="147" t="s">
        <v>315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66" t="s">
        <v>336</v>
      </c>
      <c r="D26" s="267"/>
      <c r="E26" s="267"/>
      <c r="F26" s="267"/>
      <c r="G26" s="267"/>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317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89" t="s">
        <v>2186</v>
      </c>
      <c r="D27" s="160"/>
      <c r="E27" s="161">
        <v>28.64</v>
      </c>
      <c r="F27" s="158"/>
      <c r="G27" s="15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301</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9" t="s">
        <v>2187</v>
      </c>
      <c r="D28" s="160"/>
      <c r="E28" s="161"/>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301</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9" t="s">
        <v>2188</v>
      </c>
      <c r="D29" s="160"/>
      <c r="E29" s="161">
        <v>15.18</v>
      </c>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301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9" t="s">
        <v>2189</v>
      </c>
      <c r="D30" s="160"/>
      <c r="E30" s="161">
        <v>10.1</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301</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9" t="s">
        <v>2190</v>
      </c>
      <c r="D31" s="160"/>
      <c r="E31" s="161">
        <v>3.36</v>
      </c>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301</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2">
        <v>4</v>
      </c>
      <c r="B32" s="173" t="s">
        <v>339</v>
      </c>
      <c r="C32" s="188" t="s">
        <v>340</v>
      </c>
      <c r="D32" s="174" t="s">
        <v>322</v>
      </c>
      <c r="E32" s="175">
        <v>3.36</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t="s">
        <v>323</v>
      </c>
      <c r="S32" s="177" t="s">
        <v>267</v>
      </c>
      <c r="T32" s="178" t="s">
        <v>267</v>
      </c>
      <c r="U32" s="158">
        <v>1.0999999999999999E-2</v>
      </c>
      <c r="V32" s="158">
        <f>ROUND(E32*U32,2)</f>
        <v>0.04</v>
      </c>
      <c r="W32" s="158"/>
      <c r="X32" s="158" t="s">
        <v>314</v>
      </c>
      <c r="Y32" s="147"/>
      <c r="Z32" s="147"/>
      <c r="AA32" s="147"/>
      <c r="AB32" s="147"/>
      <c r="AC32" s="147"/>
      <c r="AD32" s="147"/>
      <c r="AE32" s="147"/>
      <c r="AF32" s="147"/>
      <c r="AG32" s="147" t="s">
        <v>315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66" t="s">
        <v>336</v>
      </c>
      <c r="D33" s="267"/>
      <c r="E33" s="267"/>
      <c r="F33" s="267"/>
      <c r="G33" s="267"/>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317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9" t="s">
        <v>2191</v>
      </c>
      <c r="D34" s="160"/>
      <c r="E34" s="161">
        <v>3.36</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301</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2">
        <v>5</v>
      </c>
      <c r="B35" s="173" t="s">
        <v>342</v>
      </c>
      <c r="C35" s="188" t="s">
        <v>2192</v>
      </c>
      <c r="D35" s="174" t="s">
        <v>322</v>
      </c>
      <c r="E35" s="175">
        <v>16.8</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t="s">
        <v>323</v>
      </c>
      <c r="S35" s="177" t="s">
        <v>267</v>
      </c>
      <c r="T35" s="178" t="s">
        <v>267</v>
      </c>
      <c r="U35" s="158">
        <v>0</v>
      </c>
      <c r="V35" s="158">
        <f>ROUND(E35*U35,2)</f>
        <v>0</v>
      </c>
      <c r="W35" s="158"/>
      <c r="X35" s="158" t="s">
        <v>314</v>
      </c>
      <c r="Y35" s="147"/>
      <c r="Z35" s="147"/>
      <c r="AA35" s="147"/>
      <c r="AB35" s="147"/>
      <c r="AC35" s="147"/>
      <c r="AD35" s="147"/>
      <c r="AE35" s="147"/>
      <c r="AF35" s="147"/>
      <c r="AG35" s="147" t="s">
        <v>315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66" t="s">
        <v>336</v>
      </c>
      <c r="D36" s="267"/>
      <c r="E36" s="267"/>
      <c r="F36" s="267"/>
      <c r="G36" s="267"/>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317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9" t="s">
        <v>2193</v>
      </c>
      <c r="D37" s="160"/>
      <c r="E37" s="161">
        <v>16.8</v>
      </c>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301</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72">
        <v>6</v>
      </c>
      <c r="B38" s="173" t="s">
        <v>345</v>
      </c>
      <c r="C38" s="188" t="s">
        <v>2194</v>
      </c>
      <c r="D38" s="174" t="s">
        <v>322</v>
      </c>
      <c r="E38" s="175">
        <v>32</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323</v>
      </c>
      <c r="S38" s="177" t="s">
        <v>267</v>
      </c>
      <c r="T38" s="178" t="s">
        <v>267</v>
      </c>
      <c r="U38" s="158">
        <v>0.65200000000000002</v>
      </c>
      <c r="V38" s="158">
        <f>ROUND(E38*U38,2)</f>
        <v>20.86</v>
      </c>
      <c r="W38" s="158"/>
      <c r="X38" s="158" t="s">
        <v>314</v>
      </c>
      <c r="Y38" s="147"/>
      <c r="Z38" s="147"/>
      <c r="AA38" s="147"/>
      <c r="AB38" s="147"/>
      <c r="AC38" s="147"/>
      <c r="AD38" s="147"/>
      <c r="AE38" s="147"/>
      <c r="AF38" s="147"/>
      <c r="AG38" s="147" t="s">
        <v>315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9" t="s">
        <v>2195</v>
      </c>
      <c r="D39" s="160"/>
      <c r="E39" s="161"/>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301</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9" t="s">
        <v>2196</v>
      </c>
      <c r="D40" s="160"/>
      <c r="E40" s="161">
        <v>15.18</v>
      </c>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301</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9" t="s">
        <v>2189</v>
      </c>
      <c r="D41" s="160"/>
      <c r="E41" s="161">
        <v>10.1</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301</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9" t="s">
        <v>2190</v>
      </c>
      <c r="D42" s="160"/>
      <c r="E42" s="161">
        <v>3.36</v>
      </c>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301</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9" t="s">
        <v>2197</v>
      </c>
      <c r="D43" s="160"/>
      <c r="E43" s="161">
        <v>3.36</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301</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2">
        <v>7</v>
      </c>
      <c r="B44" s="173" t="s">
        <v>2198</v>
      </c>
      <c r="C44" s="188" t="s">
        <v>2199</v>
      </c>
      <c r="D44" s="174" t="s">
        <v>322</v>
      </c>
      <c r="E44" s="175">
        <v>3.36</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323</v>
      </c>
      <c r="S44" s="177" t="s">
        <v>267</v>
      </c>
      <c r="T44" s="178" t="s">
        <v>267</v>
      </c>
      <c r="U44" s="158">
        <v>3.1E-2</v>
      </c>
      <c r="V44" s="158">
        <f>ROUND(E44*U44,2)</f>
        <v>0.1</v>
      </c>
      <c r="W44" s="158"/>
      <c r="X44" s="158" t="s">
        <v>314</v>
      </c>
      <c r="Y44" s="147"/>
      <c r="Z44" s="147"/>
      <c r="AA44" s="147"/>
      <c r="AB44" s="147"/>
      <c r="AC44" s="147"/>
      <c r="AD44" s="147"/>
      <c r="AE44" s="147"/>
      <c r="AF44" s="147"/>
      <c r="AG44" s="147" t="s">
        <v>315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9" t="s">
        <v>2191</v>
      </c>
      <c r="D45" s="160"/>
      <c r="E45" s="161">
        <v>3.36</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301</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2">
        <v>8</v>
      </c>
      <c r="B46" s="173" t="s">
        <v>352</v>
      </c>
      <c r="C46" s="188" t="s">
        <v>353</v>
      </c>
      <c r="D46" s="174" t="s">
        <v>322</v>
      </c>
      <c r="E46" s="175">
        <v>15.18</v>
      </c>
      <c r="F46" s="176"/>
      <c r="G46" s="177">
        <f>ROUND(E46*F46,2)</f>
        <v>0</v>
      </c>
      <c r="H46" s="176"/>
      <c r="I46" s="177">
        <f>ROUND(E46*H46,2)</f>
        <v>0</v>
      </c>
      <c r="J46" s="176"/>
      <c r="K46" s="177">
        <f>ROUND(E46*J46,2)</f>
        <v>0</v>
      </c>
      <c r="L46" s="177">
        <v>21</v>
      </c>
      <c r="M46" s="177">
        <f>G46*(1+L46/100)</f>
        <v>0</v>
      </c>
      <c r="N46" s="175">
        <v>0</v>
      </c>
      <c r="O46" s="175">
        <f>ROUND(E46*N46,2)</f>
        <v>0</v>
      </c>
      <c r="P46" s="175">
        <v>0</v>
      </c>
      <c r="Q46" s="175">
        <f>ROUND(E46*P46,2)</f>
        <v>0</v>
      </c>
      <c r="R46" s="177" t="s">
        <v>323</v>
      </c>
      <c r="S46" s="177" t="s">
        <v>267</v>
      </c>
      <c r="T46" s="178" t="s">
        <v>267</v>
      </c>
      <c r="U46" s="158">
        <v>1.1499999999999999</v>
      </c>
      <c r="V46" s="158">
        <f>ROUND(E46*U46,2)</f>
        <v>17.46</v>
      </c>
      <c r="W46" s="158"/>
      <c r="X46" s="158" t="s">
        <v>314</v>
      </c>
      <c r="Y46" s="147"/>
      <c r="Z46" s="147"/>
      <c r="AA46" s="147"/>
      <c r="AB46" s="147"/>
      <c r="AC46" s="147"/>
      <c r="AD46" s="147"/>
      <c r="AE46" s="147"/>
      <c r="AF46" s="147"/>
      <c r="AG46" s="147" t="s">
        <v>315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66" t="s">
        <v>354</v>
      </c>
      <c r="D47" s="267"/>
      <c r="E47" s="267"/>
      <c r="F47" s="267"/>
      <c r="G47" s="267"/>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317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9" t="s">
        <v>2183</v>
      </c>
      <c r="D48" s="160"/>
      <c r="E48" s="161">
        <v>28.64</v>
      </c>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301</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9" t="s">
        <v>2200</v>
      </c>
      <c r="D49" s="160"/>
      <c r="E49" s="161">
        <v>-13.46</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301</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2">
        <v>9</v>
      </c>
      <c r="B50" s="173" t="s">
        <v>2201</v>
      </c>
      <c r="C50" s="188" t="s">
        <v>2202</v>
      </c>
      <c r="D50" s="174" t="s">
        <v>322</v>
      </c>
      <c r="E50" s="175">
        <v>10.1</v>
      </c>
      <c r="F50" s="176"/>
      <c r="G50" s="177">
        <f>ROUND(E50*F50,2)</f>
        <v>0</v>
      </c>
      <c r="H50" s="176"/>
      <c r="I50" s="177">
        <f>ROUND(E50*H50,2)</f>
        <v>0</v>
      </c>
      <c r="J50" s="176"/>
      <c r="K50" s="177">
        <f>ROUND(E50*J50,2)</f>
        <v>0</v>
      </c>
      <c r="L50" s="177">
        <v>21</v>
      </c>
      <c r="M50" s="177">
        <f>G50*(1+L50/100)</f>
        <v>0</v>
      </c>
      <c r="N50" s="175">
        <v>0</v>
      </c>
      <c r="O50" s="175">
        <f>ROUND(E50*N50,2)</f>
        <v>0</v>
      </c>
      <c r="P50" s="175">
        <v>0</v>
      </c>
      <c r="Q50" s="175">
        <f>ROUND(E50*P50,2)</f>
        <v>0</v>
      </c>
      <c r="R50" s="177" t="s">
        <v>323</v>
      </c>
      <c r="S50" s="177" t="s">
        <v>267</v>
      </c>
      <c r="T50" s="178" t="s">
        <v>267</v>
      </c>
      <c r="U50" s="158">
        <v>1.587</v>
      </c>
      <c r="V50" s="158">
        <f>ROUND(E50*U50,2)</f>
        <v>16.03</v>
      </c>
      <c r="W50" s="158"/>
      <c r="X50" s="158" t="s">
        <v>314</v>
      </c>
      <c r="Y50" s="147"/>
      <c r="Z50" s="147"/>
      <c r="AA50" s="147"/>
      <c r="AB50" s="147"/>
      <c r="AC50" s="147"/>
      <c r="AD50" s="147"/>
      <c r="AE50" s="147"/>
      <c r="AF50" s="147"/>
      <c r="AG50" s="147" t="s">
        <v>315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54"/>
      <c r="B51" s="155"/>
      <c r="C51" s="266" t="s">
        <v>2203</v>
      </c>
      <c r="D51" s="267"/>
      <c r="E51" s="267"/>
      <c r="F51" s="267"/>
      <c r="G51" s="267"/>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317</v>
      </c>
      <c r="AH51" s="147"/>
      <c r="AI51" s="147"/>
      <c r="AJ51" s="147"/>
      <c r="AK51" s="147"/>
      <c r="AL51" s="147"/>
      <c r="AM51" s="147"/>
      <c r="AN51" s="147"/>
      <c r="AO51" s="147"/>
      <c r="AP51" s="147"/>
      <c r="AQ51" s="147"/>
      <c r="AR51" s="147"/>
      <c r="AS51" s="147"/>
      <c r="AT51" s="147"/>
      <c r="AU51" s="147"/>
      <c r="AV51" s="147"/>
      <c r="AW51" s="147"/>
      <c r="AX51" s="147"/>
      <c r="AY51" s="147"/>
      <c r="AZ51" s="147"/>
      <c r="BA51" s="197" t="str">
        <f>C51</f>
        <v>sypaninou z vhodných hornin tř. 1 - 4 nebo materiálem připraveným podél výkopu ve vzdálenosti do 3 m od jeho kraje, pro jakoukoliv hloubku výkopu a jakoukoliv míru zhutnění,</v>
      </c>
      <c r="BB51" s="147"/>
      <c r="BC51" s="147"/>
      <c r="BD51" s="147"/>
      <c r="BE51" s="147"/>
      <c r="BF51" s="147"/>
      <c r="BG51" s="147"/>
      <c r="BH51" s="147"/>
    </row>
    <row r="52" spans="1:60" outlineLevel="1" x14ac:dyDescent="0.2">
      <c r="A52" s="154"/>
      <c r="B52" s="155"/>
      <c r="C52" s="189" t="s">
        <v>2204</v>
      </c>
      <c r="D52" s="160"/>
      <c r="E52" s="161">
        <v>10.1</v>
      </c>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301</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90" t="s">
        <v>302</v>
      </c>
      <c r="D53" s="162"/>
      <c r="E53" s="163"/>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301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91" t="s">
        <v>2205</v>
      </c>
      <c r="D54" s="162"/>
      <c r="E54" s="163">
        <v>10.064399999999999</v>
      </c>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301</v>
      </c>
      <c r="AH54" s="147">
        <v>2</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90" t="s">
        <v>306</v>
      </c>
      <c r="D55" s="162"/>
      <c r="E55" s="163"/>
      <c r="F55" s="158"/>
      <c r="G55" s="158"/>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301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2">
        <v>10</v>
      </c>
      <c r="B56" s="173" t="s">
        <v>2206</v>
      </c>
      <c r="C56" s="188" t="s">
        <v>2207</v>
      </c>
      <c r="D56" s="174" t="s">
        <v>322</v>
      </c>
      <c r="E56" s="175">
        <v>10.1</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t="s">
        <v>323</v>
      </c>
      <c r="S56" s="177" t="s">
        <v>267</v>
      </c>
      <c r="T56" s="178" t="s">
        <v>267</v>
      </c>
      <c r="U56" s="158">
        <v>0.94</v>
      </c>
      <c r="V56" s="158">
        <f>ROUND(E56*U56,2)</f>
        <v>9.49</v>
      </c>
      <c r="W56" s="158"/>
      <c r="X56" s="158" t="s">
        <v>314</v>
      </c>
      <c r="Y56" s="147"/>
      <c r="Z56" s="147"/>
      <c r="AA56" s="147"/>
      <c r="AB56" s="147"/>
      <c r="AC56" s="147"/>
      <c r="AD56" s="147"/>
      <c r="AE56" s="147"/>
      <c r="AF56" s="147"/>
      <c r="AG56" s="147" t="s">
        <v>315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54"/>
      <c r="B57" s="155"/>
      <c r="C57" s="266" t="s">
        <v>2203</v>
      </c>
      <c r="D57" s="267"/>
      <c r="E57" s="267"/>
      <c r="F57" s="267"/>
      <c r="G57" s="267"/>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317</v>
      </c>
      <c r="AH57" s="147"/>
      <c r="AI57" s="147"/>
      <c r="AJ57" s="147"/>
      <c r="AK57" s="147"/>
      <c r="AL57" s="147"/>
      <c r="AM57" s="147"/>
      <c r="AN57" s="147"/>
      <c r="AO57" s="147"/>
      <c r="AP57" s="147"/>
      <c r="AQ57" s="147"/>
      <c r="AR57" s="147"/>
      <c r="AS57" s="147"/>
      <c r="AT57" s="147"/>
      <c r="AU57" s="147"/>
      <c r="AV57" s="147"/>
      <c r="AW57" s="147"/>
      <c r="AX57" s="147"/>
      <c r="AY57" s="147"/>
      <c r="AZ57" s="147"/>
      <c r="BA57" s="197" t="str">
        <f>C57</f>
        <v>sypaninou z vhodných hornin tř. 1 - 4 nebo materiálem připraveným podél výkopu ve vzdálenosti do 3 m od jeho kraje, pro jakoukoliv hloubku výkopu a jakoukoliv míru zhutnění,</v>
      </c>
      <c r="BB57" s="147"/>
      <c r="BC57" s="147"/>
      <c r="BD57" s="147"/>
      <c r="BE57" s="147"/>
      <c r="BF57" s="147"/>
      <c r="BG57" s="147"/>
      <c r="BH57" s="147"/>
    </row>
    <row r="58" spans="1:60" outlineLevel="1" x14ac:dyDescent="0.2">
      <c r="A58" s="154"/>
      <c r="B58" s="155"/>
      <c r="C58" s="189" t="s">
        <v>2204</v>
      </c>
      <c r="D58" s="160"/>
      <c r="E58" s="161">
        <v>10.1</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301</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2">
        <v>11</v>
      </c>
      <c r="B59" s="173" t="s">
        <v>362</v>
      </c>
      <c r="C59" s="188" t="s">
        <v>363</v>
      </c>
      <c r="D59" s="174" t="s">
        <v>322</v>
      </c>
      <c r="E59" s="175">
        <v>3.36</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323</v>
      </c>
      <c r="S59" s="177" t="s">
        <v>267</v>
      </c>
      <c r="T59" s="178" t="s">
        <v>267</v>
      </c>
      <c r="U59" s="158">
        <v>0</v>
      </c>
      <c r="V59" s="158">
        <f>ROUND(E59*U59,2)</f>
        <v>0</v>
      </c>
      <c r="W59" s="158"/>
      <c r="X59" s="158" t="s">
        <v>314</v>
      </c>
      <c r="Y59" s="147"/>
      <c r="Z59" s="147"/>
      <c r="AA59" s="147"/>
      <c r="AB59" s="147"/>
      <c r="AC59" s="147"/>
      <c r="AD59" s="147"/>
      <c r="AE59" s="147"/>
      <c r="AF59" s="147"/>
      <c r="AG59" s="147" t="s">
        <v>315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9" t="s">
        <v>2191</v>
      </c>
      <c r="D60" s="160"/>
      <c r="E60" s="161">
        <v>3.36</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301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65" t="s">
        <v>262</v>
      </c>
      <c r="B61" s="166" t="s">
        <v>129</v>
      </c>
      <c r="C61" s="186" t="s">
        <v>130</v>
      </c>
      <c r="D61" s="167"/>
      <c r="E61" s="168"/>
      <c r="F61" s="169"/>
      <c r="G61" s="169">
        <f>SUMIF(AG62:AG67,"&lt;&gt;NOR",G62:G67)</f>
        <v>0</v>
      </c>
      <c r="H61" s="169"/>
      <c r="I61" s="169">
        <f>SUM(I62:I67)</f>
        <v>0</v>
      </c>
      <c r="J61" s="169"/>
      <c r="K61" s="169">
        <f>SUM(K62:K67)</f>
        <v>0</v>
      </c>
      <c r="L61" s="169"/>
      <c r="M61" s="169">
        <f>SUM(M62:M67)</f>
        <v>0</v>
      </c>
      <c r="N61" s="168"/>
      <c r="O61" s="168">
        <f>SUM(O62:O67)</f>
        <v>6.35</v>
      </c>
      <c r="P61" s="168"/>
      <c r="Q61" s="168">
        <f>SUM(Q62:Q67)</f>
        <v>0</v>
      </c>
      <c r="R61" s="169"/>
      <c r="S61" s="169"/>
      <c r="T61" s="170"/>
      <c r="U61" s="164"/>
      <c r="V61" s="164">
        <f>SUM(V62:V67)</f>
        <v>4.43</v>
      </c>
      <c r="W61" s="164"/>
      <c r="X61" s="164"/>
      <c r="AG61" t="s">
        <v>263</v>
      </c>
    </row>
    <row r="62" spans="1:60" outlineLevel="1" x14ac:dyDescent="0.2">
      <c r="A62" s="172">
        <v>12</v>
      </c>
      <c r="B62" s="173" t="s">
        <v>2208</v>
      </c>
      <c r="C62" s="188" t="s">
        <v>2209</v>
      </c>
      <c r="D62" s="174" t="s">
        <v>322</v>
      </c>
      <c r="E62" s="175">
        <v>3.36</v>
      </c>
      <c r="F62" s="176"/>
      <c r="G62" s="177">
        <f>ROUND(E62*F62,2)</f>
        <v>0</v>
      </c>
      <c r="H62" s="176"/>
      <c r="I62" s="177">
        <f>ROUND(E62*H62,2)</f>
        <v>0</v>
      </c>
      <c r="J62" s="176"/>
      <c r="K62" s="177">
        <f>ROUND(E62*J62,2)</f>
        <v>0</v>
      </c>
      <c r="L62" s="177">
        <v>21</v>
      </c>
      <c r="M62" s="177">
        <f>G62*(1+L62/100)</f>
        <v>0</v>
      </c>
      <c r="N62" s="175">
        <v>1.8907700000000001</v>
      </c>
      <c r="O62" s="175">
        <f>ROUND(E62*N62,2)</f>
        <v>6.35</v>
      </c>
      <c r="P62" s="175">
        <v>0</v>
      </c>
      <c r="Q62" s="175">
        <f>ROUND(E62*P62,2)</f>
        <v>0</v>
      </c>
      <c r="R62" s="177" t="s">
        <v>2210</v>
      </c>
      <c r="S62" s="177" t="s">
        <v>267</v>
      </c>
      <c r="T62" s="178" t="s">
        <v>267</v>
      </c>
      <c r="U62" s="158">
        <v>1.3169999999999999</v>
      </c>
      <c r="V62" s="158">
        <f>ROUND(E62*U62,2)</f>
        <v>4.43</v>
      </c>
      <c r="W62" s="158"/>
      <c r="X62" s="158" t="s">
        <v>314</v>
      </c>
      <c r="Y62" s="147"/>
      <c r="Z62" s="147"/>
      <c r="AA62" s="147"/>
      <c r="AB62" s="147"/>
      <c r="AC62" s="147"/>
      <c r="AD62" s="147"/>
      <c r="AE62" s="147"/>
      <c r="AF62" s="147"/>
      <c r="AG62" s="147" t="s">
        <v>315</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66" t="s">
        <v>2211</v>
      </c>
      <c r="D63" s="267"/>
      <c r="E63" s="267"/>
      <c r="F63" s="267"/>
      <c r="G63" s="267"/>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317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9" t="s">
        <v>2212</v>
      </c>
      <c r="D64" s="160"/>
      <c r="E64" s="161">
        <v>3.36</v>
      </c>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301</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90" t="s">
        <v>302</v>
      </c>
      <c r="D65" s="162"/>
      <c r="E65" s="163"/>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301</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91" t="s">
        <v>2213</v>
      </c>
      <c r="D66" s="162"/>
      <c r="E66" s="163">
        <v>3.3548</v>
      </c>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301</v>
      </c>
      <c r="AH66" s="147">
        <v>2</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90" t="s">
        <v>306</v>
      </c>
      <c r="D67" s="162"/>
      <c r="E67" s="163"/>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301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5" t="s">
        <v>262</v>
      </c>
      <c r="B68" s="166" t="s">
        <v>147</v>
      </c>
      <c r="C68" s="186" t="s">
        <v>148</v>
      </c>
      <c r="D68" s="167"/>
      <c r="E68" s="168"/>
      <c r="F68" s="169"/>
      <c r="G68" s="169">
        <f>SUMIF(AG69:AG70,"&lt;&gt;NOR",G69:G70)</f>
        <v>0</v>
      </c>
      <c r="H68" s="169"/>
      <c r="I68" s="169">
        <f>SUM(I69:I70)</f>
        <v>0</v>
      </c>
      <c r="J68" s="169"/>
      <c r="K68" s="169">
        <f>SUM(K69:K70)</f>
        <v>0</v>
      </c>
      <c r="L68" s="169"/>
      <c r="M68" s="169">
        <f>SUM(M69:M70)</f>
        <v>0</v>
      </c>
      <c r="N68" s="168"/>
      <c r="O68" s="168">
        <f>SUM(O69:O70)</f>
        <v>0</v>
      </c>
      <c r="P68" s="168"/>
      <c r="Q68" s="168">
        <f>SUM(Q69:Q70)</f>
        <v>0</v>
      </c>
      <c r="R68" s="169"/>
      <c r="S68" s="169"/>
      <c r="T68" s="170"/>
      <c r="U68" s="164"/>
      <c r="V68" s="164">
        <f>SUM(V69:V70)</f>
        <v>16.37</v>
      </c>
      <c r="W68" s="164"/>
      <c r="X68" s="164"/>
      <c r="AG68" t="s">
        <v>263</v>
      </c>
    </row>
    <row r="69" spans="1:60" ht="22.5" outlineLevel="1" x14ac:dyDescent="0.2">
      <c r="A69" s="172">
        <v>13</v>
      </c>
      <c r="B69" s="173" t="s">
        <v>907</v>
      </c>
      <c r="C69" s="188" t="s">
        <v>2214</v>
      </c>
      <c r="D69" s="174" t="s">
        <v>369</v>
      </c>
      <c r="E69" s="175">
        <v>6.3529900000000001</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t="s">
        <v>384</v>
      </c>
      <c r="S69" s="177" t="s">
        <v>267</v>
      </c>
      <c r="T69" s="178" t="s">
        <v>267</v>
      </c>
      <c r="U69" s="158">
        <v>2.577</v>
      </c>
      <c r="V69" s="158">
        <f>ROUND(E69*U69,2)</f>
        <v>16.37</v>
      </c>
      <c r="W69" s="158"/>
      <c r="X69" s="158" t="s">
        <v>909</v>
      </c>
      <c r="Y69" s="147"/>
      <c r="Z69" s="147"/>
      <c r="AA69" s="147"/>
      <c r="AB69" s="147"/>
      <c r="AC69" s="147"/>
      <c r="AD69" s="147"/>
      <c r="AE69" s="147"/>
      <c r="AF69" s="147"/>
      <c r="AG69" s="147" t="s">
        <v>910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66" t="s">
        <v>911</v>
      </c>
      <c r="D70" s="267"/>
      <c r="E70" s="267"/>
      <c r="F70" s="267"/>
      <c r="G70" s="267"/>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317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x14ac:dyDescent="0.2">
      <c r="A71" s="165" t="s">
        <v>262</v>
      </c>
      <c r="B71" s="166" t="s">
        <v>160</v>
      </c>
      <c r="C71" s="186" t="s">
        <v>161</v>
      </c>
      <c r="D71" s="167"/>
      <c r="E71" s="168"/>
      <c r="F71" s="169"/>
      <c r="G71" s="169">
        <f>SUMIF(AG72:AG102,"&lt;&gt;NOR",G72:G102)</f>
        <v>0</v>
      </c>
      <c r="H71" s="169"/>
      <c r="I71" s="169">
        <f>SUM(I72:I102)</f>
        <v>0</v>
      </c>
      <c r="J71" s="169"/>
      <c r="K71" s="169">
        <f>SUM(K72:K102)</f>
        <v>0</v>
      </c>
      <c r="L71" s="169"/>
      <c r="M71" s="169">
        <f>SUM(M72:M102)</f>
        <v>0</v>
      </c>
      <c r="N71" s="168"/>
      <c r="O71" s="168">
        <f>SUM(O72:O102)</f>
        <v>0.13</v>
      </c>
      <c r="P71" s="168"/>
      <c r="Q71" s="168">
        <f>SUM(Q72:Q102)</f>
        <v>0.12</v>
      </c>
      <c r="R71" s="169"/>
      <c r="S71" s="169"/>
      <c r="T71" s="170"/>
      <c r="U71" s="164"/>
      <c r="V71" s="164">
        <f>SUM(V72:V102)</f>
        <v>68.28</v>
      </c>
      <c r="W71" s="164"/>
      <c r="X71" s="164"/>
      <c r="AG71" t="s">
        <v>263</v>
      </c>
    </row>
    <row r="72" spans="1:60" outlineLevel="1" x14ac:dyDescent="0.2">
      <c r="A72" s="172">
        <v>14</v>
      </c>
      <c r="B72" s="173" t="s">
        <v>2215</v>
      </c>
      <c r="C72" s="188" t="s">
        <v>2216</v>
      </c>
      <c r="D72" s="174" t="s">
        <v>432</v>
      </c>
      <c r="E72" s="175">
        <v>8</v>
      </c>
      <c r="F72" s="176"/>
      <c r="G72" s="177">
        <f>ROUND(E72*F72,2)</f>
        <v>0</v>
      </c>
      <c r="H72" s="176"/>
      <c r="I72" s="177">
        <f>ROUND(E72*H72,2)</f>
        <v>0</v>
      </c>
      <c r="J72" s="176"/>
      <c r="K72" s="177">
        <f>ROUND(E72*J72,2)</f>
        <v>0</v>
      </c>
      <c r="L72" s="177">
        <v>21</v>
      </c>
      <c r="M72" s="177">
        <f>G72*(1+L72/100)</f>
        <v>0</v>
      </c>
      <c r="N72" s="175">
        <v>0</v>
      </c>
      <c r="O72" s="175">
        <f>ROUND(E72*N72,2)</f>
        <v>0</v>
      </c>
      <c r="P72" s="175">
        <v>1.4919999999999999E-2</v>
      </c>
      <c r="Q72" s="175">
        <f>ROUND(E72*P72,2)</f>
        <v>0.12</v>
      </c>
      <c r="R72" s="177" t="s">
        <v>2217</v>
      </c>
      <c r="S72" s="177" t="s">
        <v>267</v>
      </c>
      <c r="T72" s="178" t="s">
        <v>267</v>
      </c>
      <c r="U72" s="158">
        <v>0.41299999999999998</v>
      </c>
      <c r="V72" s="158">
        <f>ROUND(E72*U72,2)</f>
        <v>3.3</v>
      </c>
      <c r="W72" s="158"/>
      <c r="X72" s="158" t="s">
        <v>314</v>
      </c>
      <c r="Y72" s="147"/>
      <c r="Z72" s="147"/>
      <c r="AA72" s="147"/>
      <c r="AB72" s="147"/>
      <c r="AC72" s="147"/>
      <c r="AD72" s="147"/>
      <c r="AE72" s="147"/>
      <c r="AF72" s="147"/>
      <c r="AG72" s="147" t="s">
        <v>315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66" t="s">
        <v>2218</v>
      </c>
      <c r="D73" s="267"/>
      <c r="E73" s="267"/>
      <c r="F73" s="267"/>
      <c r="G73" s="267"/>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317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2">
        <v>15</v>
      </c>
      <c r="B74" s="173" t="s">
        <v>2219</v>
      </c>
      <c r="C74" s="188" t="s">
        <v>2220</v>
      </c>
      <c r="D74" s="174" t="s">
        <v>432</v>
      </c>
      <c r="E74" s="175">
        <v>10</v>
      </c>
      <c r="F74" s="176"/>
      <c r="G74" s="177">
        <f>ROUND(E74*F74,2)</f>
        <v>0</v>
      </c>
      <c r="H74" s="176"/>
      <c r="I74" s="177">
        <f>ROUND(E74*H74,2)</f>
        <v>0</v>
      </c>
      <c r="J74" s="176"/>
      <c r="K74" s="177">
        <f>ROUND(E74*J74,2)</f>
        <v>0</v>
      </c>
      <c r="L74" s="177">
        <v>21</v>
      </c>
      <c r="M74" s="177">
        <f>G74*(1+L74/100)</f>
        <v>0</v>
      </c>
      <c r="N74" s="175">
        <v>3.4000000000000002E-4</v>
      </c>
      <c r="O74" s="175">
        <f>ROUND(E74*N74,2)</f>
        <v>0</v>
      </c>
      <c r="P74" s="175">
        <v>0</v>
      </c>
      <c r="Q74" s="175">
        <f>ROUND(E74*P74,2)</f>
        <v>0</v>
      </c>
      <c r="R74" s="177" t="s">
        <v>2217</v>
      </c>
      <c r="S74" s="177" t="s">
        <v>267</v>
      </c>
      <c r="T74" s="178" t="s">
        <v>267</v>
      </c>
      <c r="U74" s="158">
        <v>0.32</v>
      </c>
      <c r="V74" s="158">
        <f>ROUND(E74*U74,2)</f>
        <v>3.2</v>
      </c>
      <c r="W74" s="158"/>
      <c r="X74" s="158" t="s">
        <v>314</v>
      </c>
      <c r="Y74" s="147"/>
      <c r="Z74" s="147"/>
      <c r="AA74" s="147"/>
      <c r="AB74" s="147"/>
      <c r="AC74" s="147"/>
      <c r="AD74" s="147"/>
      <c r="AE74" s="147"/>
      <c r="AF74" s="147"/>
      <c r="AG74" s="147" t="s">
        <v>315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66" t="s">
        <v>2221</v>
      </c>
      <c r="D75" s="267"/>
      <c r="E75" s="267"/>
      <c r="F75" s="267"/>
      <c r="G75" s="267"/>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317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2">
        <v>16</v>
      </c>
      <c r="B76" s="173" t="s">
        <v>2222</v>
      </c>
      <c r="C76" s="188" t="s">
        <v>2223</v>
      </c>
      <c r="D76" s="174" t="s">
        <v>432</v>
      </c>
      <c r="E76" s="175">
        <v>2</v>
      </c>
      <c r="F76" s="176"/>
      <c r="G76" s="177">
        <f>ROUND(E76*F76,2)</f>
        <v>0</v>
      </c>
      <c r="H76" s="176"/>
      <c r="I76" s="177">
        <f>ROUND(E76*H76,2)</f>
        <v>0</v>
      </c>
      <c r="J76" s="176"/>
      <c r="K76" s="177">
        <f>ROUND(E76*J76,2)</f>
        <v>0</v>
      </c>
      <c r="L76" s="177">
        <v>21</v>
      </c>
      <c r="M76" s="177">
        <f>G76*(1+L76/100)</f>
        <v>0</v>
      </c>
      <c r="N76" s="175">
        <v>3.8000000000000002E-4</v>
      </c>
      <c r="O76" s="175">
        <f>ROUND(E76*N76,2)</f>
        <v>0</v>
      </c>
      <c r="P76" s="175">
        <v>0</v>
      </c>
      <c r="Q76" s="175">
        <f>ROUND(E76*P76,2)</f>
        <v>0</v>
      </c>
      <c r="R76" s="177" t="s">
        <v>2217</v>
      </c>
      <c r="S76" s="177" t="s">
        <v>267</v>
      </c>
      <c r="T76" s="178" t="s">
        <v>267</v>
      </c>
      <c r="U76" s="158">
        <v>0.32</v>
      </c>
      <c r="V76" s="158">
        <f>ROUND(E76*U76,2)</f>
        <v>0.64</v>
      </c>
      <c r="W76" s="158"/>
      <c r="X76" s="158" t="s">
        <v>314</v>
      </c>
      <c r="Y76" s="147"/>
      <c r="Z76" s="147"/>
      <c r="AA76" s="147"/>
      <c r="AB76" s="147"/>
      <c r="AC76" s="147"/>
      <c r="AD76" s="147"/>
      <c r="AE76" s="147"/>
      <c r="AF76" s="147"/>
      <c r="AG76" s="147" t="s">
        <v>315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66" t="s">
        <v>2221</v>
      </c>
      <c r="D77" s="267"/>
      <c r="E77" s="267"/>
      <c r="F77" s="267"/>
      <c r="G77" s="267"/>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317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2">
        <v>17</v>
      </c>
      <c r="B78" s="173" t="s">
        <v>2224</v>
      </c>
      <c r="C78" s="188" t="s">
        <v>2225</v>
      </c>
      <c r="D78" s="174" t="s">
        <v>432</v>
      </c>
      <c r="E78" s="175">
        <v>20</v>
      </c>
      <c r="F78" s="176"/>
      <c r="G78" s="177">
        <f>ROUND(E78*F78,2)</f>
        <v>0</v>
      </c>
      <c r="H78" s="176"/>
      <c r="I78" s="177">
        <f>ROUND(E78*H78,2)</f>
        <v>0</v>
      </c>
      <c r="J78" s="176"/>
      <c r="K78" s="177">
        <f>ROUND(E78*J78,2)</f>
        <v>0</v>
      </c>
      <c r="L78" s="177">
        <v>21</v>
      </c>
      <c r="M78" s="177">
        <f>G78*(1+L78/100)</f>
        <v>0</v>
      </c>
      <c r="N78" s="175">
        <v>4.6999999999999999E-4</v>
      </c>
      <c r="O78" s="175">
        <f>ROUND(E78*N78,2)</f>
        <v>0.01</v>
      </c>
      <c r="P78" s="175">
        <v>0</v>
      </c>
      <c r="Q78" s="175">
        <f>ROUND(E78*P78,2)</f>
        <v>0</v>
      </c>
      <c r="R78" s="177" t="s">
        <v>2217</v>
      </c>
      <c r="S78" s="177" t="s">
        <v>267</v>
      </c>
      <c r="T78" s="178" t="s">
        <v>267</v>
      </c>
      <c r="U78" s="158">
        <v>0.35899999999999999</v>
      </c>
      <c r="V78" s="158">
        <f>ROUND(E78*U78,2)</f>
        <v>7.18</v>
      </c>
      <c r="W78" s="158"/>
      <c r="X78" s="158" t="s">
        <v>314</v>
      </c>
      <c r="Y78" s="147"/>
      <c r="Z78" s="147"/>
      <c r="AA78" s="147"/>
      <c r="AB78" s="147"/>
      <c r="AC78" s="147"/>
      <c r="AD78" s="147"/>
      <c r="AE78" s="147"/>
      <c r="AF78" s="147"/>
      <c r="AG78" s="147" t="s">
        <v>315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66" t="s">
        <v>2221</v>
      </c>
      <c r="D79" s="267"/>
      <c r="E79" s="267"/>
      <c r="F79" s="267"/>
      <c r="G79" s="267"/>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317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2">
        <v>18</v>
      </c>
      <c r="B80" s="173" t="s">
        <v>2226</v>
      </c>
      <c r="C80" s="188" t="s">
        <v>2227</v>
      </c>
      <c r="D80" s="174" t="s">
        <v>432</v>
      </c>
      <c r="E80" s="175">
        <v>2</v>
      </c>
      <c r="F80" s="176"/>
      <c r="G80" s="177">
        <f>ROUND(E80*F80,2)</f>
        <v>0</v>
      </c>
      <c r="H80" s="176"/>
      <c r="I80" s="177">
        <f>ROUND(E80*H80,2)</f>
        <v>0</v>
      </c>
      <c r="J80" s="176"/>
      <c r="K80" s="177">
        <f>ROUND(E80*J80,2)</f>
        <v>0</v>
      </c>
      <c r="L80" s="177">
        <v>21</v>
      </c>
      <c r="M80" s="177">
        <f>G80*(1+L80/100)</f>
        <v>0</v>
      </c>
      <c r="N80" s="175">
        <v>1.31E-3</v>
      </c>
      <c r="O80" s="175">
        <f>ROUND(E80*N80,2)</f>
        <v>0</v>
      </c>
      <c r="P80" s="175">
        <v>0</v>
      </c>
      <c r="Q80" s="175">
        <f>ROUND(E80*P80,2)</f>
        <v>0</v>
      </c>
      <c r="R80" s="177" t="s">
        <v>2217</v>
      </c>
      <c r="S80" s="177" t="s">
        <v>267</v>
      </c>
      <c r="T80" s="178" t="s">
        <v>267</v>
      </c>
      <c r="U80" s="158">
        <v>0.79700000000000004</v>
      </c>
      <c r="V80" s="158">
        <f>ROUND(E80*U80,2)</f>
        <v>1.59</v>
      </c>
      <c r="W80" s="158"/>
      <c r="X80" s="158" t="s">
        <v>314</v>
      </c>
      <c r="Y80" s="147"/>
      <c r="Z80" s="147"/>
      <c r="AA80" s="147"/>
      <c r="AB80" s="147"/>
      <c r="AC80" s="147"/>
      <c r="AD80" s="147"/>
      <c r="AE80" s="147"/>
      <c r="AF80" s="147"/>
      <c r="AG80" s="147" t="s">
        <v>315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66" t="s">
        <v>2221</v>
      </c>
      <c r="D81" s="267"/>
      <c r="E81" s="267"/>
      <c r="F81" s="267"/>
      <c r="G81" s="267"/>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317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72">
        <v>19</v>
      </c>
      <c r="B82" s="173" t="s">
        <v>2228</v>
      </c>
      <c r="C82" s="188" t="s">
        <v>2229</v>
      </c>
      <c r="D82" s="174" t="s">
        <v>432</v>
      </c>
      <c r="E82" s="175">
        <v>8</v>
      </c>
      <c r="F82" s="176"/>
      <c r="G82" s="177">
        <f>ROUND(E82*F82,2)</f>
        <v>0</v>
      </c>
      <c r="H82" s="176"/>
      <c r="I82" s="177">
        <f>ROUND(E82*H82,2)</f>
        <v>0</v>
      </c>
      <c r="J82" s="176"/>
      <c r="K82" s="177">
        <f>ROUND(E82*J82,2)</f>
        <v>0</v>
      </c>
      <c r="L82" s="177">
        <v>21</v>
      </c>
      <c r="M82" s="177">
        <f>G82*(1+L82/100)</f>
        <v>0</v>
      </c>
      <c r="N82" s="175">
        <v>1.6100000000000001E-3</v>
      </c>
      <c r="O82" s="175">
        <f>ROUND(E82*N82,2)</f>
        <v>0.01</v>
      </c>
      <c r="P82" s="175">
        <v>0</v>
      </c>
      <c r="Q82" s="175">
        <f>ROUND(E82*P82,2)</f>
        <v>0</v>
      </c>
      <c r="R82" s="177" t="s">
        <v>2217</v>
      </c>
      <c r="S82" s="177" t="s">
        <v>267</v>
      </c>
      <c r="T82" s="178" t="s">
        <v>267</v>
      </c>
      <c r="U82" s="158">
        <v>0.73899999999999999</v>
      </c>
      <c r="V82" s="158">
        <f>ROUND(E82*U82,2)</f>
        <v>5.91</v>
      </c>
      <c r="W82" s="158"/>
      <c r="X82" s="158" t="s">
        <v>314</v>
      </c>
      <c r="Y82" s="147"/>
      <c r="Z82" s="147"/>
      <c r="AA82" s="147"/>
      <c r="AB82" s="147"/>
      <c r="AC82" s="147"/>
      <c r="AD82" s="147"/>
      <c r="AE82" s="147"/>
      <c r="AF82" s="147"/>
      <c r="AG82" s="147" t="s">
        <v>315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66" t="s">
        <v>2221</v>
      </c>
      <c r="D83" s="267"/>
      <c r="E83" s="267"/>
      <c r="F83" s="267"/>
      <c r="G83" s="267"/>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317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72">
        <v>20</v>
      </c>
      <c r="B84" s="173" t="s">
        <v>2230</v>
      </c>
      <c r="C84" s="188" t="s">
        <v>2231</v>
      </c>
      <c r="D84" s="174" t="s">
        <v>432</v>
      </c>
      <c r="E84" s="175">
        <v>45</v>
      </c>
      <c r="F84" s="176"/>
      <c r="G84" s="177">
        <f>ROUND(E84*F84,2)</f>
        <v>0</v>
      </c>
      <c r="H84" s="176"/>
      <c r="I84" s="177">
        <f>ROUND(E84*H84,2)</f>
        <v>0</v>
      </c>
      <c r="J84" s="176"/>
      <c r="K84" s="177">
        <f>ROUND(E84*J84,2)</f>
        <v>0</v>
      </c>
      <c r="L84" s="177">
        <v>21</v>
      </c>
      <c r="M84" s="177">
        <f>G84*(1+L84/100)</f>
        <v>0</v>
      </c>
      <c r="N84" s="175">
        <v>2.0999999999999999E-3</v>
      </c>
      <c r="O84" s="175">
        <f>ROUND(E84*N84,2)</f>
        <v>0.09</v>
      </c>
      <c r="P84" s="175">
        <v>0</v>
      </c>
      <c r="Q84" s="175">
        <f>ROUND(E84*P84,2)</f>
        <v>0</v>
      </c>
      <c r="R84" s="177" t="s">
        <v>2217</v>
      </c>
      <c r="S84" s="177" t="s">
        <v>267</v>
      </c>
      <c r="T84" s="178" t="s">
        <v>267</v>
      </c>
      <c r="U84" s="158">
        <v>0.8</v>
      </c>
      <c r="V84" s="158">
        <f>ROUND(E84*U84,2)</f>
        <v>36</v>
      </c>
      <c r="W84" s="158"/>
      <c r="X84" s="158" t="s">
        <v>314</v>
      </c>
      <c r="Y84" s="147"/>
      <c r="Z84" s="147"/>
      <c r="AA84" s="147"/>
      <c r="AB84" s="147"/>
      <c r="AC84" s="147"/>
      <c r="AD84" s="147"/>
      <c r="AE84" s="147"/>
      <c r="AF84" s="147"/>
      <c r="AG84" s="147" t="s">
        <v>315</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66" t="s">
        <v>2221</v>
      </c>
      <c r="D85" s="267"/>
      <c r="E85" s="267"/>
      <c r="F85" s="267"/>
      <c r="G85" s="267"/>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317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2">
        <v>21</v>
      </c>
      <c r="B86" s="173" t="s">
        <v>2232</v>
      </c>
      <c r="C86" s="188" t="s">
        <v>2233</v>
      </c>
      <c r="D86" s="174" t="s">
        <v>383</v>
      </c>
      <c r="E86" s="175">
        <v>6</v>
      </c>
      <c r="F86" s="176"/>
      <c r="G86" s="177">
        <f>ROUND(E86*F86,2)</f>
        <v>0</v>
      </c>
      <c r="H86" s="176"/>
      <c r="I86" s="177">
        <f>ROUND(E86*H86,2)</f>
        <v>0</v>
      </c>
      <c r="J86" s="176"/>
      <c r="K86" s="177">
        <f>ROUND(E86*J86,2)</f>
        <v>0</v>
      </c>
      <c r="L86" s="177">
        <v>21</v>
      </c>
      <c r="M86" s="177">
        <f>G86*(1+L86/100)</f>
        <v>0</v>
      </c>
      <c r="N86" s="175">
        <v>0</v>
      </c>
      <c r="O86" s="175">
        <f>ROUND(E86*N86,2)</f>
        <v>0</v>
      </c>
      <c r="P86" s="175">
        <v>0</v>
      </c>
      <c r="Q86" s="175">
        <f>ROUND(E86*P86,2)</f>
        <v>0</v>
      </c>
      <c r="R86" s="177" t="s">
        <v>2217</v>
      </c>
      <c r="S86" s="177" t="s">
        <v>267</v>
      </c>
      <c r="T86" s="178" t="s">
        <v>267</v>
      </c>
      <c r="U86" s="158">
        <v>0.14799999999999999</v>
      </c>
      <c r="V86" s="158">
        <f>ROUND(E86*U86,2)</f>
        <v>0.89</v>
      </c>
      <c r="W86" s="158"/>
      <c r="X86" s="158" t="s">
        <v>314</v>
      </c>
      <c r="Y86" s="147"/>
      <c r="Z86" s="147"/>
      <c r="AA86" s="147"/>
      <c r="AB86" s="147"/>
      <c r="AC86" s="147"/>
      <c r="AD86" s="147"/>
      <c r="AE86" s="147"/>
      <c r="AF86" s="147"/>
      <c r="AG86" s="147" t="s">
        <v>315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66" t="s">
        <v>2234</v>
      </c>
      <c r="D87" s="267"/>
      <c r="E87" s="267"/>
      <c r="F87" s="267"/>
      <c r="G87" s="267"/>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317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2">
        <v>22</v>
      </c>
      <c r="B88" s="173" t="s">
        <v>2235</v>
      </c>
      <c r="C88" s="188" t="s">
        <v>2236</v>
      </c>
      <c r="D88" s="174" t="s">
        <v>383</v>
      </c>
      <c r="E88" s="175">
        <v>6</v>
      </c>
      <c r="F88" s="176"/>
      <c r="G88" s="177">
        <f>ROUND(E88*F88,2)</f>
        <v>0</v>
      </c>
      <c r="H88" s="176"/>
      <c r="I88" s="177">
        <f>ROUND(E88*H88,2)</f>
        <v>0</v>
      </c>
      <c r="J88" s="176"/>
      <c r="K88" s="177">
        <f>ROUND(E88*J88,2)</f>
        <v>0</v>
      </c>
      <c r="L88" s="177">
        <v>21</v>
      </c>
      <c r="M88" s="177">
        <f>G88*(1+L88/100)</f>
        <v>0</v>
      </c>
      <c r="N88" s="175">
        <v>0</v>
      </c>
      <c r="O88" s="175">
        <f>ROUND(E88*N88,2)</f>
        <v>0</v>
      </c>
      <c r="P88" s="175">
        <v>0</v>
      </c>
      <c r="Q88" s="175">
        <f>ROUND(E88*P88,2)</f>
        <v>0</v>
      </c>
      <c r="R88" s="177" t="s">
        <v>2217</v>
      </c>
      <c r="S88" s="177" t="s">
        <v>267</v>
      </c>
      <c r="T88" s="178" t="s">
        <v>267</v>
      </c>
      <c r="U88" s="158">
        <v>0.157</v>
      </c>
      <c r="V88" s="158">
        <f>ROUND(E88*U88,2)</f>
        <v>0.94</v>
      </c>
      <c r="W88" s="158"/>
      <c r="X88" s="158" t="s">
        <v>314</v>
      </c>
      <c r="Y88" s="147"/>
      <c r="Z88" s="147"/>
      <c r="AA88" s="147"/>
      <c r="AB88" s="147"/>
      <c r="AC88" s="147"/>
      <c r="AD88" s="147"/>
      <c r="AE88" s="147"/>
      <c r="AF88" s="147"/>
      <c r="AG88" s="147" t="s">
        <v>315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66" t="s">
        <v>2234</v>
      </c>
      <c r="D89" s="267"/>
      <c r="E89" s="267"/>
      <c r="F89" s="267"/>
      <c r="G89" s="267"/>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317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2">
        <v>23</v>
      </c>
      <c r="B90" s="173" t="s">
        <v>2237</v>
      </c>
      <c r="C90" s="188" t="s">
        <v>2238</v>
      </c>
      <c r="D90" s="174" t="s">
        <v>383</v>
      </c>
      <c r="E90" s="175">
        <v>2</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t="s">
        <v>2217</v>
      </c>
      <c r="S90" s="177" t="s">
        <v>267</v>
      </c>
      <c r="T90" s="178" t="s">
        <v>267</v>
      </c>
      <c r="U90" s="158">
        <v>0.25900000000000001</v>
      </c>
      <c r="V90" s="158">
        <f>ROUND(E90*U90,2)</f>
        <v>0.52</v>
      </c>
      <c r="W90" s="158"/>
      <c r="X90" s="158" t="s">
        <v>314</v>
      </c>
      <c r="Y90" s="147"/>
      <c r="Z90" s="147"/>
      <c r="AA90" s="147"/>
      <c r="AB90" s="147"/>
      <c r="AC90" s="147"/>
      <c r="AD90" s="147"/>
      <c r="AE90" s="147"/>
      <c r="AF90" s="147"/>
      <c r="AG90" s="147" t="s">
        <v>315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66" t="s">
        <v>2234</v>
      </c>
      <c r="D91" s="267"/>
      <c r="E91" s="267"/>
      <c r="F91" s="267"/>
      <c r="G91" s="267"/>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317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9">
        <v>24</v>
      </c>
      <c r="B92" s="180" t="s">
        <v>2239</v>
      </c>
      <c r="C92" s="187" t="s">
        <v>2240</v>
      </c>
      <c r="D92" s="181" t="s">
        <v>383</v>
      </c>
      <c r="E92" s="182">
        <v>2</v>
      </c>
      <c r="F92" s="183"/>
      <c r="G92" s="184">
        <f>ROUND(E92*F92,2)</f>
        <v>0</v>
      </c>
      <c r="H92" s="183"/>
      <c r="I92" s="184">
        <f>ROUND(E92*H92,2)</f>
        <v>0</v>
      </c>
      <c r="J92" s="183"/>
      <c r="K92" s="184">
        <f>ROUND(E92*J92,2)</f>
        <v>0</v>
      </c>
      <c r="L92" s="184">
        <v>21</v>
      </c>
      <c r="M92" s="184">
        <f>G92*(1+L92/100)</f>
        <v>0</v>
      </c>
      <c r="N92" s="182">
        <v>4.8999999999999998E-3</v>
      </c>
      <c r="O92" s="182">
        <f>ROUND(E92*N92,2)</f>
        <v>0.01</v>
      </c>
      <c r="P92" s="182">
        <v>0</v>
      </c>
      <c r="Q92" s="182">
        <f>ROUND(E92*P92,2)</f>
        <v>0</v>
      </c>
      <c r="R92" s="184" t="s">
        <v>2217</v>
      </c>
      <c r="S92" s="184" t="s">
        <v>267</v>
      </c>
      <c r="T92" s="185" t="s">
        <v>267</v>
      </c>
      <c r="U92" s="158">
        <v>0.33300000000000002</v>
      </c>
      <c r="V92" s="158">
        <f>ROUND(E92*U92,2)</f>
        <v>0.67</v>
      </c>
      <c r="W92" s="158"/>
      <c r="X92" s="158" t="s">
        <v>314</v>
      </c>
      <c r="Y92" s="147"/>
      <c r="Z92" s="147"/>
      <c r="AA92" s="147"/>
      <c r="AB92" s="147"/>
      <c r="AC92" s="147"/>
      <c r="AD92" s="147"/>
      <c r="AE92" s="147"/>
      <c r="AF92" s="147"/>
      <c r="AG92" s="147" t="s">
        <v>315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9">
        <v>25</v>
      </c>
      <c r="B93" s="180" t="s">
        <v>2241</v>
      </c>
      <c r="C93" s="187" t="s">
        <v>2242</v>
      </c>
      <c r="D93" s="181" t="s">
        <v>432</v>
      </c>
      <c r="E93" s="182">
        <v>45</v>
      </c>
      <c r="F93" s="183"/>
      <c r="G93" s="184">
        <f>ROUND(E93*F93,2)</f>
        <v>0</v>
      </c>
      <c r="H93" s="183"/>
      <c r="I93" s="184">
        <f>ROUND(E93*H93,2)</f>
        <v>0</v>
      </c>
      <c r="J93" s="183"/>
      <c r="K93" s="184">
        <f>ROUND(E93*J93,2)</f>
        <v>0</v>
      </c>
      <c r="L93" s="184">
        <v>21</v>
      </c>
      <c r="M93" s="184">
        <f>G93*(1+L93/100)</f>
        <v>0</v>
      </c>
      <c r="N93" s="182">
        <v>0</v>
      </c>
      <c r="O93" s="182">
        <f>ROUND(E93*N93,2)</f>
        <v>0</v>
      </c>
      <c r="P93" s="182">
        <v>0</v>
      </c>
      <c r="Q93" s="182">
        <f>ROUND(E93*P93,2)</f>
        <v>0</v>
      </c>
      <c r="R93" s="184" t="s">
        <v>2217</v>
      </c>
      <c r="S93" s="184" t="s">
        <v>267</v>
      </c>
      <c r="T93" s="185" t="s">
        <v>267</v>
      </c>
      <c r="U93" s="158">
        <v>4.8000000000000001E-2</v>
      </c>
      <c r="V93" s="158">
        <f>ROUND(E93*U93,2)</f>
        <v>2.16</v>
      </c>
      <c r="W93" s="158"/>
      <c r="X93" s="158" t="s">
        <v>314</v>
      </c>
      <c r="Y93" s="147"/>
      <c r="Z93" s="147"/>
      <c r="AA93" s="147"/>
      <c r="AB93" s="147"/>
      <c r="AC93" s="147"/>
      <c r="AD93" s="147"/>
      <c r="AE93" s="147"/>
      <c r="AF93" s="147"/>
      <c r="AG93" s="147" t="s">
        <v>315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9">
        <v>26</v>
      </c>
      <c r="B94" s="180" t="s">
        <v>2243</v>
      </c>
      <c r="C94" s="187" t="s">
        <v>2244</v>
      </c>
      <c r="D94" s="181" t="s">
        <v>432</v>
      </c>
      <c r="E94" s="182">
        <v>42</v>
      </c>
      <c r="F94" s="183"/>
      <c r="G94" s="184">
        <f>ROUND(E94*F94,2)</f>
        <v>0</v>
      </c>
      <c r="H94" s="183"/>
      <c r="I94" s="184">
        <f>ROUND(E94*H94,2)</f>
        <v>0</v>
      </c>
      <c r="J94" s="183"/>
      <c r="K94" s="184">
        <f>ROUND(E94*J94,2)</f>
        <v>0</v>
      </c>
      <c r="L94" s="184">
        <v>21</v>
      </c>
      <c r="M94" s="184">
        <f>G94*(1+L94/100)</f>
        <v>0</v>
      </c>
      <c r="N94" s="182">
        <v>0</v>
      </c>
      <c r="O94" s="182">
        <f>ROUND(E94*N94,2)</f>
        <v>0</v>
      </c>
      <c r="P94" s="182">
        <v>0</v>
      </c>
      <c r="Q94" s="182">
        <f>ROUND(E94*P94,2)</f>
        <v>0</v>
      </c>
      <c r="R94" s="184" t="s">
        <v>2217</v>
      </c>
      <c r="S94" s="184" t="s">
        <v>267</v>
      </c>
      <c r="T94" s="185" t="s">
        <v>267</v>
      </c>
      <c r="U94" s="158">
        <v>5.8999999999999997E-2</v>
      </c>
      <c r="V94" s="158">
        <f>ROUND(E94*U94,2)</f>
        <v>2.48</v>
      </c>
      <c r="W94" s="158"/>
      <c r="X94" s="158" t="s">
        <v>314</v>
      </c>
      <c r="Y94" s="147"/>
      <c r="Z94" s="147"/>
      <c r="AA94" s="147"/>
      <c r="AB94" s="147"/>
      <c r="AC94" s="147"/>
      <c r="AD94" s="147"/>
      <c r="AE94" s="147"/>
      <c r="AF94" s="147"/>
      <c r="AG94" s="147" t="s">
        <v>315</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72">
        <v>27</v>
      </c>
      <c r="B95" s="173" t="s">
        <v>2245</v>
      </c>
      <c r="C95" s="188" t="s">
        <v>2246</v>
      </c>
      <c r="D95" s="174" t="s">
        <v>369</v>
      </c>
      <c r="E95" s="175">
        <v>0.11935999999999999</v>
      </c>
      <c r="F95" s="176"/>
      <c r="G95" s="177">
        <f>ROUND(E95*F95,2)</f>
        <v>0</v>
      </c>
      <c r="H95" s="176"/>
      <c r="I95" s="177">
        <f>ROUND(E95*H95,2)</f>
        <v>0</v>
      </c>
      <c r="J95" s="176"/>
      <c r="K95" s="177">
        <f>ROUND(E95*J95,2)</f>
        <v>0</v>
      </c>
      <c r="L95" s="177">
        <v>21</v>
      </c>
      <c r="M95" s="177">
        <f>G95*(1+L95/100)</f>
        <v>0</v>
      </c>
      <c r="N95" s="175">
        <v>0</v>
      </c>
      <c r="O95" s="175">
        <f>ROUND(E95*N95,2)</f>
        <v>0</v>
      </c>
      <c r="P95" s="175">
        <v>0</v>
      </c>
      <c r="Q95" s="175">
        <f>ROUND(E95*P95,2)</f>
        <v>0</v>
      </c>
      <c r="R95" s="177" t="s">
        <v>2217</v>
      </c>
      <c r="S95" s="177" t="s">
        <v>267</v>
      </c>
      <c r="T95" s="178" t="s">
        <v>267</v>
      </c>
      <c r="U95" s="158">
        <v>4.93</v>
      </c>
      <c r="V95" s="158">
        <f>ROUND(E95*U95,2)</f>
        <v>0.59</v>
      </c>
      <c r="W95" s="158"/>
      <c r="X95" s="158" t="s">
        <v>314</v>
      </c>
      <c r="Y95" s="147"/>
      <c r="Z95" s="147"/>
      <c r="AA95" s="147"/>
      <c r="AB95" s="147"/>
      <c r="AC95" s="147"/>
      <c r="AD95" s="147"/>
      <c r="AE95" s="147"/>
      <c r="AF95" s="147"/>
      <c r="AG95" s="147" t="s">
        <v>315</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66" t="s">
        <v>2247</v>
      </c>
      <c r="D96" s="267"/>
      <c r="E96" s="267"/>
      <c r="F96" s="267"/>
      <c r="G96" s="267"/>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317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9">
        <v>28</v>
      </c>
      <c r="B97" s="180" t="s">
        <v>2248</v>
      </c>
      <c r="C97" s="187" t="s">
        <v>2249</v>
      </c>
      <c r="D97" s="181" t="s">
        <v>432</v>
      </c>
      <c r="E97" s="182">
        <v>33</v>
      </c>
      <c r="F97" s="183"/>
      <c r="G97" s="184">
        <f>ROUND(E97*F97,2)</f>
        <v>0</v>
      </c>
      <c r="H97" s="183"/>
      <c r="I97" s="184">
        <f>ROUND(E97*H97,2)</f>
        <v>0</v>
      </c>
      <c r="J97" s="183"/>
      <c r="K97" s="184">
        <f>ROUND(E97*J97,2)</f>
        <v>0</v>
      </c>
      <c r="L97" s="184">
        <v>21</v>
      </c>
      <c r="M97" s="184">
        <f>G97*(1+L97/100)</f>
        <v>0</v>
      </c>
      <c r="N97" s="182">
        <v>1.8000000000000001E-4</v>
      </c>
      <c r="O97" s="182">
        <f>ROUND(E97*N97,2)</f>
        <v>0.01</v>
      </c>
      <c r="P97" s="182">
        <v>0</v>
      </c>
      <c r="Q97" s="182">
        <f>ROUND(E97*P97,2)</f>
        <v>0</v>
      </c>
      <c r="R97" s="184" t="s">
        <v>2217</v>
      </c>
      <c r="S97" s="184" t="s">
        <v>267</v>
      </c>
      <c r="T97" s="185" t="s">
        <v>267</v>
      </c>
      <c r="U97" s="158">
        <v>6.7000000000000004E-2</v>
      </c>
      <c r="V97" s="158">
        <f>ROUND(E97*U97,2)</f>
        <v>2.21</v>
      </c>
      <c r="W97" s="158"/>
      <c r="X97" s="158" t="s">
        <v>314</v>
      </c>
      <c r="Y97" s="147"/>
      <c r="Z97" s="147"/>
      <c r="AA97" s="147"/>
      <c r="AB97" s="147"/>
      <c r="AC97" s="147"/>
      <c r="AD97" s="147"/>
      <c r="AE97" s="147"/>
      <c r="AF97" s="147"/>
      <c r="AG97" s="147" t="s">
        <v>315</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79">
        <v>29</v>
      </c>
      <c r="B98" s="180" t="s">
        <v>2250</v>
      </c>
      <c r="C98" s="187" t="s">
        <v>2251</v>
      </c>
      <c r="D98" s="181" t="s">
        <v>1547</v>
      </c>
      <c r="E98" s="182">
        <v>2</v>
      </c>
      <c r="F98" s="183"/>
      <c r="G98" s="184">
        <f>ROUND(E98*F98,2)</f>
        <v>0</v>
      </c>
      <c r="H98" s="183"/>
      <c r="I98" s="184">
        <f>ROUND(E98*H98,2)</f>
        <v>0</v>
      </c>
      <c r="J98" s="183"/>
      <c r="K98" s="184">
        <f>ROUND(E98*J98,2)</f>
        <v>0</v>
      </c>
      <c r="L98" s="184">
        <v>21</v>
      </c>
      <c r="M98" s="184">
        <f>G98*(1+L98/100)</f>
        <v>0</v>
      </c>
      <c r="N98" s="182">
        <v>0</v>
      </c>
      <c r="O98" s="182">
        <f>ROUND(E98*N98,2)</f>
        <v>0</v>
      </c>
      <c r="P98" s="182">
        <v>0</v>
      </c>
      <c r="Q98" s="182">
        <f>ROUND(E98*P98,2)</f>
        <v>0</v>
      </c>
      <c r="R98" s="184"/>
      <c r="S98" s="184" t="s">
        <v>281</v>
      </c>
      <c r="T98" s="185" t="s">
        <v>268</v>
      </c>
      <c r="U98" s="158">
        <v>0</v>
      </c>
      <c r="V98" s="158">
        <f>ROUND(E98*U98,2)</f>
        <v>0</v>
      </c>
      <c r="W98" s="158"/>
      <c r="X98" s="158" t="s">
        <v>314</v>
      </c>
      <c r="Y98" s="147"/>
      <c r="Z98" s="147"/>
      <c r="AA98" s="147"/>
      <c r="AB98" s="147"/>
      <c r="AC98" s="147"/>
      <c r="AD98" s="147"/>
      <c r="AE98" s="147"/>
      <c r="AF98" s="147"/>
      <c r="AG98" s="147" t="s">
        <v>315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79">
        <v>30</v>
      </c>
      <c r="B99" s="180" t="s">
        <v>2252</v>
      </c>
      <c r="C99" s="187" t="s">
        <v>2253</v>
      </c>
      <c r="D99" s="181" t="s">
        <v>2102</v>
      </c>
      <c r="E99" s="182">
        <v>28</v>
      </c>
      <c r="F99" s="183"/>
      <c r="G99" s="184">
        <f>ROUND(E99*F99,2)</f>
        <v>0</v>
      </c>
      <c r="H99" s="183"/>
      <c r="I99" s="184">
        <f>ROUND(E99*H99,2)</f>
        <v>0</v>
      </c>
      <c r="J99" s="183"/>
      <c r="K99" s="184">
        <f>ROUND(E99*J99,2)</f>
        <v>0</v>
      </c>
      <c r="L99" s="184">
        <v>21</v>
      </c>
      <c r="M99" s="184">
        <f>G99*(1+L99/100)</f>
        <v>0</v>
      </c>
      <c r="N99" s="182">
        <v>0</v>
      </c>
      <c r="O99" s="182">
        <f>ROUND(E99*N99,2)</f>
        <v>0</v>
      </c>
      <c r="P99" s="182">
        <v>0</v>
      </c>
      <c r="Q99" s="182">
        <f>ROUND(E99*P99,2)</f>
        <v>0</v>
      </c>
      <c r="R99" s="184"/>
      <c r="S99" s="184" t="s">
        <v>281</v>
      </c>
      <c r="T99" s="185" t="s">
        <v>268</v>
      </c>
      <c r="U99" s="158">
        <v>0</v>
      </c>
      <c r="V99" s="158">
        <f>ROUND(E99*U99,2)</f>
        <v>0</v>
      </c>
      <c r="W99" s="158"/>
      <c r="X99" s="158" t="s">
        <v>314</v>
      </c>
      <c r="Y99" s="147"/>
      <c r="Z99" s="147"/>
      <c r="AA99" s="147"/>
      <c r="AB99" s="147"/>
      <c r="AC99" s="147"/>
      <c r="AD99" s="147"/>
      <c r="AE99" s="147"/>
      <c r="AF99" s="147"/>
      <c r="AG99" s="147" t="s">
        <v>315</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72">
        <v>31</v>
      </c>
      <c r="B100" s="173" t="s">
        <v>2254</v>
      </c>
      <c r="C100" s="188" t="s">
        <v>2255</v>
      </c>
      <c r="D100" s="174" t="s">
        <v>2102</v>
      </c>
      <c r="E100" s="175">
        <v>5</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c r="S100" s="177" t="s">
        <v>281</v>
      </c>
      <c r="T100" s="178" t="s">
        <v>268</v>
      </c>
      <c r="U100" s="158">
        <v>0</v>
      </c>
      <c r="V100" s="158">
        <f>ROUND(E100*U100,2)</f>
        <v>0</v>
      </c>
      <c r="W100" s="158"/>
      <c r="X100" s="158" t="s">
        <v>314</v>
      </c>
      <c r="Y100" s="147"/>
      <c r="Z100" s="147"/>
      <c r="AA100" s="147"/>
      <c r="AB100" s="147"/>
      <c r="AC100" s="147"/>
      <c r="AD100" s="147"/>
      <c r="AE100" s="147"/>
      <c r="AF100" s="147"/>
      <c r="AG100" s="147" t="s">
        <v>315</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v>32</v>
      </c>
      <c r="B101" s="155" t="s">
        <v>2256</v>
      </c>
      <c r="C101" s="200" t="s">
        <v>2257</v>
      </c>
      <c r="D101" s="156" t="s">
        <v>0</v>
      </c>
      <c r="E101" s="198"/>
      <c r="F101" s="159"/>
      <c r="G101" s="158">
        <f>ROUND(E101*F101,2)</f>
        <v>0</v>
      </c>
      <c r="H101" s="159"/>
      <c r="I101" s="158">
        <f>ROUND(E101*H101,2)</f>
        <v>0</v>
      </c>
      <c r="J101" s="159"/>
      <c r="K101" s="158">
        <f>ROUND(E101*J101,2)</f>
        <v>0</v>
      </c>
      <c r="L101" s="158">
        <v>21</v>
      </c>
      <c r="M101" s="158">
        <f>G101*(1+L101/100)</f>
        <v>0</v>
      </c>
      <c r="N101" s="157">
        <v>0</v>
      </c>
      <c r="O101" s="157">
        <f>ROUND(E101*N101,2)</f>
        <v>0</v>
      </c>
      <c r="P101" s="157">
        <v>0</v>
      </c>
      <c r="Q101" s="157">
        <f>ROUND(E101*P101,2)</f>
        <v>0</v>
      </c>
      <c r="R101" s="158" t="s">
        <v>2217</v>
      </c>
      <c r="S101" s="158" t="s">
        <v>267</v>
      </c>
      <c r="T101" s="158" t="s">
        <v>267</v>
      </c>
      <c r="U101" s="158">
        <v>0</v>
      </c>
      <c r="V101" s="158">
        <f>ROUND(E101*U101,2)</f>
        <v>0</v>
      </c>
      <c r="W101" s="158"/>
      <c r="X101" s="158" t="s">
        <v>909</v>
      </c>
      <c r="Y101" s="147"/>
      <c r="Z101" s="147"/>
      <c r="AA101" s="147"/>
      <c r="AB101" s="147"/>
      <c r="AC101" s="147"/>
      <c r="AD101" s="147"/>
      <c r="AE101" s="147"/>
      <c r="AF101" s="147"/>
      <c r="AG101" s="147" t="s">
        <v>910</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264" t="s">
        <v>2258</v>
      </c>
      <c r="D102" s="265"/>
      <c r="E102" s="265"/>
      <c r="F102" s="265"/>
      <c r="G102" s="265"/>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317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5" t="s">
        <v>262</v>
      </c>
      <c r="B103" s="166" t="s">
        <v>162</v>
      </c>
      <c r="C103" s="186" t="s">
        <v>163</v>
      </c>
      <c r="D103" s="167"/>
      <c r="E103" s="168"/>
      <c r="F103" s="169"/>
      <c r="G103" s="169">
        <f>SUMIF(AG104:AG127,"&lt;&gt;NOR",G104:G127)</f>
        <v>0</v>
      </c>
      <c r="H103" s="169"/>
      <c r="I103" s="169">
        <f>SUM(I104:I127)</f>
        <v>0</v>
      </c>
      <c r="J103" s="169"/>
      <c r="K103" s="169">
        <f>SUM(K104:K127)</f>
        <v>0</v>
      </c>
      <c r="L103" s="169"/>
      <c r="M103" s="169">
        <f>SUM(M104:M127)</f>
        <v>0</v>
      </c>
      <c r="N103" s="168"/>
      <c r="O103" s="168">
        <f>SUM(O104:O127)</f>
        <v>0.25</v>
      </c>
      <c r="P103" s="168"/>
      <c r="Q103" s="168">
        <f>SUM(Q104:Q127)</f>
        <v>0.01</v>
      </c>
      <c r="R103" s="169"/>
      <c r="S103" s="169"/>
      <c r="T103" s="170"/>
      <c r="U103" s="164"/>
      <c r="V103" s="164">
        <f>SUM(V104:V127)</f>
        <v>47.400000000000006</v>
      </c>
      <c r="W103" s="164"/>
      <c r="X103" s="164"/>
      <c r="AG103" t="s">
        <v>263</v>
      </c>
    </row>
    <row r="104" spans="1:60" ht="22.5" outlineLevel="1" x14ac:dyDescent="0.2">
      <c r="A104" s="179">
        <v>33</v>
      </c>
      <c r="B104" s="180" t="s">
        <v>2259</v>
      </c>
      <c r="C104" s="187" t="s">
        <v>2260</v>
      </c>
      <c r="D104" s="181" t="s">
        <v>432</v>
      </c>
      <c r="E104" s="182">
        <v>2</v>
      </c>
      <c r="F104" s="183"/>
      <c r="G104" s="184">
        <f>ROUND(E104*F104,2)</f>
        <v>0</v>
      </c>
      <c r="H104" s="183"/>
      <c r="I104" s="184">
        <f>ROUND(E104*H104,2)</f>
        <v>0</v>
      </c>
      <c r="J104" s="183"/>
      <c r="K104" s="184">
        <f>ROUND(E104*J104,2)</f>
        <v>0</v>
      </c>
      <c r="L104" s="184">
        <v>21</v>
      </c>
      <c r="M104" s="184">
        <f>G104*(1+L104/100)</f>
        <v>0</v>
      </c>
      <c r="N104" s="182">
        <v>1.5900000000000001E-2</v>
      </c>
      <c r="O104" s="182">
        <f>ROUND(E104*N104,2)</f>
        <v>0.03</v>
      </c>
      <c r="P104" s="182">
        <v>0</v>
      </c>
      <c r="Q104" s="182">
        <f>ROUND(E104*P104,2)</f>
        <v>0</v>
      </c>
      <c r="R104" s="184" t="s">
        <v>2217</v>
      </c>
      <c r="S104" s="184" t="s">
        <v>267</v>
      </c>
      <c r="T104" s="185" t="s">
        <v>267</v>
      </c>
      <c r="U104" s="158">
        <v>0.89700000000000002</v>
      </c>
      <c r="V104" s="158">
        <f>ROUND(E104*U104,2)</f>
        <v>1.79</v>
      </c>
      <c r="W104" s="158"/>
      <c r="X104" s="158" t="s">
        <v>314</v>
      </c>
      <c r="Y104" s="147"/>
      <c r="Z104" s="147"/>
      <c r="AA104" s="147"/>
      <c r="AB104" s="147"/>
      <c r="AC104" s="147"/>
      <c r="AD104" s="147"/>
      <c r="AE104" s="147"/>
      <c r="AF104" s="147"/>
      <c r="AG104" s="147" t="s">
        <v>315</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79">
        <v>34</v>
      </c>
      <c r="B105" s="180" t="s">
        <v>2261</v>
      </c>
      <c r="C105" s="187" t="s">
        <v>2262</v>
      </c>
      <c r="D105" s="181" t="s">
        <v>432</v>
      </c>
      <c r="E105" s="182">
        <v>3.5</v>
      </c>
      <c r="F105" s="183"/>
      <c r="G105" s="184">
        <f>ROUND(E105*F105,2)</f>
        <v>0</v>
      </c>
      <c r="H105" s="183"/>
      <c r="I105" s="184">
        <f>ROUND(E105*H105,2)</f>
        <v>0</v>
      </c>
      <c r="J105" s="183"/>
      <c r="K105" s="184">
        <f>ROUND(E105*J105,2)</f>
        <v>0</v>
      </c>
      <c r="L105" s="184">
        <v>21</v>
      </c>
      <c r="M105" s="184">
        <f>G105*(1+L105/100)</f>
        <v>0</v>
      </c>
      <c r="N105" s="182">
        <v>1.387E-2</v>
      </c>
      <c r="O105" s="182">
        <f>ROUND(E105*N105,2)</f>
        <v>0.05</v>
      </c>
      <c r="P105" s="182">
        <v>0</v>
      </c>
      <c r="Q105" s="182">
        <f>ROUND(E105*P105,2)</f>
        <v>0</v>
      </c>
      <c r="R105" s="184" t="s">
        <v>2217</v>
      </c>
      <c r="S105" s="184" t="s">
        <v>267</v>
      </c>
      <c r="T105" s="185" t="s">
        <v>267</v>
      </c>
      <c r="U105" s="158">
        <v>0.82899999999999996</v>
      </c>
      <c r="V105" s="158">
        <f>ROUND(E105*U105,2)</f>
        <v>2.9</v>
      </c>
      <c r="W105" s="158"/>
      <c r="X105" s="158" t="s">
        <v>314</v>
      </c>
      <c r="Y105" s="147"/>
      <c r="Z105" s="147"/>
      <c r="AA105" s="147"/>
      <c r="AB105" s="147"/>
      <c r="AC105" s="147"/>
      <c r="AD105" s="147"/>
      <c r="AE105" s="147"/>
      <c r="AF105" s="147"/>
      <c r="AG105" s="147" t="s">
        <v>315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79">
        <v>35</v>
      </c>
      <c r="B106" s="180" t="s">
        <v>2263</v>
      </c>
      <c r="C106" s="187" t="s">
        <v>2264</v>
      </c>
      <c r="D106" s="181" t="s">
        <v>432</v>
      </c>
      <c r="E106" s="182">
        <v>5.5</v>
      </c>
      <c r="F106" s="183"/>
      <c r="G106" s="184">
        <f>ROUND(E106*F106,2)</f>
        <v>0</v>
      </c>
      <c r="H106" s="183"/>
      <c r="I106" s="184">
        <f>ROUND(E106*H106,2)</f>
        <v>0</v>
      </c>
      <c r="J106" s="183"/>
      <c r="K106" s="184">
        <f>ROUND(E106*J106,2)</f>
        <v>0</v>
      </c>
      <c r="L106" s="184">
        <v>21</v>
      </c>
      <c r="M106" s="184">
        <f>G106*(1+L106/100)</f>
        <v>0</v>
      </c>
      <c r="N106" s="182">
        <v>0</v>
      </c>
      <c r="O106" s="182">
        <f>ROUND(E106*N106,2)</f>
        <v>0</v>
      </c>
      <c r="P106" s="182">
        <v>2.1299999999999999E-3</v>
      </c>
      <c r="Q106" s="182">
        <f>ROUND(E106*P106,2)</f>
        <v>0.01</v>
      </c>
      <c r="R106" s="184" t="s">
        <v>2217</v>
      </c>
      <c r="S106" s="184" t="s">
        <v>267</v>
      </c>
      <c r="T106" s="185" t="s">
        <v>267</v>
      </c>
      <c r="U106" s="158">
        <v>0.17299999999999999</v>
      </c>
      <c r="V106" s="158">
        <f>ROUND(E106*U106,2)</f>
        <v>0.95</v>
      </c>
      <c r="W106" s="158"/>
      <c r="X106" s="158" t="s">
        <v>314</v>
      </c>
      <c r="Y106" s="147"/>
      <c r="Z106" s="147"/>
      <c r="AA106" s="147"/>
      <c r="AB106" s="147"/>
      <c r="AC106" s="147"/>
      <c r="AD106" s="147"/>
      <c r="AE106" s="147"/>
      <c r="AF106" s="147"/>
      <c r="AG106" s="147" t="s">
        <v>315</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72">
        <v>36</v>
      </c>
      <c r="B107" s="173" t="s">
        <v>2265</v>
      </c>
      <c r="C107" s="188" t="s">
        <v>2266</v>
      </c>
      <c r="D107" s="174" t="s">
        <v>432</v>
      </c>
      <c r="E107" s="175">
        <v>38</v>
      </c>
      <c r="F107" s="176"/>
      <c r="G107" s="177">
        <f>ROUND(E107*F107,2)</f>
        <v>0</v>
      </c>
      <c r="H107" s="176"/>
      <c r="I107" s="177">
        <f>ROUND(E107*H107,2)</f>
        <v>0</v>
      </c>
      <c r="J107" s="176"/>
      <c r="K107" s="177">
        <f>ROUND(E107*J107,2)</f>
        <v>0</v>
      </c>
      <c r="L107" s="177">
        <v>21</v>
      </c>
      <c r="M107" s="177">
        <f>G107*(1+L107/100)</f>
        <v>0</v>
      </c>
      <c r="N107" s="175">
        <v>4.0099999999999997E-3</v>
      </c>
      <c r="O107" s="175">
        <f>ROUND(E107*N107,2)</f>
        <v>0.15</v>
      </c>
      <c r="P107" s="175">
        <v>0</v>
      </c>
      <c r="Q107" s="175">
        <f>ROUND(E107*P107,2)</f>
        <v>0</v>
      </c>
      <c r="R107" s="177" t="s">
        <v>2217</v>
      </c>
      <c r="S107" s="177" t="s">
        <v>267</v>
      </c>
      <c r="T107" s="178" t="s">
        <v>267</v>
      </c>
      <c r="U107" s="158">
        <v>0.54290000000000005</v>
      </c>
      <c r="V107" s="158">
        <f>ROUND(E107*U107,2)</f>
        <v>20.63</v>
      </c>
      <c r="W107" s="158"/>
      <c r="X107" s="158" t="s">
        <v>314</v>
      </c>
      <c r="Y107" s="147"/>
      <c r="Z107" s="147"/>
      <c r="AA107" s="147"/>
      <c r="AB107" s="147"/>
      <c r="AC107" s="147"/>
      <c r="AD107" s="147"/>
      <c r="AE107" s="147"/>
      <c r="AF107" s="147"/>
      <c r="AG107" s="147" t="s">
        <v>315</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66" t="s">
        <v>2267</v>
      </c>
      <c r="D108" s="267"/>
      <c r="E108" s="267"/>
      <c r="F108" s="267"/>
      <c r="G108" s="267"/>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317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79">
        <v>37</v>
      </c>
      <c r="B109" s="180" t="s">
        <v>2268</v>
      </c>
      <c r="C109" s="187" t="s">
        <v>2269</v>
      </c>
      <c r="D109" s="181" t="s">
        <v>432</v>
      </c>
      <c r="E109" s="182">
        <v>38</v>
      </c>
      <c r="F109" s="183"/>
      <c r="G109" s="184">
        <f>ROUND(E109*F109,2)</f>
        <v>0</v>
      </c>
      <c r="H109" s="183"/>
      <c r="I109" s="184">
        <f>ROUND(E109*H109,2)</f>
        <v>0</v>
      </c>
      <c r="J109" s="183"/>
      <c r="K109" s="184">
        <f>ROUND(E109*J109,2)</f>
        <v>0</v>
      </c>
      <c r="L109" s="184">
        <v>21</v>
      </c>
      <c r="M109" s="184">
        <f>G109*(1+L109/100)</f>
        <v>0</v>
      </c>
      <c r="N109" s="182">
        <v>2.0000000000000002E-5</v>
      </c>
      <c r="O109" s="182">
        <f>ROUND(E109*N109,2)</f>
        <v>0</v>
      </c>
      <c r="P109" s="182">
        <v>0</v>
      </c>
      <c r="Q109" s="182">
        <f>ROUND(E109*P109,2)</f>
        <v>0</v>
      </c>
      <c r="R109" s="184" t="s">
        <v>2217</v>
      </c>
      <c r="S109" s="184" t="s">
        <v>267</v>
      </c>
      <c r="T109" s="185" t="s">
        <v>267</v>
      </c>
      <c r="U109" s="158">
        <v>0.129</v>
      </c>
      <c r="V109" s="158">
        <f>ROUND(E109*U109,2)</f>
        <v>4.9000000000000004</v>
      </c>
      <c r="W109" s="158"/>
      <c r="X109" s="158" t="s">
        <v>314</v>
      </c>
      <c r="Y109" s="147"/>
      <c r="Z109" s="147"/>
      <c r="AA109" s="147"/>
      <c r="AB109" s="147"/>
      <c r="AC109" s="147"/>
      <c r="AD109" s="147"/>
      <c r="AE109" s="147"/>
      <c r="AF109" s="147"/>
      <c r="AG109" s="147" t="s">
        <v>315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2">
        <v>38</v>
      </c>
      <c r="B110" s="173" t="s">
        <v>2270</v>
      </c>
      <c r="C110" s="188" t="s">
        <v>2271</v>
      </c>
      <c r="D110" s="174" t="s">
        <v>432</v>
      </c>
      <c r="E110" s="175">
        <v>2</v>
      </c>
      <c r="F110" s="176"/>
      <c r="G110" s="177">
        <f>ROUND(E110*F110,2)</f>
        <v>0</v>
      </c>
      <c r="H110" s="176"/>
      <c r="I110" s="177">
        <f>ROUND(E110*H110,2)</f>
        <v>0</v>
      </c>
      <c r="J110" s="176"/>
      <c r="K110" s="177">
        <f>ROUND(E110*J110,2)</f>
        <v>0</v>
      </c>
      <c r="L110" s="177">
        <v>21</v>
      </c>
      <c r="M110" s="177">
        <f>G110*(1+L110/100)</f>
        <v>0</v>
      </c>
      <c r="N110" s="175">
        <v>4.0000000000000003E-5</v>
      </c>
      <c r="O110" s="175">
        <f>ROUND(E110*N110,2)</f>
        <v>0</v>
      </c>
      <c r="P110" s="175">
        <v>0</v>
      </c>
      <c r="Q110" s="175">
        <f>ROUND(E110*P110,2)</f>
        <v>0</v>
      </c>
      <c r="R110" s="177" t="s">
        <v>2217</v>
      </c>
      <c r="S110" s="177" t="s">
        <v>267</v>
      </c>
      <c r="T110" s="178" t="s">
        <v>267</v>
      </c>
      <c r="U110" s="158">
        <v>0.14199999999999999</v>
      </c>
      <c r="V110" s="158">
        <f>ROUND(E110*U110,2)</f>
        <v>0.28000000000000003</v>
      </c>
      <c r="W110" s="158"/>
      <c r="X110" s="158" t="s">
        <v>314</v>
      </c>
      <c r="Y110" s="147"/>
      <c r="Z110" s="147"/>
      <c r="AA110" s="147"/>
      <c r="AB110" s="147"/>
      <c r="AC110" s="147"/>
      <c r="AD110" s="147"/>
      <c r="AE110" s="147"/>
      <c r="AF110" s="147"/>
      <c r="AG110" s="147" t="s">
        <v>315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9" t="s">
        <v>2272</v>
      </c>
      <c r="D111" s="160"/>
      <c r="E111" s="161">
        <v>2</v>
      </c>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301</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72">
        <v>39</v>
      </c>
      <c r="B112" s="173" t="s">
        <v>2273</v>
      </c>
      <c r="C112" s="188" t="s">
        <v>2274</v>
      </c>
      <c r="D112" s="174" t="s">
        <v>432</v>
      </c>
      <c r="E112" s="175">
        <v>3.5</v>
      </c>
      <c r="F112" s="176"/>
      <c r="G112" s="177">
        <f>ROUND(E112*F112,2)</f>
        <v>0</v>
      </c>
      <c r="H112" s="176"/>
      <c r="I112" s="177">
        <f>ROUND(E112*H112,2)</f>
        <v>0</v>
      </c>
      <c r="J112" s="176"/>
      <c r="K112" s="177">
        <f>ROUND(E112*J112,2)</f>
        <v>0</v>
      </c>
      <c r="L112" s="177">
        <v>21</v>
      </c>
      <c r="M112" s="177">
        <f>G112*(1+L112/100)</f>
        <v>0</v>
      </c>
      <c r="N112" s="175">
        <v>8.0000000000000007E-5</v>
      </c>
      <c r="O112" s="175">
        <f>ROUND(E112*N112,2)</f>
        <v>0</v>
      </c>
      <c r="P112" s="175">
        <v>0</v>
      </c>
      <c r="Q112" s="175">
        <f>ROUND(E112*P112,2)</f>
        <v>0</v>
      </c>
      <c r="R112" s="177" t="s">
        <v>2217</v>
      </c>
      <c r="S112" s="177" t="s">
        <v>267</v>
      </c>
      <c r="T112" s="178" t="s">
        <v>267</v>
      </c>
      <c r="U112" s="158">
        <v>0.16</v>
      </c>
      <c r="V112" s="158">
        <f>ROUND(E112*U112,2)</f>
        <v>0.56000000000000005</v>
      </c>
      <c r="W112" s="158"/>
      <c r="X112" s="158" t="s">
        <v>314</v>
      </c>
      <c r="Y112" s="147"/>
      <c r="Z112" s="147"/>
      <c r="AA112" s="147"/>
      <c r="AB112" s="147"/>
      <c r="AC112" s="147"/>
      <c r="AD112" s="147"/>
      <c r="AE112" s="147"/>
      <c r="AF112" s="147"/>
      <c r="AG112" s="147" t="s">
        <v>315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9" t="s">
        <v>2275</v>
      </c>
      <c r="D113" s="160"/>
      <c r="E113" s="161">
        <v>3.5</v>
      </c>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301</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9">
        <v>40</v>
      </c>
      <c r="B114" s="180" t="s">
        <v>2276</v>
      </c>
      <c r="C114" s="187" t="s">
        <v>2277</v>
      </c>
      <c r="D114" s="181" t="s">
        <v>383</v>
      </c>
      <c r="E114" s="182">
        <v>12</v>
      </c>
      <c r="F114" s="183"/>
      <c r="G114" s="184">
        <f>ROUND(E114*F114,2)</f>
        <v>0</v>
      </c>
      <c r="H114" s="183"/>
      <c r="I114" s="184">
        <f>ROUND(E114*H114,2)</f>
        <v>0</v>
      </c>
      <c r="J114" s="183"/>
      <c r="K114" s="184">
        <f>ROUND(E114*J114,2)</f>
        <v>0</v>
      </c>
      <c r="L114" s="184">
        <v>21</v>
      </c>
      <c r="M114" s="184">
        <f>G114*(1+L114/100)</f>
        <v>0</v>
      </c>
      <c r="N114" s="182">
        <v>0</v>
      </c>
      <c r="O114" s="182">
        <f>ROUND(E114*N114,2)</f>
        <v>0</v>
      </c>
      <c r="P114" s="182">
        <v>0</v>
      </c>
      <c r="Q114" s="182">
        <f>ROUND(E114*P114,2)</f>
        <v>0</v>
      </c>
      <c r="R114" s="184" t="s">
        <v>2217</v>
      </c>
      <c r="S114" s="184" t="s">
        <v>267</v>
      </c>
      <c r="T114" s="185" t="s">
        <v>267</v>
      </c>
      <c r="U114" s="158">
        <v>0.42499999999999999</v>
      </c>
      <c r="V114" s="158">
        <f>ROUND(E114*U114,2)</f>
        <v>5.0999999999999996</v>
      </c>
      <c r="W114" s="158"/>
      <c r="X114" s="158" t="s">
        <v>314</v>
      </c>
      <c r="Y114" s="147"/>
      <c r="Z114" s="147"/>
      <c r="AA114" s="147"/>
      <c r="AB114" s="147"/>
      <c r="AC114" s="147"/>
      <c r="AD114" s="147"/>
      <c r="AE114" s="147"/>
      <c r="AF114" s="147"/>
      <c r="AG114" s="147" t="s">
        <v>315</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9">
        <v>41</v>
      </c>
      <c r="B115" s="180" t="s">
        <v>2278</v>
      </c>
      <c r="C115" s="187" t="s">
        <v>2279</v>
      </c>
      <c r="D115" s="181" t="s">
        <v>383</v>
      </c>
      <c r="E115" s="182">
        <v>1</v>
      </c>
      <c r="F115" s="183"/>
      <c r="G115" s="184">
        <f>ROUND(E115*F115,2)</f>
        <v>0</v>
      </c>
      <c r="H115" s="183"/>
      <c r="I115" s="184">
        <f>ROUND(E115*H115,2)</f>
        <v>0</v>
      </c>
      <c r="J115" s="183"/>
      <c r="K115" s="184">
        <f>ROUND(E115*J115,2)</f>
        <v>0</v>
      </c>
      <c r="L115" s="184">
        <v>21</v>
      </c>
      <c r="M115" s="184">
        <f>G115*(1+L115/100)</f>
        <v>0</v>
      </c>
      <c r="N115" s="182">
        <v>0</v>
      </c>
      <c r="O115" s="182">
        <f>ROUND(E115*N115,2)</f>
        <v>0</v>
      </c>
      <c r="P115" s="182">
        <v>0</v>
      </c>
      <c r="Q115" s="182">
        <f>ROUND(E115*P115,2)</f>
        <v>0</v>
      </c>
      <c r="R115" s="184" t="s">
        <v>2217</v>
      </c>
      <c r="S115" s="184" t="s">
        <v>267</v>
      </c>
      <c r="T115" s="185" t="s">
        <v>267</v>
      </c>
      <c r="U115" s="158">
        <v>0.42499999999999999</v>
      </c>
      <c r="V115" s="158">
        <f>ROUND(E115*U115,2)</f>
        <v>0.43</v>
      </c>
      <c r="W115" s="158"/>
      <c r="X115" s="158" t="s">
        <v>314</v>
      </c>
      <c r="Y115" s="147"/>
      <c r="Z115" s="147"/>
      <c r="AA115" s="147"/>
      <c r="AB115" s="147"/>
      <c r="AC115" s="147"/>
      <c r="AD115" s="147"/>
      <c r="AE115" s="147"/>
      <c r="AF115" s="147"/>
      <c r="AG115" s="147" t="s">
        <v>315</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2">
        <v>42</v>
      </c>
      <c r="B116" s="173" t="s">
        <v>2280</v>
      </c>
      <c r="C116" s="188" t="s">
        <v>2281</v>
      </c>
      <c r="D116" s="174" t="s">
        <v>383</v>
      </c>
      <c r="E116" s="175">
        <v>4</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t="s">
        <v>2217</v>
      </c>
      <c r="S116" s="177" t="s">
        <v>267</v>
      </c>
      <c r="T116" s="178" t="s">
        <v>267</v>
      </c>
      <c r="U116" s="158">
        <v>0.16500000000000001</v>
      </c>
      <c r="V116" s="158">
        <f>ROUND(E116*U116,2)</f>
        <v>0.66</v>
      </c>
      <c r="W116" s="158"/>
      <c r="X116" s="158" t="s">
        <v>314</v>
      </c>
      <c r="Y116" s="147"/>
      <c r="Z116" s="147"/>
      <c r="AA116" s="147"/>
      <c r="AB116" s="147"/>
      <c r="AC116" s="147"/>
      <c r="AD116" s="147"/>
      <c r="AE116" s="147"/>
      <c r="AF116" s="147"/>
      <c r="AG116" s="147" t="s">
        <v>315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66" t="s">
        <v>2282</v>
      </c>
      <c r="D117" s="267"/>
      <c r="E117" s="267"/>
      <c r="F117" s="267"/>
      <c r="G117" s="267"/>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317</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79">
        <v>43</v>
      </c>
      <c r="B118" s="180" t="s">
        <v>2283</v>
      </c>
      <c r="C118" s="187" t="s">
        <v>2284</v>
      </c>
      <c r="D118" s="181" t="s">
        <v>383</v>
      </c>
      <c r="E118" s="182">
        <v>9</v>
      </c>
      <c r="F118" s="183"/>
      <c r="G118" s="184">
        <f>ROUND(E118*F118,2)</f>
        <v>0</v>
      </c>
      <c r="H118" s="183"/>
      <c r="I118" s="184">
        <f>ROUND(E118*H118,2)</f>
        <v>0</v>
      </c>
      <c r="J118" s="183"/>
      <c r="K118" s="184">
        <f>ROUND(E118*J118,2)</f>
        <v>0</v>
      </c>
      <c r="L118" s="184">
        <v>21</v>
      </c>
      <c r="M118" s="184">
        <f>G118*(1+L118/100)</f>
        <v>0</v>
      </c>
      <c r="N118" s="182">
        <v>6.3000000000000003E-4</v>
      </c>
      <c r="O118" s="182">
        <f>ROUND(E118*N118,2)</f>
        <v>0.01</v>
      </c>
      <c r="P118" s="182">
        <v>0</v>
      </c>
      <c r="Q118" s="182">
        <f>ROUND(E118*P118,2)</f>
        <v>0</v>
      </c>
      <c r="R118" s="184" t="s">
        <v>2217</v>
      </c>
      <c r="S118" s="184" t="s">
        <v>267</v>
      </c>
      <c r="T118" s="185" t="s">
        <v>267</v>
      </c>
      <c r="U118" s="158">
        <v>0.27200000000000002</v>
      </c>
      <c r="V118" s="158">
        <f>ROUND(E118*U118,2)</f>
        <v>2.4500000000000002</v>
      </c>
      <c r="W118" s="158"/>
      <c r="X118" s="158" t="s">
        <v>314</v>
      </c>
      <c r="Y118" s="147"/>
      <c r="Z118" s="147"/>
      <c r="AA118" s="147"/>
      <c r="AB118" s="147"/>
      <c r="AC118" s="147"/>
      <c r="AD118" s="147"/>
      <c r="AE118" s="147"/>
      <c r="AF118" s="147"/>
      <c r="AG118" s="147" t="s">
        <v>315</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9">
        <v>44</v>
      </c>
      <c r="B119" s="180" t="s">
        <v>2285</v>
      </c>
      <c r="C119" s="187" t="s">
        <v>2286</v>
      </c>
      <c r="D119" s="181" t="s">
        <v>2287</v>
      </c>
      <c r="E119" s="182">
        <v>2</v>
      </c>
      <c r="F119" s="183"/>
      <c r="G119" s="184">
        <f>ROUND(E119*F119,2)</f>
        <v>0</v>
      </c>
      <c r="H119" s="183"/>
      <c r="I119" s="184">
        <f>ROUND(E119*H119,2)</f>
        <v>0</v>
      </c>
      <c r="J119" s="183"/>
      <c r="K119" s="184">
        <f>ROUND(E119*J119,2)</f>
        <v>0</v>
      </c>
      <c r="L119" s="184">
        <v>21</v>
      </c>
      <c r="M119" s="184">
        <f>G119*(1+L119/100)</f>
        <v>0</v>
      </c>
      <c r="N119" s="182">
        <v>1.48E-3</v>
      </c>
      <c r="O119" s="182">
        <f>ROUND(E119*N119,2)</f>
        <v>0</v>
      </c>
      <c r="P119" s="182">
        <v>0</v>
      </c>
      <c r="Q119" s="182">
        <f>ROUND(E119*P119,2)</f>
        <v>0</v>
      </c>
      <c r="R119" s="184" t="s">
        <v>2217</v>
      </c>
      <c r="S119" s="184" t="s">
        <v>267</v>
      </c>
      <c r="T119" s="185" t="s">
        <v>267</v>
      </c>
      <c r="U119" s="158">
        <v>0.54</v>
      </c>
      <c r="V119" s="158">
        <f>ROUND(E119*U119,2)</f>
        <v>1.08</v>
      </c>
      <c r="W119" s="158"/>
      <c r="X119" s="158" t="s">
        <v>314</v>
      </c>
      <c r="Y119" s="147"/>
      <c r="Z119" s="147"/>
      <c r="AA119" s="147"/>
      <c r="AB119" s="147"/>
      <c r="AC119" s="147"/>
      <c r="AD119" s="147"/>
      <c r="AE119" s="147"/>
      <c r="AF119" s="147"/>
      <c r="AG119" s="147" t="s">
        <v>315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9">
        <v>45</v>
      </c>
      <c r="B120" s="180" t="s">
        <v>2248</v>
      </c>
      <c r="C120" s="187" t="s">
        <v>2249</v>
      </c>
      <c r="D120" s="181" t="s">
        <v>432</v>
      </c>
      <c r="E120" s="182">
        <v>43.5</v>
      </c>
      <c r="F120" s="183"/>
      <c r="G120" s="184">
        <f>ROUND(E120*F120,2)</f>
        <v>0</v>
      </c>
      <c r="H120" s="183"/>
      <c r="I120" s="184">
        <f>ROUND(E120*H120,2)</f>
        <v>0</v>
      </c>
      <c r="J120" s="183"/>
      <c r="K120" s="184">
        <f>ROUND(E120*J120,2)</f>
        <v>0</v>
      </c>
      <c r="L120" s="184">
        <v>21</v>
      </c>
      <c r="M120" s="184">
        <f>G120*(1+L120/100)</f>
        <v>0</v>
      </c>
      <c r="N120" s="182">
        <v>1.8000000000000001E-4</v>
      </c>
      <c r="O120" s="182">
        <f>ROUND(E120*N120,2)</f>
        <v>0.01</v>
      </c>
      <c r="P120" s="182">
        <v>0</v>
      </c>
      <c r="Q120" s="182">
        <f>ROUND(E120*P120,2)</f>
        <v>0</v>
      </c>
      <c r="R120" s="184" t="s">
        <v>2217</v>
      </c>
      <c r="S120" s="184" t="s">
        <v>267</v>
      </c>
      <c r="T120" s="185" t="s">
        <v>267</v>
      </c>
      <c r="U120" s="158">
        <v>6.7000000000000004E-2</v>
      </c>
      <c r="V120" s="158">
        <f>ROUND(E120*U120,2)</f>
        <v>2.91</v>
      </c>
      <c r="W120" s="158"/>
      <c r="X120" s="158" t="s">
        <v>314</v>
      </c>
      <c r="Y120" s="147"/>
      <c r="Z120" s="147"/>
      <c r="AA120" s="147"/>
      <c r="AB120" s="147"/>
      <c r="AC120" s="147"/>
      <c r="AD120" s="147"/>
      <c r="AE120" s="147"/>
      <c r="AF120" s="147"/>
      <c r="AG120" s="147" t="s">
        <v>315</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9">
        <v>46</v>
      </c>
      <c r="B121" s="180" t="s">
        <v>2288</v>
      </c>
      <c r="C121" s="187" t="s">
        <v>2289</v>
      </c>
      <c r="D121" s="181" t="s">
        <v>432</v>
      </c>
      <c r="E121" s="182">
        <v>43.5</v>
      </c>
      <c r="F121" s="183"/>
      <c r="G121" s="184">
        <f>ROUND(E121*F121,2)</f>
        <v>0</v>
      </c>
      <c r="H121" s="183"/>
      <c r="I121" s="184">
        <f>ROUND(E121*H121,2)</f>
        <v>0</v>
      </c>
      <c r="J121" s="183"/>
      <c r="K121" s="184">
        <f>ROUND(E121*J121,2)</f>
        <v>0</v>
      </c>
      <c r="L121" s="184">
        <v>21</v>
      </c>
      <c r="M121" s="184">
        <f>G121*(1+L121/100)</f>
        <v>0</v>
      </c>
      <c r="N121" s="182">
        <v>1.0000000000000001E-5</v>
      </c>
      <c r="O121" s="182">
        <f>ROUND(E121*N121,2)</f>
        <v>0</v>
      </c>
      <c r="P121" s="182">
        <v>0</v>
      </c>
      <c r="Q121" s="182">
        <f>ROUND(E121*P121,2)</f>
        <v>0</v>
      </c>
      <c r="R121" s="184" t="s">
        <v>2217</v>
      </c>
      <c r="S121" s="184" t="s">
        <v>267</v>
      </c>
      <c r="T121" s="185" t="s">
        <v>267</v>
      </c>
      <c r="U121" s="158">
        <v>6.2E-2</v>
      </c>
      <c r="V121" s="158">
        <f>ROUND(E121*U121,2)</f>
        <v>2.7</v>
      </c>
      <c r="W121" s="158"/>
      <c r="X121" s="158" t="s">
        <v>314</v>
      </c>
      <c r="Y121" s="147"/>
      <c r="Z121" s="147"/>
      <c r="AA121" s="147"/>
      <c r="AB121" s="147"/>
      <c r="AC121" s="147"/>
      <c r="AD121" s="147"/>
      <c r="AE121" s="147"/>
      <c r="AF121" s="147"/>
      <c r="AG121" s="147" t="s">
        <v>315</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ht="22.5" outlineLevel="1" x14ac:dyDescent="0.2">
      <c r="A122" s="172">
        <v>47</v>
      </c>
      <c r="B122" s="173" t="s">
        <v>2290</v>
      </c>
      <c r="C122" s="188" t="s">
        <v>2291</v>
      </c>
      <c r="D122" s="174" t="s">
        <v>369</v>
      </c>
      <c r="E122" s="175">
        <v>1.172E-2</v>
      </c>
      <c r="F122" s="176"/>
      <c r="G122" s="177">
        <f>ROUND(E122*F122,2)</f>
        <v>0</v>
      </c>
      <c r="H122" s="176"/>
      <c r="I122" s="177">
        <f>ROUND(E122*H122,2)</f>
        <v>0</v>
      </c>
      <c r="J122" s="176"/>
      <c r="K122" s="177">
        <f>ROUND(E122*J122,2)</f>
        <v>0</v>
      </c>
      <c r="L122" s="177">
        <v>21</v>
      </c>
      <c r="M122" s="177">
        <f>G122*(1+L122/100)</f>
        <v>0</v>
      </c>
      <c r="N122" s="175">
        <v>0</v>
      </c>
      <c r="O122" s="175">
        <f>ROUND(E122*N122,2)</f>
        <v>0</v>
      </c>
      <c r="P122" s="175">
        <v>0</v>
      </c>
      <c r="Q122" s="175">
        <f>ROUND(E122*P122,2)</f>
        <v>0</v>
      </c>
      <c r="R122" s="177" t="s">
        <v>2217</v>
      </c>
      <c r="S122" s="177" t="s">
        <v>267</v>
      </c>
      <c r="T122" s="178" t="s">
        <v>267</v>
      </c>
      <c r="U122" s="158">
        <v>4.93</v>
      </c>
      <c r="V122" s="158">
        <f>ROUND(E122*U122,2)</f>
        <v>0.06</v>
      </c>
      <c r="W122" s="158"/>
      <c r="X122" s="158" t="s">
        <v>314</v>
      </c>
      <c r="Y122" s="147"/>
      <c r="Z122" s="147"/>
      <c r="AA122" s="147"/>
      <c r="AB122" s="147"/>
      <c r="AC122" s="147"/>
      <c r="AD122" s="147"/>
      <c r="AE122" s="147"/>
      <c r="AF122" s="147"/>
      <c r="AG122" s="147" t="s">
        <v>315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266" t="s">
        <v>2292</v>
      </c>
      <c r="D123" s="267"/>
      <c r="E123" s="267"/>
      <c r="F123" s="267"/>
      <c r="G123" s="267"/>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317</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9">
        <v>48</v>
      </c>
      <c r="B124" s="180" t="s">
        <v>2293</v>
      </c>
      <c r="C124" s="187" t="s">
        <v>2294</v>
      </c>
      <c r="D124" s="181" t="s">
        <v>1547</v>
      </c>
      <c r="E124" s="182">
        <v>4</v>
      </c>
      <c r="F124" s="183"/>
      <c r="G124" s="184">
        <f>ROUND(E124*F124,2)</f>
        <v>0</v>
      </c>
      <c r="H124" s="183"/>
      <c r="I124" s="184">
        <f>ROUND(E124*H124,2)</f>
        <v>0</v>
      </c>
      <c r="J124" s="183"/>
      <c r="K124" s="184">
        <f>ROUND(E124*J124,2)</f>
        <v>0</v>
      </c>
      <c r="L124" s="184">
        <v>21</v>
      </c>
      <c r="M124" s="184">
        <f>G124*(1+L124/100)</f>
        <v>0</v>
      </c>
      <c r="N124" s="182">
        <v>0</v>
      </c>
      <c r="O124" s="182">
        <f>ROUND(E124*N124,2)</f>
        <v>0</v>
      </c>
      <c r="P124" s="182">
        <v>0</v>
      </c>
      <c r="Q124" s="182">
        <f>ROUND(E124*P124,2)</f>
        <v>0</v>
      </c>
      <c r="R124" s="184"/>
      <c r="S124" s="184" t="s">
        <v>281</v>
      </c>
      <c r="T124" s="185" t="s">
        <v>268</v>
      </c>
      <c r="U124" s="158">
        <v>0</v>
      </c>
      <c r="V124" s="158">
        <f>ROUND(E124*U124,2)</f>
        <v>0</v>
      </c>
      <c r="W124" s="158"/>
      <c r="X124" s="158" t="s">
        <v>314</v>
      </c>
      <c r="Y124" s="147"/>
      <c r="Z124" s="147"/>
      <c r="AA124" s="147"/>
      <c r="AB124" s="147"/>
      <c r="AC124" s="147"/>
      <c r="AD124" s="147"/>
      <c r="AE124" s="147"/>
      <c r="AF124" s="147"/>
      <c r="AG124" s="147" t="s">
        <v>315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2">
        <v>49</v>
      </c>
      <c r="B125" s="173" t="s">
        <v>2295</v>
      </c>
      <c r="C125" s="188" t="s">
        <v>2296</v>
      </c>
      <c r="D125" s="174" t="s">
        <v>1547</v>
      </c>
      <c r="E125" s="175">
        <v>1</v>
      </c>
      <c r="F125" s="176"/>
      <c r="G125" s="177">
        <f>ROUND(E125*F125,2)</f>
        <v>0</v>
      </c>
      <c r="H125" s="176"/>
      <c r="I125" s="177">
        <f>ROUND(E125*H125,2)</f>
        <v>0</v>
      </c>
      <c r="J125" s="176"/>
      <c r="K125" s="177">
        <f>ROUND(E125*J125,2)</f>
        <v>0</v>
      </c>
      <c r="L125" s="177">
        <v>21</v>
      </c>
      <c r="M125" s="177">
        <f>G125*(1+L125/100)</f>
        <v>0</v>
      </c>
      <c r="N125" s="175">
        <v>0</v>
      </c>
      <c r="O125" s="175">
        <f>ROUND(E125*N125,2)</f>
        <v>0</v>
      </c>
      <c r="P125" s="175">
        <v>0</v>
      </c>
      <c r="Q125" s="175">
        <f>ROUND(E125*P125,2)</f>
        <v>0</v>
      </c>
      <c r="R125" s="177"/>
      <c r="S125" s="177" t="s">
        <v>281</v>
      </c>
      <c r="T125" s="178" t="s">
        <v>268</v>
      </c>
      <c r="U125" s="158">
        <v>0</v>
      </c>
      <c r="V125" s="158">
        <f>ROUND(E125*U125,2)</f>
        <v>0</v>
      </c>
      <c r="W125" s="158"/>
      <c r="X125" s="158" t="s">
        <v>314</v>
      </c>
      <c r="Y125" s="147"/>
      <c r="Z125" s="147"/>
      <c r="AA125" s="147"/>
      <c r="AB125" s="147"/>
      <c r="AC125" s="147"/>
      <c r="AD125" s="147"/>
      <c r="AE125" s="147"/>
      <c r="AF125" s="147"/>
      <c r="AG125" s="147" t="s">
        <v>315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v>50</v>
      </c>
      <c r="B126" s="155" t="s">
        <v>2297</v>
      </c>
      <c r="C126" s="200" t="s">
        <v>2298</v>
      </c>
      <c r="D126" s="156" t="s">
        <v>0</v>
      </c>
      <c r="E126" s="198"/>
      <c r="F126" s="159"/>
      <c r="G126" s="158">
        <f>ROUND(E126*F126,2)</f>
        <v>0</v>
      </c>
      <c r="H126" s="159"/>
      <c r="I126" s="158">
        <f>ROUND(E126*H126,2)</f>
        <v>0</v>
      </c>
      <c r="J126" s="159"/>
      <c r="K126" s="158">
        <f>ROUND(E126*J126,2)</f>
        <v>0</v>
      </c>
      <c r="L126" s="158">
        <v>21</v>
      </c>
      <c r="M126" s="158">
        <f>G126*(1+L126/100)</f>
        <v>0</v>
      </c>
      <c r="N126" s="157">
        <v>0</v>
      </c>
      <c r="O126" s="157">
        <f>ROUND(E126*N126,2)</f>
        <v>0</v>
      </c>
      <c r="P126" s="157">
        <v>0</v>
      </c>
      <c r="Q126" s="157">
        <f>ROUND(E126*P126,2)</f>
        <v>0</v>
      </c>
      <c r="R126" s="158" t="s">
        <v>2217</v>
      </c>
      <c r="S126" s="158" t="s">
        <v>267</v>
      </c>
      <c r="T126" s="158" t="s">
        <v>267</v>
      </c>
      <c r="U126" s="158">
        <v>0</v>
      </c>
      <c r="V126" s="158">
        <f>ROUND(E126*U126,2)</f>
        <v>0</v>
      </c>
      <c r="W126" s="158"/>
      <c r="X126" s="158" t="s">
        <v>909</v>
      </c>
      <c r="Y126" s="147"/>
      <c r="Z126" s="147"/>
      <c r="AA126" s="147"/>
      <c r="AB126" s="147"/>
      <c r="AC126" s="147"/>
      <c r="AD126" s="147"/>
      <c r="AE126" s="147"/>
      <c r="AF126" s="147"/>
      <c r="AG126" s="147" t="s">
        <v>910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264" t="s">
        <v>2121</v>
      </c>
      <c r="D127" s="265"/>
      <c r="E127" s="265"/>
      <c r="F127" s="265"/>
      <c r="G127" s="265"/>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317</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
      <c r="A128" s="165" t="s">
        <v>262</v>
      </c>
      <c r="B128" s="166" t="s">
        <v>164</v>
      </c>
      <c r="C128" s="186" t="s">
        <v>165</v>
      </c>
      <c r="D128" s="167"/>
      <c r="E128" s="168"/>
      <c r="F128" s="169"/>
      <c r="G128" s="169">
        <f>SUMIF(AG129:AG145,"&lt;&gt;NOR",G129:G145)</f>
        <v>0</v>
      </c>
      <c r="H128" s="169"/>
      <c r="I128" s="169">
        <f>SUM(I129:I145)</f>
        <v>0</v>
      </c>
      <c r="J128" s="169"/>
      <c r="K128" s="169">
        <f>SUM(K129:K145)</f>
        <v>0</v>
      </c>
      <c r="L128" s="169"/>
      <c r="M128" s="169">
        <f>SUM(M129:M145)</f>
        <v>0</v>
      </c>
      <c r="N128" s="168"/>
      <c r="O128" s="168">
        <f>SUM(O129:O145)</f>
        <v>0.11</v>
      </c>
      <c r="P128" s="168"/>
      <c r="Q128" s="168">
        <f>SUM(Q129:Q145)</f>
        <v>0</v>
      </c>
      <c r="R128" s="169"/>
      <c r="S128" s="169"/>
      <c r="T128" s="170"/>
      <c r="U128" s="164"/>
      <c r="V128" s="164">
        <f>SUM(V129:V145)</f>
        <v>15.979999999999999</v>
      </c>
      <c r="W128" s="164"/>
      <c r="X128" s="164"/>
      <c r="AG128" t="s">
        <v>263</v>
      </c>
    </row>
    <row r="129" spans="1:60" outlineLevel="1" x14ac:dyDescent="0.2">
      <c r="A129" s="179">
        <v>51</v>
      </c>
      <c r="B129" s="180" t="s">
        <v>2299</v>
      </c>
      <c r="C129" s="187" t="s">
        <v>2300</v>
      </c>
      <c r="D129" s="181" t="s">
        <v>280</v>
      </c>
      <c r="E129" s="182">
        <v>3</v>
      </c>
      <c r="F129" s="183"/>
      <c r="G129" s="184">
        <f t="shared" ref="G129:G144" si="0">ROUND(E129*F129,2)</f>
        <v>0</v>
      </c>
      <c r="H129" s="183"/>
      <c r="I129" s="184">
        <f t="shared" ref="I129:I144" si="1">ROUND(E129*H129,2)</f>
        <v>0</v>
      </c>
      <c r="J129" s="183"/>
      <c r="K129" s="184">
        <f t="shared" ref="K129:K144" si="2">ROUND(E129*J129,2)</f>
        <v>0</v>
      </c>
      <c r="L129" s="184">
        <v>21</v>
      </c>
      <c r="M129" s="184">
        <f t="shared" ref="M129:M144" si="3">G129*(1+L129/100)</f>
        <v>0</v>
      </c>
      <c r="N129" s="182">
        <v>1.7010000000000001E-2</v>
      </c>
      <c r="O129" s="182">
        <f t="shared" ref="O129:O144" si="4">ROUND(E129*N129,2)</f>
        <v>0.05</v>
      </c>
      <c r="P129" s="182">
        <v>0</v>
      </c>
      <c r="Q129" s="182">
        <f t="shared" ref="Q129:Q144" si="5">ROUND(E129*P129,2)</f>
        <v>0</v>
      </c>
      <c r="R129" s="184" t="s">
        <v>2217</v>
      </c>
      <c r="S129" s="184" t="s">
        <v>267</v>
      </c>
      <c r="T129" s="185" t="s">
        <v>267</v>
      </c>
      <c r="U129" s="158">
        <v>1.1890000000000001</v>
      </c>
      <c r="V129" s="158">
        <f t="shared" ref="V129:V144" si="6">ROUND(E129*U129,2)</f>
        <v>3.57</v>
      </c>
      <c r="W129" s="158"/>
      <c r="X129" s="158" t="s">
        <v>314</v>
      </c>
      <c r="Y129" s="147"/>
      <c r="Z129" s="147"/>
      <c r="AA129" s="147"/>
      <c r="AB129" s="147"/>
      <c r="AC129" s="147"/>
      <c r="AD129" s="147"/>
      <c r="AE129" s="147"/>
      <c r="AF129" s="147"/>
      <c r="AG129" s="147" t="s">
        <v>315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79">
        <v>52</v>
      </c>
      <c r="B130" s="180" t="s">
        <v>2301</v>
      </c>
      <c r="C130" s="187" t="s">
        <v>2302</v>
      </c>
      <c r="D130" s="181" t="s">
        <v>280</v>
      </c>
      <c r="E130" s="182">
        <v>3</v>
      </c>
      <c r="F130" s="183"/>
      <c r="G130" s="184">
        <f t="shared" si="0"/>
        <v>0</v>
      </c>
      <c r="H130" s="183"/>
      <c r="I130" s="184">
        <f t="shared" si="1"/>
        <v>0</v>
      </c>
      <c r="J130" s="183"/>
      <c r="K130" s="184">
        <f t="shared" si="2"/>
        <v>0</v>
      </c>
      <c r="L130" s="184">
        <v>21</v>
      </c>
      <c r="M130" s="184">
        <f t="shared" si="3"/>
        <v>0</v>
      </c>
      <c r="N130" s="182">
        <v>8.0700000000000008E-3</v>
      </c>
      <c r="O130" s="182">
        <f t="shared" si="4"/>
        <v>0.02</v>
      </c>
      <c r="P130" s="182">
        <v>0</v>
      </c>
      <c r="Q130" s="182">
        <f t="shared" si="5"/>
        <v>0</v>
      </c>
      <c r="R130" s="184" t="s">
        <v>2217</v>
      </c>
      <c r="S130" s="184" t="s">
        <v>267</v>
      </c>
      <c r="T130" s="185" t="s">
        <v>267</v>
      </c>
      <c r="U130" s="158">
        <v>0.32500000000000001</v>
      </c>
      <c r="V130" s="158">
        <f t="shared" si="6"/>
        <v>0.98</v>
      </c>
      <c r="W130" s="158"/>
      <c r="X130" s="158" t="s">
        <v>314</v>
      </c>
      <c r="Y130" s="147"/>
      <c r="Z130" s="147"/>
      <c r="AA130" s="147"/>
      <c r="AB130" s="147"/>
      <c r="AC130" s="147"/>
      <c r="AD130" s="147"/>
      <c r="AE130" s="147"/>
      <c r="AF130" s="147"/>
      <c r="AG130" s="147" t="s">
        <v>315</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79">
        <v>53</v>
      </c>
      <c r="B131" s="180" t="s">
        <v>2303</v>
      </c>
      <c r="C131" s="187" t="s">
        <v>2304</v>
      </c>
      <c r="D131" s="181" t="s">
        <v>280</v>
      </c>
      <c r="E131" s="182">
        <v>2</v>
      </c>
      <c r="F131" s="183"/>
      <c r="G131" s="184">
        <f t="shared" si="0"/>
        <v>0</v>
      </c>
      <c r="H131" s="183"/>
      <c r="I131" s="184">
        <f t="shared" si="1"/>
        <v>0</v>
      </c>
      <c r="J131" s="183"/>
      <c r="K131" s="184">
        <f t="shared" si="2"/>
        <v>0</v>
      </c>
      <c r="L131" s="184">
        <v>21</v>
      </c>
      <c r="M131" s="184">
        <f t="shared" si="3"/>
        <v>0</v>
      </c>
      <c r="N131" s="182">
        <v>1.444E-2</v>
      </c>
      <c r="O131" s="182">
        <f t="shared" si="4"/>
        <v>0.03</v>
      </c>
      <c r="P131" s="182">
        <v>0</v>
      </c>
      <c r="Q131" s="182">
        <f t="shared" si="5"/>
        <v>0</v>
      </c>
      <c r="R131" s="184" t="s">
        <v>2217</v>
      </c>
      <c r="S131" s="184" t="s">
        <v>267</v>
      </c>
      <c r="T131" s="185" t="s">
        <v>267</v>
      </c>
      <c r="U131" s="158">
        <v>1.25</v>
      </c>
      <c r="V131" s="158">
        <f t="shared" si="6"/>
        <v>2.5</v>
      </c>
      <c r="W131" s="158"/>
      <c r="X131" s="158" t="s">
        <v>314</v>
      </c>
      <c r="Y131" s="147"/>
      <c r="Z131" s="147"/>
      <c r="AA131" s="147"/>
      <c r="AB131" s="147"/>
      <c r="AC131" s="147"/>
      <c r="AD131" s="147"/>
      <c r="AE131" s="147"/>
      <c r="AF131" s="147"/>
      <c r="AG131" s="147" t="s">
        <v>315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9">
        <v>54</v>
      </c>
      <c r="B132" s="180" t="s">
        <v>2305</v>
      </c>
      <c r="C132" s="187" t="s">
        <v>2306</v>
      </c>
      <c r="D132" s="181" t="s">
        <v>280</v>
      </c>
      <c r="E132" s="182">
        <v>9</v>
      </c>
      <c r="F132" s="183"/>
      <c r="G132" s="184">
        <f t="shared" si="0"/>
        <v>0</v>
      </c>
      <c r="H132" s="183"/>
      <c r="I132" s="184">
        <f t="shared" si="1"/>
        <v>0</v>
      </c>
      <c r="J132" s="183"/>
      <c r="K132" s="184">
        <f t="shared" si="2"/>
        <v>0</v>
      </c>
      <c r="L132" s="184">
        <v>21</v>
      </c>
      <c r="M132" s="184">
        <f t="shared" si="3"/>
        <v>0</v>
      </c>
      <c r="N132" s="182">
        <v>1.7000000000000001E-4</v>
      </c>
      <c r="O132" s="182">
        <f t="shared" si="4"/>
        <v>0</v>
      </c>
      <c r="P132" s="182">
        <v>0</v>
      </c>
      <c r="Q132" s="182">
        <f t="shared" si="5"/>
        <v>0</v>
      </c>
      <c r="R132" s="184" t="s">
        <v>2217</v>
      </c>
      <c r="S132" s="184" t="s">
        <v>267</v>
      </c>
      <c r="T132" s="185" t="s">
        <v>267</v>
      </c>
      <c r="U132" s="158">
        <v>0.22700000000000001</v>
      </c>
      <c r="V132" s="158">
        <f t="shared" si="6"/>
        <v>2.04</v>
      </c>
      <c r="W132" s="158"/>
      <c r="X132" s="158" t="s">
        <v>314</v>
      </c>
      <c r="Y132" s="147"/>
      <c r="Z132" s="147"/>
      <c r="AA132" s="147"/>
      <c r="AB132" s="147"/>
      <c r="AC132" s="147"/>
      <c r="AD132" s="147"/>
      <c r="AE132" s="147"/>
      <c r="AF132" s="147"/>
      <c r="AG132" s="147" t="s">
        <v>315</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79">
        <v>55</v>
      </c>
      <c r="B133" s="180" t="s">
        <v>2307</v>
      </c>
      <c r="C133" s="187" t="s">
        <v>2308</v>
      </c>
      <c r="D133" s="181" t="s">
        <v>383</v>
      </c>
      <c r="E133" s="182">
        <v>3</v>
      </c>
      <c r="F133" s="183"/>
      <c r="G133" s="184">
        <f t="shared" si="0"/>
        <v>0</v>
      </c>
      <c r="H133" s="183"/>
      <c r="I133" s="184">
        <f t="shared" si="1"/>
        <v>0</v>
      </c>
      <c r="J133" s="183"/>
      <c r="K133" s="184">
        <f t="shared" si="2"/>
        <v>0</v>
      </c>
      <c r="L133" s="184">
        <v>21</v>
      </c>
      <c r="M133" s="184">
        <f t="shared" si="3"/>
        <v>0</v>
      </c>
      <c r="N133" s="182">
        <v>8.4999999999999995E-4</v>
      </c>
      <c r="O133" s="182">
        <f t="shared" si="4"/>
        <v>0</v>
      </c>
      <c r="P133" s="182">
        <v>0</v>
      </c>
      <c r="Q133" s="182">
        <f t="shared" si="5"/>
        <v>0</v>
      </c>
      <c r="R133" s="184" t="s">
        <v>2217</v>
      </c>
      <c r="S133" s="184" t="s">
        <v>267</v>
      </c>
      <c r="T133" s="185" t="s">
        <v>267</v>
      </c>
      <c r="U133" s="158">
        <v>0.44500000000000001</v>
      </c>
      <c r="V133" s="158">
        <f t="shared" si="6"/>
        <v>1.34</v>
      </c>
      <c r="W133" s="158"/>
      <c r="X133" s="158" t="s">
        <v>314</v>
      </c>
      <c r="Y133" s="147"/>
      <c r="Z133" s="147"/>
      <c r="AA133" s="147"/>
      <c r="AB133" s="147"/>
      <c r="AC133" s="147"/>
      <c r="AD133" s="147"/>
      <c r="AE133" s="147"/>
      <c r="AF133" s="147"/>
      <c r="AG133" s="147" t="s">
        <v>315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2.5" outlineLevel="1" x14ac:dyDescent="0.2">
      <c r="A134" s="179">
        <v>56</v>
      </c>
      <c r="B134" s="180" t="s">
        <v>2309</v>
      </c>
      <c r="C134" s="187" t="s">
        <v>2310</v>
      </c>
      <c r="D134" s="181" t="s">
        <v>383</v>
      </c>
      <c r="E134" s="182">
        <v>3</v>
      </c>
      <c r="F134" s="183"/>
      <c r="G134" s="184">
        <f t="shared" si="0"/>
        <v>0</v>
      </c>
      <c r="H134" s="183"/>
      <c r="I134" s="184">
        <f t="shared" si="1"/>
        <v>0</v>
      </c>
      <c r="J134" s="183"/>
      <c r="K134" s="184">
        <f t="shared" si="2"/>
        <v>0</v>
      </c>
      <c r="L134" s="184">
        <v>21</v>
      </c>
      <c r="M134" s="184">
        <f t="shared" si="3"/>
        <v>0</v>
      </c>
      <c r="N134" s="182">
        <v>4.0999999999999999E-4</v>
      </c>
      <c r="O134" s="182">
        <f t="shared" si="4"/>
        <v>0</v>
      </c>
      <c r="P134" s="182">
        <v>0</v>
      </c>
      <c r="Q134" s="182">
        <f t="shared" si="5"/>
        <v>0</v>
      </c>
      <c r="R134" s="184" t="s">
        <v>2217</v>
      </c>
      <c r="S134" s="184" t="s">
        <v>267</v>
      </c>
      <c r="T134" s="185" t="s">
        <v>267</v>
      </c>
      <c r="U134" s="158">
        <v>0.246</v>
      </c>
      <c r="V134" s="158">
        <f t="shared" si="6"/>
        <v>0.74</v>
      </c>
      <c r="W134" s="158"/>
      <c r="X134" s="158" t="s">
        <v>314</v>
      </c>
      <c r="Y134" s="147"/>
      <c r="Z134" s="147"/>
      <c r="AA134" s="147"/>
      <c r="AB134" s="147"/>
      <c r="AC134" s="147"/>
      <c r="AD134" s="147"/>
      <c r="AE134" s="147"/>
      <c r="AF134" s="147"/>
      <c r="AG134" s="147" t="s">
        <v>315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79">
        <v>57</v>
      </c>
      <c r="B135" s="180" t="s">
        <v>2311</v>
      </c>
      <c r="C135" s="187" t="s">
        <v>2312</v>
      </c>
      <c r="D135" s="181" t="s">
        <v>383</v>
      </c>
      <c r="E135" s="182">
        <v>3</v>
      </c>
      <c r="F135" s="183"/>
      <c r="G135" s="184">
        <f t="shared" si="0"/>
        <v>0</v>
      </c>
      <c r="H135" s="183"/>
      <c r="I135" s="184">
        <f t="shared" si="1"/>
        <v>0</v>
      </c>
      <c r="J135" s="183"/>
      <c r="K135" s="184">
        <f t="shared" si="2"/>
        <v>0</v>
      </c>
      <c r="L135" s="184">
        <v>21</v>
      </c>
      <c r="M135" s="184">
        <f t="shared" si="3"/>
        <v>0</v>
      </c>
      <c r="N135" s="182">
        <v>8.0000000000000004E-4</v>
      </c>
      <c r="O135" s="182">
        <f t="shared" si="4"/>
        <v>0</v>
      </c>
      <c r="P135" s="182">
        <v>0</v>
      </c>
      <c r="Q135" s="182">
        <f t="shared" si="5"/>
        <v>0</v>
      </c>
      <c r="R135" s="184" t="s">
        <v>2217</v>
      </c>
      <c r="S135" s="184" t="s">
        <v>267</v>
      </c>
      <c r="T135" s="185" t="s">
        <v>267</v>
      </c>
      <c r="U135" s="158">
        <v>0.37</v>
      </c>
      <c r="V135" s="158">
        <f t="shared" si="6"/>
        <v>1.1100000000000001</v>
      </c>
      <c r="W135" s="158"/>
      <c r="X135" s="158" t="s">
        <v>314</v>
      </c>
      <c r="Y135" s="147"/>
      <c r="Z135" s="147"/>
      <c r="AA135" s="147"/>
      <c r="AB135" s="147"/>
      <c r="AC135" s="147"/>
      <c r="AD135" s="147"/>
      <c r="AE135" s="147"/>
      <c r="AF135" s="147"/>
      <c r="AG135" s="147" t="s">
        <v>315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79">
        <v>58</v>
      </c>
      <c r="B136" s="180" t="s">
        <v>2313</v>
      </c>
      <c r="C136" s="187" t="s">
        <v>2314</v>
      </c>
      <c r="D136" s="181" t="s">
        <v>383</v>
      </c>
      <c r="E136" s="182">
        <v>1</v>
      </c>
      <c r="F136" s="183"/>
      <c r="G136" s="184">
        <f t="shared" si="0"/>
        <v>0</v>
      </c>
      <c r="H136" s="183"/>
      <c r="I136" s="184">
        <f t="shared" si="1"/>
        <v>0</v>
      </c>
      <c r="J136" s="183"/>
      <c r="K136" s="184">
        <f t="shared" si="2"/>
        <v>0</v>
      </c>
      <c r="L136" s="184">
        <v>21</v>
      </c>
      <c r="M136" s="184">
        <f t="shared" si="3"/>
        <v>0</v>
      </c>
      <c r="N136" s="182">
        <v>5.0000000000000001E-4</v>
      </c>
      <c r="O136" s="182">
        <f t="shared" si="4"/>
        <v>0</v>
      </c>
      <c r="P136" s="182">
        <v>0</v>
      </c>
      <c r="Q136" s="182">
        <f t="shared" si="5"/>
        <v>0</v>
      </c>
      <c r="R136" s="184" t="s">
        <v>2217</v>
      </c>
      <c r="S136" s="184" t="s">
        <v>267</v>
      </c>
      <c r="T136" s="185" t="s">
        <v>267</v>
      </c>
      <c r="U136" s="158">
        <v>0.37</v>
      </c>
      <c r="V136" s="158">
        <f t="shared" si="6"/>
        <v>0.37</v>
      </c>
      <c r="W136" s="158"/>
      <c r="X136" s="158" t="s">
        <v>314</v>
      </c>
      <c r="Y136" s="147"/>
      <c r="Z136" s="147"/>
      <c r="AA136" s="147"/>
      <c r="AB136" s="147"/>
      <c r="AC136" s="147"/>
      <c r="AD136" s="147"/>
      <c r="AE136" s="147"/>
      <c r="AF136" s="147"/>
      <c r="AG136" s="147" t="s">
        <v>919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79">
        <v>59</v>
      </c>
      <c r="B137" s="180" t="s">
        <v>2315</v>
      </c>
      <c r="C137" s="187" t="s">
        <v>2316</v>
      </c>
      <c r="D137" s="181" t="s">
        <v>383</v>
      </c>
      <c r="E137" s="182">
        <v>9</v>
      </c>
      <c r="F137" s="183"/>
      <c r="G137" s="184">
        <f t="shared" si="0"/>
        <v>0</v>
      </c>
      <c r="H137" s="183"/>
      <c r="I137" s="184">
        <f t="shared" si="1"/>
        <v>0</v>
      </c>
      <c r="J137" s="183"/>
      <c r="K137" s="184">
        <f t="shared" si="2"/>
        <v>0</v>
      </c>
      <c r="L137" s="184">
        <v>21</v>
      </c>
      <c r="M137" s="184">
        <f t="shared" si="3"/>
        <v>0</v>
      </c>
      <c r="N137" s="182">
        <v>6.9999999999999999E-4</v>
      </c>
      <c r="O137" s="182">
        <f t="shared" si="4"/>
        <v>0.01</v>
      </c>
      <c r="P137" s="182">
        <v>0</v>
      </c>
      <c r="Q137" s="182">
        <f t="shared" si="5"/>
        <v>0</v>
      </c>
      <c r="R137" s="184" t="s">
        <v>2217</v>
      </c>
      <c r="S137" s="184" t="s">
        <v>267</v>
      </c>
      <c r="T137" s="185" t="s">
        <v>267</v>
      </c>
      <c r="U137" s="158">
        <v>0.37</v>
      </c>
      <c r="V137" s="158">
        <f t="shared" si="6"/>
        <v>3.33</v>
      </c>
      <c r="W137" s="158"/>
      <c r="X137" s="158" t="s">
        <v>314</v>
      </c>
      <c r="Y137" s="147"/>
      <c r="Z137" s="147"/>
      <c r="AA137" s="147"/>
      <c r="AB137" s="147"/>
      <c r="AC137" s="147"/>
      <c r="AD137" s="147"/>
      <c r="AE137" s="147"/>
      <c r="AF137" s="147"/>
      <c r="AG137" s="147" t="s">
        <v>919</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9">
        <v>60</v>
      </c>
      <c r="B138" s="180" t="s">
        <v>2317</v>
      </c>
      <c r="C138" s="187" t="s">
        <v>2318</v>
      </c>
      <c r="D138" s="181" t="s">
        <v>1547</v>
      </c>
      <c r="E138" s="182">
        <v>2</v>
      </c>
      <c r="F138" s="183"/>
      <c r="G138" s="184">
        <f t="shared" si="0"/>
        <v>0</v>
      </c>
      <c r="H138" s="183"/>
      <c r="I138" s="184">
        <f t="shared" si="1"/>
        <v>0</v>
      </c>
      <c r="J138" s="183"/>
      <c r="K138" s="184">
        <f t="shared" si="2"/>
        <v>0</v>
      </c>
      <c r="L138" s="184">
        <v>21</v>
      </c>
      <c r="M138" s="184">
        <f t="shared" si="3"/>
        <v>0</v>
      </c>
      <c r="N138" s="182">
        <v>0</v>
      </c>
      <c r="O138" s="182">
        <f t="shared" si="4"/>
        <v>0</v>
      </c>
      <c r="P138" s="182">
        <v>0</v>
      </c>
      <c r="Q138" s="182">
        <f t="shared" si="5"/>
        <v>0</v>
      </c>
      <c r="R138" s="184"/>
      <c r="S138" s="184" t="s">
        <v>281</v>
      </c>
      <c r="T138" s="185" t="s">
        <v>268</v>
      </c>
      <c r="U138" s="158">
        <v>0</v>
      </c>
      <c r="V138" s="158">
        <f t="shared" si="6"/>
        <v>0</v>
      </c>
      <c r="W138" s="158"/>
      <c r="X138" s="158" t="s">
        <v>314</v>
      </c>
      <c r="Y138" s="147"/>
      <c r="Z138" s="147"/>
      <c r="AA138" s="147"/>
      <c r="AB138" s="147"/>
      <c r="AC138" s="147"/>
      <c r="AD138" s="147"/>
      <c r="AE138" s="147"/>
      <c r="AF138" s="147"/>
      <c r="AG138" s="147" t="s">
        <v>315</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79">
        <v>61</v>
      </c>
      <c r="B139" s="180" t="s">
        <v>2319</v>
      </c>
      <c r="C139" s="187" t="s">
        <v>2320</v>
      </c>
      <c r="D139" s="181" t="s">
        <v>280</v>
      </c>
      <c r="E139" s="182">
        <v>3</v>
      </c>
      <c r="F139" s="183"/>
      <c r="G139" s="184">
        <f t="shared" si="0"/>
        <v>0</v>
      </c>
      <c r="H139" s="183"/>
      <c r="I139" s="184">
        <f t="shared" si="1"/>
        <v>0</v>
      </c>
      <c r="J139" s="183"/>
      <c r="K139" s="184">
        <f t="shared" si="2"/>
        <v>0</v>
      </c>
      <c r="L139" s="184">
        <v>21</v>
      </c>
      <c r="M139" s="184">
        <f t="shared" si="3"/>
        <v>0</v>
      </c>
      <c r="N139" s="182">
        <v>0</v>
      </c>
      <c r="O139" s="182">
        <f t="shared" si="4"/>
        <v>0</v>
      </c>
      <c r="P139" s="182">
        <v>0</v>
      </c>
      <c r="Q139" s="182">
        <f t="shared" si="5"/>
        <v>0</v>
      </c>
      <c r="R139" s="184"/>
      <c r="S139" s="184" t="s">
        <v>281</v>
      </c>
      <c r="T139" s="185" t="s">
        <v>268</v>
      </c>
      <c r="U139" s="158">
        <v>0</v>
      </c>
      <c r="V139" s="158">
        <f t="shared" si="6"/>
        <v>0</v>
      </c>
      <c r="W139" s="158"/>
      <c r="X139" s="158" t="s">
        <v>314</v>
      </c>
      <c r="Y139" s="147"/>
      <c r="Z139" s="147"/>
      <c r="AA139" s="147"/>
      <c r="AB139" s="147"/>
      <c r="AC139" s="147"/>
      <c r="AD139" s="147"/>
      <c r="AE139" s="147"/>
      <c r="AF139" s="147"/>
      <c r="AG139" s="147" t="s">
        <v>315</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79">
        <v>62</v>
      </c>
      <c r="B140" s="180" t="s">
        <v>2321</v>
      </c>
      <c r="C140" s="187" t="s">
        <v>2322</v>
      </c>
      <c r="D140" s="181" t="s">
        <v>383</v>
      </c>
      <c r="E140" s="182">
        <v>3</v>
      </c>
      <c r="F140" s="183"/>
      <c r="G140" s="184">
        <f t="shared" si="0"/>
        <v>0</v>
      </c>
      <c r="H140" s="183"/>
      <c r="I140" s="184">
        <f t="shared" si="1"/>
        <v>0</v>
      </c>
      <c r="J140" s="183"/>
      <c r="K140" s="184">
        <f t="shared" si="2"/>
        <v>0</v>
      </c>
      <c r="L140" s="184">
        <v>21</v>
      </c>
      <c r="M140" s="184">
        <f t="shared" si="3"/>
        <v>0</v>
      </c>
      <c r="N140" s="182">
        <v>0</v>
      </c>
      <c r="O140" s="182">
        <f t="shared" si="4"/>
        <v>0</v>
      </c>
      <c r="P140" s="182">
        <v>0</v>
      </c>
      <c r="Q140" s="182">
        <f t="shared" si="5"/>
        <v>0</v>
      </c>
      <c r="R140" s="184"/>
      <c r="S140" s="184" t="s">
        <v>281</v>
      </c>
      <c r="T140" s="185" t="s">
        <v>268</v>
      </c>
      <c r="U140" s="158">
        <v>0</v>
      </c>
      <c r="V140" s="158">
        <f t="shared" si="6"/>
        <v>0</v>
      </c>
      <c r="W140" s="158"/>
      <c r="X140" s="158" t="s">
        <v>314</v>
      </c>
      <c r="Y140" s="147"/>
      <c r="Z140" s="147"/>
      <c r="AA140" s="147"/>
      <c r="AB140" s="147"/>
      <c r="AC140" s="147"/>
      <c r="AD140" s="147"/>
      <c r="AE140" s="147"/>
      <c r="AF140" s="147"/>
      <c r="AG140" s="147" t="s">
        <v>315</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79">
        <v>63</v>
      </c>
      <c r="B141" s="180" t="s">
        <v>2323</v>
      </c>
      <c r="C141" s="187" t="s">
        <v>2324</v>
      </c>
      <c r="D141" s="181" t="s">
        <v>1547</v>
      </c>
      <c r="E141" s="182">
        <v>2</v>
      </c>
      <c r="F141" s="183"/>
      <c r="G141" s="184">
        <f t="shared" si="0"/>
        <v>0</v>
      </c>
      <c r="H141" s="183"/>
      <c r="I141" s="184">
        <f t="shared" si="1"/>
        <v>0</v>
      </c>
      <c r="J141" s="183"/>
      <c r="K141" s="184">
        <f t="shared" si="2"/>
        <v>0</v>
      </c>
      <c r="L141" s="184">
        <v>21</v>
      </c>
      <c r="M141" s="184">
        <f t="shared" si="3"/>
        <v>0</v>
      </c>
      <c r="N141" s="182">
        <v>0</v>
      </c>
      <c r="O141" s="182">
        <f t="shared" si="4"/>
        <v>0</v>
      </c>
      <c r="P141" s="182">
        <v>0</v>
      </c>
      <c r="Q141" s="182">
        <f t="shared" si="5"/>
        <v>0</v>
      </c>
      <c r="R141" s="184"/>
      <c r="S141" s="184" t="s">
        <v>281</v>
      </c>
      <c r="T141" s="185" t="s">
        <v>268</v>
      </c>
      <c r="U141" s="158">
        <v>0</v>
      </c>
      <c r="V141" s="158">
        <f t="shared" si="6"/>
        <v>0</v>
      </c>
      <c r="W141" s="158"/>
      <c r="X141" s="158" t="s">
        <v>314</v>
      </c>
      <c r="Y141" s="147"/>
      <c r="Z141" s="147"/>
      <c r="AA141" s="147"/>
      <c r="AB141" s="147"/>
      <c r="AC141" s="147"/>
      <c r="AD141" s="147"/>
      <c r="AE141" s="147"/>
      <c r="AF141" s="147"/>
      <c r="AG141" s="147" t="s">
        <v>315</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79">
        <v>64</v>
      </c>
      <c r="B142" s="180" t="s">
        <v>2325</v>
      </c>
      <c r="C142" s="187" t="s">
        <v>2326</v>
      </c>
      <c r="D142" s="181" t="s">
        <v>1547</v>
      </c>
      <c r="E142" s="182">
        <v>3</v>
      </c>
      <c r="F142" s="183"/>
      <c r="G142" s="184">
        <f t="shared" si="0"/>
        <v>0</v>
      </c>
      <c r="H142" s="183"/>
      <c r="I142" s="184">
        <f t="shared" si="1"/>
        <v>0</v>
      </c>
      <c r="J142" s="183"/>
      <c r="K142" s="184">
        <f t="shared" si="2"/>
        <v>0</v>
      </c>
      <c r="L142" s="184">
        <v>21</v>
      </c>
      <c r="M142" s="184">
        <f t="shared" si="3"/>
        <v>0</v>
      </c>
      <c r="N142" s="182">
        <v>0</v>
      </c>
      <c r="O142" s="182">
        <f t="shared" si="4"/>
        <v>0</v>
      </c>
      <c r="P142" s="182">
        <v>0</v>
      </c>
      <c r="Q142" s="182">
        <f t="shared" si="5"/>
        <v>0</v>
      </c>
      <c r="R142" s="184"/>
      <c r="S142" s="184" t="s">
        <v>281</v>
      </c>
      <c r="T142" s="185" t="s">
        <v>268</v>
      </c>
      <c r="U142" s="158">
        <v>0</v>
      </c>
      <c r="V142" s="158">
        <f t="shared" si="6"/>
        <v>0</v>
      </c>
      <c r="W142" s="158"/>
      <c r="X142" s="158" t="s">
        <v>314</v>
      </c>
      <c r="Y142" s="147"/>
      <c r="Z142" s="147"/>
      <c r="AA142" s="147"/>
      <c r="AB142" s="147"/>
      <c r="AC142" s="147"/>
      <c r="AD142" s="147"/>
      <c r="AE142" s="147"/>
      <c r="AF142" s="147"/>
      <c r="AG142" s="147" t="s">
        <v>315</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72">
        <v>65</v>
      </c>
      <c r="B143" s="173" t="s">
        <v>2327</v>
      </c>
      <c r="C143" s="188" t="s">
        <v>2328</v>
      </c>
      <c r="D143" s="174" t="s">
        <v>383</v>
      </c>
      <c r="E143" s="175">
        <v>6</v>
      </c>
      <c r="F143" s="176"/>
      <c r="G143" s="177">
        <f t="shared" si="0"/>
        <v>0</v>
      </c>
      <c r="H143" s="176"/>
      <c r="I143" s="177">
        <f t="shared" si="1"/>
        <v>0</v>
      </c>
      <c r="J143" s="176"/>
      <c r="K143" s="177">
        <f t="shared" si="2"/>
        <v>0</v>
      </c>
      <c r="L143" s="177">
        <v>21</v>
      </c>
      <c r="M143" s="177">
        <f t="shared" si="3"/>
        <v>0</v>
      </c>
      <c r="N143" s="175">
        <v>0</v>
      </c>
      <c r="O143" s="175">
        <f t="shared" si="4"/>
        <v>0</v>
      </c>
      <c r="P143" s="175">
        <v>0</v>
      </c>
      <c r="Q143" s="175">
        <f t="shared" si="5"/>
        <v>0</v>
      </c>
      <c r="R143" s="177"/>
      <c r="S143" s="177" t="s">
        <v>281</v>
      </c>
      <c r="T143" s="178" t="s">
        <v>268</v>
      </c>
      <c r="U143" s="158">
        <v>0</v>
      </c>
      <c r="V143" s="158">
        <f t="shared" si="6"/>
        <v>0</v>
      </c>
      <c r="W143" s="158"/>
      <c r="X143" s="158" t="s">
        <v>314</v>
      </c>
      <c r="Y143" s="147"/>
      <c r="Z143" s="147"/>
      <c r="AA143" s="147"/>
      <c r="AB143" s="147"/>
      <c r="AC143" s="147"/>
      <c r="AD143" s="147"/>
      <c r="AE143" s="147"/>
      <c r="AF143" s="147"/>
      <c r="AG143" s="147" t="s">
        <v>315</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v>66</v>
      </c>
      <c r="B144" s="155" t="s">
        <v>2329</v>
      </c>
      <c r="C144" s="200" t="s">
        <v>2330</v>
      </c>
      <c r="D144" s="156" t="s">
        <v>0</v>
      </c>
      <c r="E144" s="198"/>
      <c r="F144" s="159"/>
      <c r="G144" s="158">
        <f t="shared" si="0"/>
        <v>0</v>
      </c>
      <c r="H144" s="159"/>
      <c r="I144" s="158">
        <f t="shared" si="1"/>
        <v>0</v>
      </c>
      <c r="J144" s="159"/>
      <c r="K144" s="158">
        <f t="shared" si="2"/>
        <v>0</v>
      </c>
      <c r="L144" s="158">
        <v>21</v>
      </c>
      <c r="M144" s="158">
        <f t="shared" si="3"/>
        <v>0</v>
      </c>
      <c r="N144" s="157">
        <v>0</v>
      </c>
      <c r="O144" s="157">
        <f t="shared" si="4"/>
        <v>0</v>
      </c>
      <c r="P144" s="157">
        <v>0</v>
      </c>
      <c r="Q144" s="157">
        <f t="shared" si="5"/>
        <v>0</v>
      </c>
      <c r="R144" s="158" t="s">
        <v>2217</v>
      </c>
      <c r="S144" s="158" t="s">
        <v>267</v>
      </c>
      <c r="T144" s="158" t="s">
        <v>267</v>
      </c>
      <c r="U144" s="158">
        <v>0</v>
      </c>
      <c r="V144" s="158">
        <f t="shared" si="6"/>
        <v>0</v>
      </c>
      <c r="W144" s="158"/>
      <c r="X144" s="158" t="s">
        <v>909</v>
      </c>
      <c r="Y144" s="147"/>
      <c r="Z144" s="147"/>
      <c r="AA144" s="147"/>
      <c r="AB144" s="147"/>
      <c r="AC144" s="147"/>
      <c r="AD144" s="147"/>
      <c r="AE144" s="147"/>
      <c r="AF144" s="147"/>
      <c r="AG144" s="147" t="s">
        <v>910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64" t="s">
        <v>2121</v>
      </c>
      <c r="D145" s="265"/>
      <c r="E145" s="265"/>
      <c r="F145" s="265"/>
      <c r="G145" s="265"/>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317</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x14ac:dyDescent="0.2">
      <c r="A146" s="165" t="s">
        <v>262</v>
      </c>
      <c r="B146" s="166" t="s">
        <v>229</v>
      </c>
      <c r="C146" s="186" t="s">
        <v>230</v>
      </c>
      <c r="D146" s="167"/>
      <c r="E146" s="168"/>
      <c r="F146" s="169"/>
      <c r="G146" s="169">
        <f>SUMIF(AG147:AG153,"&lt;&gt;NOR",G147:G153)</f>
        <v>0</v>
      </c>
      <c r="H146" s="169"/>
      <c r="I146" s="169">
        <f>SUM(I147:I153)</f>
        <v>0</v>
      </c>
      <c r="J146" s="169"/>
      <c r="K146" s="169">
        <f>SUM(K147:K153)</f>
        <v>0</v>
      </c>
      <c r="L146" s="169"/>
      <c r="M146" s="169">
        <f>SUM(M147:M153)</f>
        <v>0</v>
      </c>
      <c r="N146" s="168"/>
      <c r="O146" s="168">
        <f>SUM(O147:O153)</f>
        <v>0</v>
      </c>
      <c r="P146" s="168"/>
      <c r="Q146" s="168">
        <f>SUM(Q147:Q153)</f>
        <v>0</v>
      </c>
      <c r="R146" s="169"/>
      <c r="S146" s="169"/>
      <c r="T146" s="170"/>
      <c r="U146" s="164"/>
      <c r="V146" s="164">
        <f>SUM(V147:V153)</f>
        <v>0.52</v>
      </c>
      <c r="W146" s="164"/>
      <c r="X146" s="164"/>
      <c r="AG146" t="s">
        <v>263</v>
      </c>
    </row>
    <row r="147" spans="1:60" outlineLevel="1" x14ac:dyDescent="0.2">
      <c r="A147" s="179">
        <v>67</v>
      </c>
      <c r="B147" s="180" t="s">
        <v>367</v>
      </c>
      <c r="C147" s="187" t="s">
        <v>368</v>
      </c>
      <c r="D147" s="181" t="s">
        <v>369</v>
      </c>
      <c r="E147" s="182">
        <v>0.13108</v>
      </c>
      <c r="F147" s="183"/>
      <c r="G147" s="184">
        <f t="shared" ref="G147:G152" si="7">ROUND(E147*F147,2)</f>
        <v>0</v>
      </c>
      <c r="H147" s="183"/>
      <c r="I147" s="184">
        <f t="shared" ref="I147:I152" si="8">ROUND(E147*H147,2)</f>
        <v>0</v>
      </c>
      <c r="J147" s="183"/>
      <c r="K147" s="184">
        <f t="shared" ref="K147:K152" si="9">ROUND(E147*J147,2)</f>
        <v>0</v>
      </c>
      <c r="L147" s="184">
        <v>21</v>
      </c>
      <c r="M147" s="184">
        <f t="shared" ref="M147:M152" si="10">G147*(1+L147/100)</f>
        <v>0</v>
      </c>
      <c r="N147" s="182">
        <v>0</v>
      </c>
      <c r="O147" s="182">
        <f t="shared" ref="O147:O152" si="11">ROUND(E147*N147,2)</f>
        <v>0</v>
      </c>
      <c r="P147" s="182">
        <v>0</v>
      </c>
      <c r="Q147" s="182">
        <f t="shared" ref="Q147:Q152" si="12">ROUND(E147*P147,2)</f>
        <v>0</v>
      </c>
      <c r="R147" s="184"/>
      <c r="S147" s="184" t="s">
        <v>267</v>
      </c>
      <c r="T147" s="185" t="s">
        <v>267</v>
      </c>
      <c r="U147" s="158">
        <v>2.6120000000000001</v>
      </c>
      <c r="V147" s="158">
        <f t="shared" ref="V147:V152" si="13">ROUND(E147*U147,2)</f>
        <v>0.34</v>
      </c>
      <c r="W147" s="158"/>
      <c r="X147" s="158" t="s">
        <v>1329</v>
      </c>
      <c r="Y147" s="147"/>
      <c r="Z147" s="147"/>
      <c r="AA147" s="147"/>
      <c r="AB147" s="147"/>
      <c r="AC147" s="147"/>
      <c r="AD147" s="147"/>
      <c r="AE147" s="147"/>
      <c r="AF147" s="147"/>
      <c r="AG147" s="147" t="s">
        <v>1330</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79">
        <v>68</v>
      </c>
      <c r="B148" s="180" t="s">
        <v>1331</v>
      </c>
      <c r="C148" s="187" t="s">
        <v>1332</v>
      </c>
      <c r="D148" s="181" t="s">
        <v>369</v>
      </c>
      <c r="E148" s="182">
        <v>0.13108</v>
      </c>
      <c r="F148" s="183"/>
      <c r="G148" s="184">
        <f t="shared" si="7"/>
        <v>0</v>
      </c>
      <c r="H148" s="183"/>
      <c r="I148" s="184">
        <f t="shared" si="8"/>
        <v>0</v>
      </c>
      <c r="J148" s="183"/>
      <c r="K148" s="184">
        <f t="shared" si="9"/>
        <v>0</v>
      </c>
      <c r="L148" s="184">
        <v>21</v>
      </c>
      <c r="M148" s="184">
        <f t="shared" si="10"/>
        <v>0</v>
      </c>
      <c r="N148" s="182">
        <v>0</v>
      </c>
      <c r="O148" s="182">
        <f t="shared" si="11"/>
        <v>0</v>
      </c>
      <c r="P148" s="182">
        <v>0</v>
      </c>
      <c r="Q148" s="182">
        <f t="shared" si="12"/>
        <v>0</v>
      </c>
      <c r="R148" s="184" t="s">
        <v>374</v>
      </c>
      <c r="S148" s="184" t="s">
        <v>267</v>
      </c>
      <c r="T148" s="185" t="s">
        <v>267</v>
      </c>
      <c r="U148" s="158">
        <v>0.93300000000000005</v>
      </c>
      <c r="V148" s="158">
        <f t="shared" si="13"/>
        <v>0.12</v>
      </c>
      <c r="W148" s="158"/>
      <c r="X148" s="158" t="s">
        <v>1329</v>
      </c>
      <c r="Y148" s="147"/>
      <c r="Z148" s="147"/>
      <c r="AA148" s="147"/>
      <c r="AB148" s="147"/>
      <c r="AC148" s="147"/>
      <c r="AD148" s="147"/>
      <c r="AE148" s="147"/>
      <c r="AF148" s="147"/>
      <c r="AG148" s="147" t="s">
        <v>1330</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9">
        <v>69</v>
      </c>
      <c r="B149" s="180" t="s">
        <v>1333</v>
      </c>
      <c r="C149" s="187" t="s">
        <v>1334</v>
      </c>
      <c r="D149" s="181" t="s">
        <v>369</v>
      </c>
      <c r="E149" s="182">
        <v>0.13108</v>
      </c>
      <c r="F149" s="183"/>
      <c r="G149" s="184">
        <f t="shared" si="7"/>
        <v>0</v>
      </c>
      <c r="H149" s="183"/>
      <c r="I149" s="184">
        <f t="shared" si="8"/>
        <v>0</v>
      </c>
      <c r="J149" s="183"/>
      <c r="K149" s="184">
        <f t="shared" si="9"/>
        <v>0</v>
      </c>
      <c r="L149" s="184">
        <v>21</v>
      </c>
      <c r="M149" s="184">
        <f t="shared" si="10"/>
        <v>0</v>
      </c>
      <c r="N149" s="182">
        <v>0</v>
      </c>
      <c r="O149" s="182">
        <f t="shared" si="11"/>
        <v>0</v>
      </c>
      <c r="P149" s="182">
        <v>0</v>
      </c>
      <c r="Q149" s="182">
        <f t="shared" si="12"/>
        <v>0</v>
      </c>
      <c r="R149" s="184" t="s">
        <v>374</v>
      </c>
      <c r="S149" s="184" t="s">
        <v>267</v>
      </c>
      <c r="T149" s="185" t="s">
        <v>267</v>
      </c>
      <c r="U149" s="158">
        <v>0.49</v>
      </c>
      <c r="V149" s="158">
        <f t="shared" si="13"/>
        <v>0.06</v>
      </c>
      <c r="W149" s="158"/>
      <c r="X149" s="158" t="s">
        <v>1329</v>
      </c>
      <c r="Y149" s="147"/>
      <c r="Z149" s="147"/>
      <c r="AA149" s="147"/>
      <c r="AB149" s="147"/>
      <c r="AC149" s="147"/>
      <c r="AD149" s="147"/>
      <c r="AE149" s="147"/>
      <c r="AF149" s="147"/>
      <c r="AG149" s="147" t="s">
        <v>1330</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79">
        <v>70</v>
      </c>
      <c r="B150" s="180" t="s">
        <v>1335</v>
      </c>
      <c r="C150" s="187" t="s">
        <v>1336</v>
      </c>
      <c r="D150" s="181" t="s">
        <v>369</v>
      </c>
      <c r="E150" s="182">
        <v>1.8350500000000001</v>
      </c>
      <c r="F150" s="183"/>
      <c r="G150" s="184">
        <f t="shared" si="7"/>
        <v>0</v>
      </c>
      <c r="H150" s="183"/>
      <c r="I150" s="184">
        <f t="shared" si="8"/>
        <v>0</v>
      </c>
      <c r="J150" s="183"/>
      <c r="K150" s="184">
        <f t="shared" si="9"/>
        <v>0</v>
      </c>
      <c r="L150" s="184">
        <v>21</v>
      </c>
      <c r="M150" s="184">
        <f t="shared" si="10"/>
        <v>0</v>
      </c>
      <c r="N150" s="182">
        <v>0</v>
      </c>
      <c r="O150" s="182">
        <f t="shared" si="11"/>
        <v>0</v>
      </c>
      <c r="P150" s="182">
        <v>0</v>
      </c>
      <c r="Q150" s="182">
        <f t="shared" si="12"/>
        <v>0</v>
      </c>
      <c r="R150" s="184" t="s">
        <v>374</v>
      </c>
      <c r="S150" s="184" t="s">
        <v>267</v>
      </c>
      <c r="T150" s="185" t="s">
        <v>267</v>
      </c>
      <c r="U150" s="158">
        <v>0</v>
      </c>
      <c r="V150" s="158">
        <f t="shared" si="13"/>
        <v>0</v>
      </c>
      <c r="W150" s="158"/>
      <c r="X150" s="158" t="s">
        <v>1329</v>
      </c>
      <c r="Y150" s="147"/>
      <c r="Z150" s="147"/>
      <c r="AA150" s="147"/>
      <c r="AB150" s="147"/>
      <c r="AC150" s="147"/>
      <c r="AD150" s="147"/>
      <c r="AE150" s="147"/>
      <c r="AF150" s="147"/>
      <c r="AG150" s="147" t="s">
        <v>1330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1" x14ac:dyDescent="0.2">
      <c r="A151" s="179">
        <v>71</v>
      </c>
      <c r="B151" s="180" t="s">
        <v>1318</v>
      </c>
      <c r="C151" s="187" t="s">
        <v>2170</v>
      </c>
      <c r="D151" s="181" t="s">
        <v>369</v>
      </c>
      <c r="E151" s="182">
        <v>0.13108</v>
      </c>
      <c r="F151" s="183"/>
      <c r="G151" s="184">
        <f t="shared" si="7"/>
        <v>0</v>
      </c>
      <c r="H151" s="183"/>
      <c r="I151" s="184">
        <f t="shared" si="8"/>
        <v>0</v>
      </c>
      <c r="J151" s="183"/>
      <c r="K151" s="184">
        <f t="shared" si="9"/>
        <v>0</v>
      </c>
      <c r="L151" s="184">
        <v>21</v>
      </c>
      <c r="M151" s="184">
        <f t="shared" si="10"/>
        <v>0</v>
      </c>
      <c r="N151" s="182">
        <v>0</v>
      </c>
      <c r="O151" s="182">
        <f t="shared" si="11"/>
        <v>0</v>
      </c>
      <c r="P151" s="182">
        <v>0</v>
      </c>
      <c r="Q151" s="182">
        <f t="shared" si="12"/>
        <v>0</v>
      </c>
      <c r="R151" s="184" t="s">
        <v>374</v>
      </c>
      <c r="S151" s="184" t="s">
        <v>267</v>
      </c>
      <c r="T151" s="185" t="s">
        <v>267</v>
      </c>
      <c r="U151" s="158">
        <v>0</v>
      </c>
      <c r="V151" s="158">
        <f t="shared" si="13"/>
        <v>0</v>
      </c>
      <c r="W151" s="158"/>
      <c r="X151" s="158" t="s">
        <v>1329</v>
      </c>
      <c r="Y151" s="147"/>
      <c r="Z151" s="147"/>
      <c r="AA151" s="147"/>
      <c r="AB151" s="147"/>
      <c r="AC151" s="147"/>
      <c r="AD151" s="147"/>
      <c r="AE151" s="147"/>
      <c r="AF151" s="147"/>
      <c r="AG151" s="147" t="s">
        <v>1330</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2">
        <v>72</v>
      </c>
      <c r="B152" s="173" t="s">
        <v>378</v>
      </c>
      <c r="C152" s="188" t="s">
        <v>1337</v>
      </c>
      <c r="D152" s="174" t="s">
        <v>369</v>
      </c>
      <c r="E152" s="175">
        <v>0.13108</v>
      </c>
      <c r="F152" s="176"/>
      <c r="G152" s="177">
        <f t="shared" si="7"/>
        <v>0</v>
      </c>
      <c r="H152" s="176"/>
      <c r="I152" s="177">
        <f t="shared" si="8"/>
        <v>0</v>
      </c>
      <c r="J152" s="176"/>
      <c r="K152" s="177">
        <f t="shared" si="9"/>
        <v>0</v>
      </c>
      <c r="L152" s="177">
        <v>21</v>
      </c>
      <c r="M152" s="177">
        <f t="shared" si="10"/>
        <v>0</v>
      </c>
      <c r="N152" s="175">
        <v>0</v>
      </c>
      <c r="O152" s="175">
        <f t="shared" si="11"/>
        <v>0</v>
      </c>
      <c r="P152" s="175">
        <v>0</v>
      </c>
      <c r="Q152" s="175">
        <f t="shared" si="12"/>
        <v>0</v>
      </c>
      <c r="R152" s="177" t="s">
        <v>2331</v>
      </c>
      <c r="S152" s="177" t="s">
        <v>267</v>
      </c>
      <c r="T152" s="178" t="s">
        <v>267</v>
      </c>
      <c r="U152" s="158">
        <v>6.0000000000000001E-3</v>
      </c>
      <c r="V152" s="158">
        <f t="shared" si="13"/>
        <v>0</v>
      </c>
      <c r="W152" s="158"/>
      <c r="X152" s="158" t="s">
        <v>1329</v>
      </c>
      <c r="Y152" s="147"/>
      <c r="Z152" s="147"/>
      <c r="AA152" s="147"/>
      <c r="AB152" s="147"/>
      <c r="AC152" s="147"/>
      <c r="AD152" s="147"/>
      <c r="AE152" s="147"/>
      <c r="AF152" s="147"/>
      <c r="AG152" s="147" t="s">
        <v>1330</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66" t="s">
        <v>2332</v>
      </c>
      <c r="D153" s="267"/>
      <c r="E153" s="267"/>
      <c r="F153" s="267"/>
      <c r="G153" s="267"/>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317</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x14ac:dyDescent="0.2">
      <c r="A154" s="3"/>
      <c r="B154" s="4"/>
      <c r="C154" s="192"/>
      <c r="D154" s="6"/>
      <c r="E154" s="3"/>
      <c r="F154" s="3"/>
      <c r="G154" s="3"/>
      <c r="H154" s="3"/>
      <c r="I154" s="3"/>
      <c r="J154" s="3"/>
      <c r="K154" s="3"/>
      <c r="L154" s="3"/>
      <c r="M154" s="3"/>
      <c r="N154" s="3"/>
      <c r="O154" s="3"/>
      <c r="P154" s="3"/>
      <c r="Q154" s="3"/>
      <c r="R154" s="3"/>
      <c r="S154" s="3"/>
      <c r="T154" s="3"/>
      <c r="U154" s="3"/>
      <c r="V154" s="3"/>
      <c r="W154" s="3"/>
      <c r="X154" s="3"/>
      <c r="AE154">
        <v>15</v>
      </c>
      <c r="AF154">
        <v>21</v>
      </c>
      <c r="AG154" t="s">
        <v>249</v>
      </c>
    </row>
    <row r="155" spans="1:60" x14ac:dyDescent="0.2">
      <c r="A155" s="150"/>
      <c r="B155" s="151" t="s">
        <v>29</v>
      </c>
      <c r="C155" s="193"/>
      <c r="D155" s="152"/>
      <c r="E155" s="153"/>
      <c r="F155" s="153"/>
      <c r="G155" s="171">
        <f>G8+G61+G68+G71+G103+G128+G146</f>
        <v>0</v>
      </c>
      <c r="H155" s="3"/>
      <c r="I155" s="3"/>
      <c r="J155" s="3"/>
      <c r="K155" s="3"/>
      <c r="L155" s="3"/>
      <c r="M155" s="3"/>
      <c r="N155" s="3"/>
      <c r="O155" s="3"/>
      <c r="P155" s="3"/>
      <c r="Q155" s="3"/>
      <c r="R155" s="3"/>
      <c r="S155" s="3"/>
      <c r="T155" s="3"/>
      <c r="U155" s="3"/>
      <c r="V155" s="3"/>
      <c r="W155" s="3"/>
      <c r="X155" s="3"/>
      <c r="AE155">
        <f>SUMIF(L7:L153,AE154,G7:G153)</f>
        <v>0</v>
      </c>
      <c r="AF155">
        <f>SUMIF(L7:L153,AF154,G7:G153)</f>
        <v>0</v>
      </c>
      <c r="AG155" t="s">
        <v>307</v>
      </c>
    </row>
    <row r="156" spans="1:60" x14ac:dyDescent="0.2">
      <c r="C156" s="194"/>
      <c r="D156" s="10"/>
      <c r="AG156" t="s">
        <v>308</v>
      </c>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WKKTtf8mVA05YbsZlimJr0g/ejM02+kfQjFcoGIhvCOFExzz1YS7Znll88SA4RJ6DwrPonEY6KFvEVcNbiyYQ==" saltValue="iakwVOtumfhp/a2goCAFMA==" spinCount="100000" sheet="1"/>
  <mergeCells count="32">
    <mergeCell ref="C57:G57"/>
    <mergeCell ref="A1:G1"/>
    <mergeCell ref="C2:G2"/>
    <mergeCell ref="C3:G3"/>
    <mergeCell ref="C4:G4"/>
    <mergeCell ref="C10:G10"/>
    <mergeCell ref="C23:G23"/>
    <mergeCell ref="C26:G26"/>
    <mergeCell ref="C33:G33"/>
    <mergeCell ref="C36:G36"/>
    <mergeCell ref="C47:G47"/>
    <mergeCell ref="C51:G51"/>
    <mergeCell ref="C91:G91"/>
    <mergeCell ref="C63:G63"/>
    <mergeCell ref="C70:G70"/>
    <mergeCell ref="C73:G73"/>
    <mergeCell ref="C75:G75"/>
    <mergeCell ref="C77:G77"/>
    <mergeCell ref="C79:G79"/>
    <mergeCell ref="C81:G81"/>
    <mergeCell ref="C83:G83"/>
    <mergeCell ref="C85:G85"/>
    <mergeCell ref="C87:G87"/>
    <mergeCell ref="C89:G89"/>
    <mergeCell ref="C145:G145"/>
    <mergeCell ref="C153:G153"/>
    <mergeCell ref="C96:G96"/>
    <mergeCell ref="C102:G102"/>
    <mergeCell ref="C108:G108"/>
    <mergeCell ref="C117:G117"/>
    <mergeCell ref="C123:G123"/>
    <mergeCell ref="C127:G1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86AA-5565-4189-B366-94057D0DB6E5}">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75</v>
      </c>
      <c r="C4" s="261" t="s">
        <v>76</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158</v>
      </c>
      <c r="C8" s="186" t="s">
        <v>159</v>
      </c>
      <c r="D8" s="167"/>
      <c r="E8" s="168"/>
      <c r="F8" s="169"/>
      <c r="G8" s="169">
        <f>SUMIF(AG9:AG12,"&lt;&gt;NOR",G9:G12)</f>
        <v>0</v>
      </c>
      <c r="H8" s="169"/>
      <c r="I8" s="169">
        <f>SUM(I9:I12)</f>
        <v>0</v>
      </c>
      <c r="J8" s="169"/>
      <c r="K8" s="169">
        <f>SUM(K9:K12)</f>
        <v>0</v>
      </c>
      <c r="L8" s="169"/>
      <c r="M8" s="169">
        <f>SUM(M9:M12)</f>
        <v>0</v>
      </c>
      <c r="N8" s="168"/>
      <c r="O8" s="168">
        <f>SUM(O9:O12)</f>
        <v>0</v>
      </c>
      <c r="P8" s="168"/>
      <c r="Q8" s="168">
        <f>SUM(Q9:Q12)</f>
        <v>0</v>
      </c>
      <c r="R8" s="169"/>
      <c r="S8" s="169"/>
      <c r="T8" s="170"/>
      <c r="U8" s="164"/>
      <c r="V8" s="164">
        <f>SUM(V9:V12)</f>
        <v>0</v>
      </c>
      <c r="W8" s="164"/>
      <c r="X8" s="164"/>
      <c r="AG8" t="s">
        <v>263</v>
      </c>
    </row>
    <row r="9" spans="1:60" outlineLevel="1" x14ac:dyDescent="0.2">
      <c r="A9" s="179">
        <v>1</v>
      </c>
      <c r="B9" s="180" t="s">
        <v>2333</v>
      </c>
      <c r="C9" s="187" t="s">
        <v>2334</v>
      </c>
      <c r="D9" s="181" t="s">
        <v>432</v>
      </c>
      <c r="E9" s="182">
        <v>20</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2335</v>
      </c>
      <c r="T9" s="185" t="s">
        <v>2336</v>
      </c>
      <c r="U9" s="158">
        <v>0</v>
      </c>
      <c r="V9" s="158">
        <f>ROUND(E9*U9,2)</f>
        <v>0</v>
      </c>
      <c r="W9" s="158"/>
      <c r="X9" s="158" t="s">
        <v>314</v>
      </c>
      <c r="Y9" s="147"/>
      <c r="Z9" s="147"/>
      <c r="AA9" s="147"/>
      <c r="AB9" s="147"/>
      <c r="AC9" s="147"/>
      <c r="AD9" s="147"/>
      <c r="AE9" s="147"/>
      <c r="AF9" s="147"/>
      <c r="AG9" s="147" t="s">
        <v>919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2337</v>
      </c>
      <c r="C10" s="187" t="s">
        <v>2338</v>
      </c>
      <c r="D10" s="181" t="s">
        <v>432</v>
      </c>
      <c r="E10" s="182">
        <v>10</v>
      </c>
      <c r="F10" s="183"/>
      <c r="G10" s="184">
        <f>ROUND(E10*F10,2)</f>
        <v>0</v>
      </c>
      <c r="H10" s="183"/>
      <c r="I10" s="184">
        <f>ROUND(E10*H10,2)</f>
        <v>0</v>
      </c>
      <c r="J10" s="183"/>
      <c r="K10" s="184">
        <f>ROUND(E10*J10,2)</f>
        <v>0</v>
      </c>
      <c r="L10" s="184">
        <v>21</v>
      </c>
      <c r="M10" s="184">
        <f>G10*(1+L10/100)</f>
        <v>0</v>
      </c>
      <c r="N10" s="182">
        <v>3.0000000000000001E-5</v>
      </c>
      <c r="O10" s="182">
        <f>ROUND(E10*N10,2)</f>
        <v>0</v>
      </c>
      <c r="P10" s="182">
        <v>0</v>
      </c>
      <c r="Q10" s="182">
        <f>ROUND(E10*P10,2)</f>
        <v>0</v>
      </c>
      <c r="R10" s="184"/>
      <c r="S10" s="184" t="s">
        <v>2335</v>
      </c>
      <c r="T10" s="185" t="s">
        <v>2336</v>
      </c>
      <c r="U10" s="158">
        <v>0</v>
      </c>
      <c r="V10" s="158">
        <f>ROUND(E10*U10,2)</f>
        <v>0</v>
      </c>
      <c r="W10" s="158"/>
      <c r="X10" s="158" t="s">
        <v>427</v>
      </c>
      <c r="Y10" s="147"/>
      <c r="Z10" s="147"/>
      <c r="AA10" s="147"/>
      <c r="AB10" s="147"/>
      <c r="AC10" s="147"/>
      <c r="AD10" s="147"/>
      <c r="AE10" s="147"/>
      <c r="AF10" s="147"/>
      <c r="AG10" s="147" t="s">
        <v>761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2339</v>
      </c>
      <c r="C11" s="187" t="s">
        <v>2340</v>
      </c>
      <c r="D11" s="181" t="s">
        <v>432</v>
      </c>
      <c r="E11" s="182">
        <v>10</v>
      </c>
      <c r="F11" s="183"/>
      <c r="G11" s="184">
        <f>ROUND(E11*F11,2)</f>
        <v>0</v>
      </c>
      <c r="H11" s="183"/>
      <c r="I11" s="184">
        <f>ROUND(E11*H11,2)</f>
        <v>0</v>
      </c>
      <c r="J11" s="183"/>
      <c r="K11" s="184">
        <f>ROUND(E11*J11,2)</f>
        <v>0</v>
      </c>
      <c r="L11" s="184">
        <v>21</v>
      </c>
      <c r="M11" s="184">
        <f>G11*(1+L11/100)</f>
        <v>0</v>
      </c>
      <c r="N11" s="182">
        <v>6.9999999999999994E-5</v>
      </c>
      <c r="O11" s="182">
        <f>ROUND(E11*N11,2)</f>
        <v>0</v>
      </c>
      <c r="P11" s="182">
        <v>0</v>
      </c>
      <c r="Q11" s="182">
        <f>ROUND(E11*P11,2)</f>
        <v>0</v>
      </c>
      <c r="R11" s="184"/>
      <c r="S11" s="184" t="s">
        <v>2335</v>
      </c>
      <c r="T11" s="185" t="s">
        <v>2336</v>
      </c>
      <c r="U11" s="158">
        <v>0</v>
      </c>
      <c r="V11" s="158">
        <f>ROUND(E11*U11,2)</f>
        <v>0</v>
      </c>
      <c r="W11" s="158"/>
      <c r="X11" s="158" t="s">
        <v>427</v>
      </c>
      <c r="Y11" s="147"/>
      <c r="Z11" s="147"/>
      <c r="AA11" s="147"/>
      <c r="AB11" s="147"/>
      <c r="AC11" s="147"/>
      <c r="AD11" s="147"/>
      <c r="AE11" s="147"/>
      <c r="AF11" s="147"/>
      <c r="AG11" s="147" t="s">
        <v>761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2341</v>
      </c>
      <c r="C12" s="187" t="s">
        <v>2342</v>
      </c>
      <c r="D12" s="181" t="s">
        <v>432</v>
      </c>
      <c r="E12" s="182">
        <v>20</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281</v>
      </c>
      <c r="T12" s="185" t="s">
        <v>268</v>
      </c>
      <c r="U12" s="158">
        <v>0</v>
      </c>
      <c r="V12" s="158">
        <f>ROUND(E12*U12,2)</f>
        <v>0</v>
      </c>
      <c r="W12" s="158"/>
      <c r="X12" s="158" t="s">
        <v>427</v>
      </c>
      <c r="Y12" s="147"/>
      <c r="Z12" s="147"/>
      <c r="AA12" s="147"/>
      <c r="AB12" s="147"/>
      <c r="AC12" s="147"/>
      <c r="AD12" s="147"/>
      <c r="AE12" s="147"/>
      <c r="AF12" s="147"/>
      <c r="AG12" s="147" t="s">
        <v>761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5" t="s">
        <v>262</v>
      </c>
      <c r="B13" s="166" t="s">
        <v>166</v>
      </c>
      <c r="C13" s="186" t="s">
        <v>167</v>
      </c>
      <c r="D13" s="167"/>
      <c r="E13" s="168"/>
      <c r="F13" s="169"/>
      <c r="G13" s="169">
        <f>SUMIF(AG14:AG19,"&lt;&gt;NOR",G14:G19)</f>
        <v>0</v>
      </c>
      <c r="H13" s="169"/>
      <c r="I13" s="169">
        <f>SUM(I14:I19)</f>
        <v>0</v>
      </c>
      <c r="J13" s="169"/>
      <c r="K13" s="169">
        <f>SUM(K14:K19)</f>
        <v>0</v>
      </c>
      <c r="L13" s="169"/>
      <c r="M13" s="169">
        <f>SUM(M14:M19)</f>
        <v>0</v>
      </c>
      <c r="N13" s="168"/>
      <c r="O13" s="168">
        <f>SUM(O14:O19)</f>
        <v>0</v>
      </c>
      <c r="P13" s="168"/>
      <c r="Q13" s="168">
        <f>SUM(Q14:Q19)</f>
        <v>0</v>
      </c>
      <c r="R13" s="169"/>
      <c r="S13" s="169"/>
      <c r="T13" s="170"/>
      <c r="U13" s="164"/>
      <c r="V13" s="164">
        <f>SUM(V14:V19)</f>
        <v>0</v>
      </c>
      <c r="W13" s="164"/>
      <c r="X13" s="164"/>
      <c r="AG13" t="s">
        <v>263</v>
      </c>
    </row>
    <row r="14" spans="1:60" outlineLevel="1" x14ac:dyDescent="0.2">
      <c r="A14" s="179">
        <v>5</v>
      </c>
      <c r="B14" s="180" t="s">
        <v>2343</v>
      </c>
      <c r="C14" s="187" t="s">
        <v>2344</v>
      </c>
      <c r="D14" s="181" t="s">
        <v>432</v>
      </c>
      <c r="E14" s="182">
        <v>10</v>
      </c>
      <c r="F14" s="183"/>
      <c r="G14" s="184">
        <f t="shared" ref="G14:G19" si="0">ROUND(E14*F14,2)</f>
        <v>0</v>
      </c>
      <c r="H14" s="183"/>
      <c r="I14" s="184">
        <f t="shared" ref="I14:I19" si="1">ROUND(E14*H14,2)</f>
        <v>0</v>
      </c>
      <c r="J14" s="183"/>
      <c r="K14" s="184">
        <f t="shared" ref="K14:K19" si="2">ROUND(E14*J14,2)</f>
        <v>0</v>
      </c>
      <c r="L14" s="184">
        <v>21</v>
      </c>
      <c r="M14" s="184">
        <f t="shared" ref="M14:M19" si="3">G14*(1+L14/100)</f>
        <v>0</v>
      </c>
      <c r="N14" s="182">
        <v>4.6000000000000001E-4</v>
      </c>
      <c r="O14" s="182">
        <f t="shared" ref="O14:O19" si="4">ROUND(E14*N14,2)</f>
        <v>0</v>
      </c>
      <c r="P14" s="182">
        <v>0</v>
      </c>
      <c r="Q14" s="182">
        <f t="shared" ref="Q14:Q19" si="5">ROUND(E14*P14,2)</f>
        <v>0</v>
      </c>
      <c r="R14" s="184"/>
      <c r="S14" s="184" t="s">
        <v>2335</v>
      </c>
      <c r="T14" s="185" t="s">
        <v>2336</v>
      </c>
      <c r="U14" s="158">
        <v>0</v>
      </c>
      <c r="V14" s="158">
        <f t="shared" ref="V14:V19" si="6">ROUND(E14*U14,2)</f>
        <v>0</v>
      </c>
      <c r="W14" s="158"/>
      <c r="X14" s="158" t="s">
        <v>314</v>
      </c>
      <c r="Y14" s="147"/>
      <c r="Z14" s="147"/>
      <c r="AA14" s="147"/>
      <c r="AB14" s="147"/>
      <c r="AC14" s="147"/>
      <c r="AD14" s="147"/>
      <c r="AE14" s="147"/>
      <c r="AF14" s="147"/>
      <c r="AG14" s="147" t="s">
        <v>919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6</v>
      </c>
      <c r="B15" s="180" t="s">
        <v>2345</v>
      </c>
      <c r="C15" s="187" t="s">
        <v>2346</v>
      </c>
      <c r="D15" s="181" t="s">
        <v>383</v>
      </c>
      <c r="E15" s="182">
        <v>28</v>
      </c>
      <c r="F15" s="183"/>
      <c r="G15" s="184">
        <f t="shared" si="0"/>
        <v>0</v>
      </c>
      <c r="H15" s="183"/>
      <c r="I15" s="184">
        <f t="shared" si="1"/>
        <v>0</v>
      </c>
      <c r="J15" s="183"/>
      <c r="K15" s="184">
        <f t="shared" si="2"/>
        <v>0</v>
      </c>
      <c r="L15" s="184">
        <v>21</v>
      </c>
      <c r="M15" s="184">
        <f t="shared" si="3"/>
        <v>0</v>
      </c>
      <c r="N15" s="182">
        <v>1.0000000000000001E-5</v>
      </c>
      <c r="O15" s="182">
        <f t="shared" si="4"/>
        <v>0</v>
      </c>
      <c r="P15" s="182">
        <v>0</v>
      </c>
      <c r="Q15" s="182">
        <f t="shared" si="5"/>
        <v>0</v>
      </c>
      <c r="R15" s="184"/>
      <c r="S15" s="184" t="s">
        <v>2335</v>
      </c>
      <c r="T15" s="185" t="s">
        <v>2336</v>
      </c>
      <c r="U15" s="158">
        <v>0</v>
      </c>
      <c r="V15" s="158">
        <f t="shared" si="6"/>
        <v>0</v>
      </c>
      <c r="W15" s="158"/>
      <c r="X15" s="158" t="s">
        <v>314</v>
      </c>
      <c r="Y15" s="147"/>
      <c r="Z15" s="147"/>
      <c r="AA15" s="147"/>
      <c r="AB15" s="147"/>
      <c r="AC15" s="147"/>
      <c r="AD15" s="147"/>
      <c r="AE15" s="147"/>
      <c r="AF15" s="147"/>
      <c r="AG15" s="147" t="s">
        <v>919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7</v>
      </c>
      <c r="B16" s="180" t="s">
        <v>2347</v>
      </c>
      <c r="C16" s="187" t="s">
        <v>2348</v>
      </c>
      <c r="D16" s="181" t="s">
        <v>432</v>
      </c>
      <c r="E16" s="182">
        <v>10</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2335</v>
      </c>
      <c r="T16" s="185" t="s">
        <v>2336</v>
      </c>
      <c r="U16" s="158">
        <v>0</v>
      </c>
      <c r="V16" s="158">
        <f t="shared" si="6"/>
        <v>0</v>
      </c>
      <c r="W16" s="158"/>
      <c r="X16" s="158" t="s">
        <v>314</v>
      </c>
      <c r="Y16" s="147"/>
      <c r="Z16" s="147"/>
      <c r="AA16" s="147"/>
      <c r="AB16" s="147"/>
      <c r="AC16" s="147"/>
      <c r="AD16" s="147"/>
      <c r="AE16" s="147"/>
      <c r="AF16" s="147"/>
      <c r="AG16" s="147" t="s">
        <v>919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79">
        <v>8</v>
      </c>
      <c r="B17" s="180" t="s">
        <v>2349</v>
      </c>
      <c r="C17" s="187" t="s">
        <v>2644</v>
      </c>
      <c r="D17" s="181" t="s">
        <v>432</v>
      </c>
      <c r="E17" s="182">
        <v>10</v>
      </c>
      <c r="F17" s="183"/>
      <c r="G17" s="184">
        <f t="shared" si="0"/>
        <v>0</v>
      </c>
      <c r="H17" s="183"/>
      <c r="I17" s="184">
        <f t="shared" si="1"/>
        <v>0</v>
      </c>
      <c r="J17" s="183"/>
      <c r="K17" s="184">
        <f t="shared" si="2"/>
        <v>0</v>
      </c>
      <c r="L17" s="184">
        <v>21</v>
      </c>
      <c r="M17" s="184">
        <f t="shared" si="3"/>
        <v>0</v>
      </c>
      <c r="N17" s="182">
        <v>1.8000000000000001E-4</v>
      </c>
      <c r="O17" s="182">
        <f t="shared" si="4"/>
        <v>0</v>
      </c>
      <c r="P17" s="182">
        <v>0</v>
      </c>
      <c r="Q17" s="182">
        <f t="shared" si="5"/>
        <v>0</v>
      </c>
      <c r="R17" s="184"/>
      <c r="S17" s="184" t="s">
        <v>2335</v>
      </c>
      <c r="T17" s="185" t="s">
        <v>2336</v>
      </c>
      <c r="U17" s="158">
        <v>0</v>
      </c>
      <c r="V17" s="158">
        <f t="shared" si="6"/>
        <v>0</v>
      </c>
      <c r="W17" s="158"/>
      <c r="X17" s="158" t="s">
        <v>314</v>
      </c>
      <c r="Y17" s="147"/>
      <c r="Z17" s="147"/>
      <c r="AA17" s="147"/>
      <c r="AB17" s="147"/>
      <c r="AC17" s="147"/>
      <c r="AD17" s="147"/>
      <c r="AE17" s="147"/>
      <c r="AF17" s="147"/>
      <c r="AG17" s="147" t="s">
        <v>919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9</v>
      </c>
      <c r="B18" s="180" t="s">
        <v>2350</v>
      </c>
      <c r="C18" s="187" t="s">
        <v>2351</v>
      </c>
      <c r="D18" s="181" t="s">
        <v>432</v>
      </c>
      <c r="E18" s="182">
        <v>10</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2335</v>
      </c>
      <c r="T18" s="185" t="s">
        <v>2336</v>
      </c>
      <c r="U18" s="158">
        <v>0</v>
      </c>
      <c r="V18" s="158">
        <f t="shared" si="6"/>
        <v>0</v>
      </c>
      <c r="W18" s="158"/>
      <c r="X18" s="158" t="s">
        <v>314</v>
      </c>
      <c r="Y18" s="147"/>
      <c r="Z18" s="147"/>
      <c r="AA18" s="147"/>
      <c r="AB18" s="147"/>
      <c r="AC18" s="147"/>
      <c r="AD18" s="147"/>
      <c r="AE18" s="147"/>
      <c r="AF18" s="147"/>
      <c r="AG18" s="147" t="s">
        <v>919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10</v>
      </c>
      <c r="B19" s="180" t="s">
        <v>2352</v>
      </c>
      <c r="C19" s="187" t="s">
        <v>2353</v>
      </c>
      <c r="D19" s="181" t="s">
        <v>0</v>
      </c>
      <c r="E19" s="182">
        <v>112.5</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t="s">
        <v>2354</v>
      </c>
      <c r="S19" s="184" t="s">
        <v>267</v>
      </c>
      <c r="T19" s="185" t="s">
        <v>2336</v>
      </c>
      <c r="U19" s="158">
        <v>0</v>
      </c>
      <c r="V19" s="158">
        <f t="shared" si="6"/>
        <v>0</v>
      </c>
      <c r="W19" s="158"/>
      <c r="X19" s="158" t="s">
        <v>314</v>
      </c>
      <c r="Y19" s="147"/>
      <c r="Z19" s="147"/>
      <c r="AA19" s="147"/>
      <c r="AB19" s="147"/>
      <c r="AC19" s="147"/>
      <c r="AD19" s="147"/>
      <c r="AE19" s="147"/>
      <c r="AF19" s="147"/>
      <c r="AG19" s="147" t="s">
        <v>919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5" t="s">
        <v>262</v>
      </c>
      <c r="B20" s="166" t="s">
        <v>168</v>
      </c>
      <c r="C20" s="186" t="s">
        <v>169</v>
      </c>
      <c r="D20" s="167"/>
      <c r="E20" s="168"/>
      <c r="F20" s="169"/>
      <c r="G20" s="169">
        <f>SUMIF(AG21:AG27,"&lt;&gt;NOR",G21:G27)</f>
        <v>0</v>
      </c>
      <c r="H20" s="169"/>
      <c r="I20" s="169">
        <f>SUM(I21:I27)</f>
        <v>0</v>
      </c>
      <c r="J20" s="169"/>
      <c r="K20" s="169">
        <f>SUM(K21:K27)</f>
        <v>0</v>
      </c>
      <c r="L20" s="169"/>
      <c r="M20" s="169">
        <f>SUM(M21:M27)</f>
        <v>0</v>
      </c>
      <c r="N20" s="168"/>
      <c r="O20" s="168">
        <f>SUM(O21:O27)</f>
        <v>0</v>
      </c>
      <c r="P20" s="168"/>
      <c r="Q20" s="168">
        <f>SUM(Q21:Q27)</f>
        <v>0</v>
      </c>
      <c r="R20" s="169"/>
      <c r="S20" s="169"/>
      <c r="T20" s="170"/>
      <c r="U20" s="164"/>
      <c r="V20" s="164">
        <f>SUM(V21:V27)</f>
        <v>5.94</v>
      </c>
      <c r="W20" s="164"/>
      <c r="X20" s="164"/>
      <c r="AG20" t="s">
        <v>263</v>
      </c>
    </row>
    <row r="21" spans="1:60" outlineLevel="1" x14ac:dyDescent="0.2">
      <c r="A21" s="179">
        <v>11</v>
      </c>
      <c r="B21" s="180" t="s">
        <v>2355</v>
      </c>
      <c r="C21" s="187" t="s">
        <v>2356</v>
      </c>
      <c r="D21" s="181" t="s">
        <v>383</v>
      </c>
      <c r="E21" s="182">
        <v>36</v>
      </c>
      <c r="F21" s="183"/>
      <c r="G21" s="184">
        <f t="shared" ref="G21:G27" si="7">ROUND(E21*F21,2)</f>
        <v>0</v>
      </c>
      <c r="H21" s="183"/>
      <c r="I21" s="184">
        <f t="shared" ref="I21:I27" si="8">ROUND(E21*H21,2)</f>
        <v>0</v>
      </c>
      <c r="J21" s="183"/>
      <c r="K21" s="184">
        <f t="shared" ref="K21:K27" si="9">ROUND(E21*J21,2)</f>
        <v>0</v>
      </c>
      <c r="L21" s="184">
        <v>21</v>
      </c>
      <c r="M21" s="184">
        <f t="shared" ref="M21:M27" si="10">G21*(1+L21/100)</f>
        <v>0</v>
      </c>
      <c r="N21" s="182">
        <v>8.0000000000000007E-5</v>
      </c>
      <c r="O21" s="182">
        <f t="shared" ref="O21:O27" si="11">ROUND(E21*N21,2)</f>
        <v>0</v>
      </c>
      <c r="P21" s="182">
        <v>0</v>
      </c>
      <c r="Q21" s="182">
        <f t="shared" ref="Q21:Q27" si="12">ROUND(E21*P21,2)</f>
        <v>0</v>
      </c>
      <c r="R21" s="184" t="s">
        <v>2354</v>
      </c>
      <c r="S21" s="184" t="s">
        <v>267</v>
      </c>
      <c r="T21" s="185" t="s">
        <v>2336</v>
      </c>
      <c r="U21" s="158">
        <v>0.16500000000000001</v>
      </c>
      <c r="V21" s="158">
        <f t="shared" ref="V21:V27" si="13">ROUND(E21*U21,2)</f>
        <v>5.94</v>
      </c>
      <c r="W21" s="158"/>
      <c r="X21" s="158" t="s">
        <v>314</v>
      </c>
      <c r="Y21" s="147"/>
      <c r="Z21" s="147"/>
      <c r="AA21" s="147"/>
      <c r="AB21" s="147"/>
      <c r="AC21" s="147"/>
      <c r="AD21" s="147"/>
      <c r="AE21" s="147"/>
      <c r="AF21" s="147"/>
      <c r="AG21" s="147" t="s">
        <v>919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12</v>
      </c>
      <c r="B22" s="180" t="s">
        <v>2357</v>
      </c>
      <c r="C22" s="187" t="s">
        <v>2358</v>
      </c>
      <c r="D22" s="181" t="s">
        <v>383</v>
      </c>
      <c r="E22" s="182">
        <v>14</v>
      </c>
      <c r="F22" s="183"/>
      <c r="G22" s="184">
        <f t="shared" si="7"/>
        <v>0</v>
      </c>
      <c r="H22" s="183"/>
      <c r="I22" s="184">
        <f t="shared" si="8"/>
        <v>0</v>
      </c>
      <c r="J22" s="183"/>
      <c r="K22" s="184">
        <f t="shared" si="9"/>
        <v>0</v>
      </c>
      <c r="L22" s="184">
        <v>21</v>
      </c>
      <c r="M22" s="184">
        <f t="shared" si="10"/>
        <v>0</v>
      </c>
      <c r="N22" s="182">
        <v>0</v>
      </c>
      <c r="O22" s="182">
        <f t="shared" si="11"/>
        <v>0</v>
      </c>
      <c r="P22" s="182">
        <v>0</v>
      </c>
      <c r="Q22" s="182">
        <f t="shared" si="12"/>
        <v>0</v>
      </c>
      <c r="R22" s="184"/>
      <c r="S22" s="184" t="s">
        <v>281</v>
      </c>
      <c r="T22" s="185" t="s">
        <v>268</v>
      </c>
      <c r="U22" s="158">
        <v>0</v>
      </c>
      <c r="V22" s="158">
        <f t="shared" si="13"/>
        <v>0</v>
      </c>
      <c r="W22" s="158"/>
      <c r="X22" s="158" t="s">
        <v>427</v>
      </c>
      <c r="Y22" s="147"/>
      <c r="Z22" s="147"/>
      <c r="AA22" s="147"/>
      <c r="AB22" s="147"/>
      <c r="AC22" s="147"/>
      <c r="AD22" s="147"/>
      <c r="AE22" s="147"/>
      <c r="AF22" s="147"/>
      <c r="AG22" s="147" t="s">
        <v>761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13</v>
      </c>
      <c r="B23" s="180" t="s">
        <v>2359</v>
      </c>
      <c r="C23" s="187" t="s">
        <v>2360</v>
      </c>
      <c r="D23" s="181" t="s">
        <v>383</v>
      </c>
      <c r="E23" s="182">
        <v>14</v>
      </c>
      <c r="F23" s="183"/>
      <c r="G23" s="184">
        <f t="shared" si="7"/>
        <v>0</v>
      </c>
      <c r="H23" s="183"/>
      <c r="I23" s="184">
        <f t="shared" si="8"/>
        <v>0</v>
      </c>
      <c r="J23" s="183"/>
      <c r="K23" s="184">
        <f t="shared" si="9"/>
        <v>0</v>
      </c>
      <c r="L23" s="184">
        <v>21</v>
      </c>
      <c r="M23" s="184">
        <f t="shared" si="10"/>
        <v>0</v>
      </c>
      <c r="N23" s="182">
        <v>0</v>
      </c>
      <c r="O23" s="182">
        <f t="shared" si="11"/>
        <v>0</v>
      </c>
      <c r="P23" s="182">
        <v>0</v>
      </c>
      <c r="Q23" s="182">
        <f t="shared" si="12"/>
        <v>0</v>
      </c>
      <c r="R23" s="184"/>
      <c r="S23" s="184" t="s">
        <v>281</v>
      </c>
      <c r="T23" s="185" t="s">
        <v>268</v>
      </c>
      <c r="U23" s="158">
        <v>0</v>
      </c>
      <c r="V23" s="158">
        <f t="shared" si="13"/>
        <v>0</v>
      </c>
      <c r="W23" s="158"/>
      <c r="X23" s="158" t="s">
        <v>427</v>
      </c>
      <c r="Y23" s="147"/>
      <c r="Z23" s="147"/>
      <c r="AA23" s="147"/>
      <c r="AB23" s="147"/>
      <c r="AC23" s="147"/>
      <c r="AD23" s="147"/>
      <c r="AE23" s="147"/>
      <c r="AF23" s="147"/>
      <c r="AG23" s="147" t="s">
        <v>761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1" x14ac:dyDescent="0.2">
      <c r="A24" s="179">
        <v>14</v>
      </c>
      <c r="B24" s="180" t="s">
        <v>2361</v>
      </c>
      <c r="C24" s="187" t="s">
        <v>2362</v>
      </c>
      <c r="D24" s="181" t="s">
        <v>383</v>
      </c>
      <c r="E24" s="182">
        <v>4</v>
      </c>
      <c r="F24" s="183"/>
      <c r="G24" s="184">
        <f t="shared" si="7"/>
        <v>0</v>
      </c>
      <c r="H24" s="183"/>
      <c r="I24" s="184">
        <f t="shared" si="8"/>
        <v>0</v>
      </c>
      <c r="J24" s="183"/>
      <c r="K24" s="184">
        <f t="shared" si="9"/>
        <v>0</v>
      </c>
      <c r="L24" s="184">
        <v>21</v>
      </c>
      <c r="M24" s="184">
        <f t="shared" si="10"/>
        <v>0</v>
      </c>
      <c r="N24" s="182">
        <v>0</v>
      </c>
      <c r="O24" s="182">
        <f t="shared" si="11"/>
        <v>0</v>
      </c>
      <c r="P24" s="182">
        <v>0</v>
      </c>
      <c r="Q24" s="182">
        <f t="shared" si="12"/>
        <v>0</v>
      </c>
      <c r="R24" s="184"/>
      <c r="S24" s="184" t="s">
        <v>281</v>
      </c>
      <c r="T24" s="185" t="s">
        <v>268</v>
      </c>
      <c r="U24" s="158">
        <v>0</v>
      </c>
      <c r="V24" s="158">
        <f t="shared" si="13"/>
        <v>0</v>
      </c>
      <c r="W24" s="158"/>
      <c r="X24" s="158" t="s">
        <v>427</v>
      </c>
      <c r="Y24" s="147"/>
      <c r="Z24" s="147"/>
      <c r="AA24" s="147"/>
      <c r="AB24" s="147"/>
      <c r="AC24" s="147"/>
      <c r="AD24" s="147"/>
      <c r="AE24" s="147"/>
      <c r="AF24" s="147"/>
      <c r="AG24" s="147" t="s">
        <v>761</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15</v>
      </c>
      <c r="B25" s="180" t="s">
        <v>2363</v>
      </c>
      <c r="C25" s="187" t="s">
        <v>2364</v>
      </c>
      <c r="D25" s="181" t="s">
        <v>383</v>
      </c>
      <c r="E25" s="182">
        <v>36</v>
      </c>
      <c r="F25" s="183"/>
      <c r="G25" s="184">
        <f t="shared" si="7"/>
        <v>0</v>
      </c>
      <c r="H25" s="183"/>
      <c r="I25" s="184">
        <f t="shared" si="8"/>
        <v>0</v>
      </c>
      <c r="J25" s="183"/>
      <c r="K25" s="184">
        <f t="shared" si="9"/>
        <v>0</v>
      </c>
      <c r="L25" s="184">
        <v>21</v>
      </c>
      <c r="M25" s="184">
        <f t="shared" si="10"/>
        <v>0</v>
      </c>
      <c r="N25" s="182">
        <v>0</v>
      </c>
      <c r="O25" s="182">
        <f t="shared" si="11"/>
        <v>0</v>
      </c>
      <c r="P25" s="182">
        <v>0</v>
      </c>
      <c r="Q25" s="182">
        <f t="shared" si="12"/>
        <v>0</v>
      </c>
      <c r="R25" s="184"/>
      <c r="S25" s="184" t="s">
        <v>281</v>
      </c>
      <c r="T25" s="185" t="s">
        <v>268</v>
      </c>
      <c r="U25" s="158">
        <v>0</v>
      </c>
      <c r="V25" s="158">
        <f t="shared" si="13"/>
        <v>0</v>
      </c>
      <c r="W25" s="158"/>
      <c r="X25" s="158" t="s">
        <v>427</v>
      </c>
      <c r="Y25" s="147"/>
      <c r="Z25" s="147"/>
      <c r="AA25" s="147"/>
      <c r="AB25" s="147"/>
      <c r="AC25" s="147"/>
      <c r="AD25" s="147"/>
      <c r="AE25" s="147"/>
      <c r="AF25" s="147"/>
      <c r="AG25" s="147" t="s">
        <v>761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16</v>
      </c>
      <c r="B26" s="180" t="s">
        <v>2365</v>
      </c>
      <c r="C26" s="187" t="s">
        <v>2366</v>
      </c>
      <c r="D26" s="181" t="s">
        <v>383</v>
      </c>
      <c r="E26" s="182">
        <v>20</v>
      </c>
      <c r="F26" s="183"/>
      <c r="G26" s="184">
        <f t="shared" si="7"/>
        <v>0</v>
      </c>
      <c r="H26" s="183"/>
      <c r="I26" s="184">
        <f t="shared" si="8"/>
        <v>0</v>
      </c>
      <c r="J26" s="183"/>
      <c r="K26" s="184">
        <f t="shared" si="9"/>
        <v>0</v>
      </c>
      <c r="L26" s="184">
        <v>21</v>
      </c>
      <c r="M26" s="184">
        <f t="shared" si="10"/>
        <v>0</v>
      </c>
      <c r="N26" s="182">
        <v>0</v>
      </c>
      <c r="O26" s="182">
        <f t="shared" si="11"/>
        <v>0</v>
      </c>
      <c r="P26" s="182">
        <v>0</v>
      </c>
      <c r="Q26" s="182">
        <f t="shared" si="12"/>
        <v>0</v>
      </c>
      <c r="R26" s="184"/>
      <c r="S26" s="184" t="s">
        <v>281</v>
      </c>
      <c r="T26" s="185" t="s">
        <v>268</v>
      </c>
      <c r="U26" s="158">
        <v>0</v>
      </c>
      <c r="V26" s="158">
        <f t="shared" si="13"/>
        <v>0</v>
      </c>
      <c r="W26" s="158"/>
      <c r="X26" s="158" t="s">
        <v>427</v>
      </c>
      <c r="Y26" s="147"/>
      <c r="Z26" s="147"/>
      <c r="AA26" s="147"/>
      <c r="AB26" s="147"/>
      <c r="AC26" s="147"/>
      <c r="AD26" s="147"/>
      <c r="AE26" s="147"/>
      <c r="AF26" s="147"/>
      <c r="AG26" s="147" t="s">
        <v>761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17</v>
      </c>
      <c r="B27" s="180" t="s">
        <v>2367</v>
      </c>
      <c r="C27" s="187" t="s">
        <v>2368</v>
      </c>
      <c r="D27" s="181" t="s">
        <v>0</v>
      </c>
      <c r="E27" s="182">
        <v>445.1</v>
      </c>
      <c r="F27" s="183"/>
      <c r="G27" s="184">
        <f t="shared" si="7"/>
        <v>0</v>
      </c>
      <c r="H27" s="183"/>
      <c r="I27" s="184">
        <f t="shared" si="8"/>
        <v>0</v>
      </c>
      <c r="J27" s="183"/>
      <c r="K27" s="184">
        <f t="shared" si="9"/>
        <v>0</v>
      </c>
      <c r="L27" s="184">
        <v>21</v>
      </c>
      <c r="M27" s="184">
        <f t="shared" si="10"/>
        <v>0</v>
      </c>
      <c r="N27" s="182">
        <v>0</v>
      </c>
      <c r="O27" s="182">
        <f t="shared" si="11"/>
        <v>0</v>
      </c>
      <c r="P27" s="182">
        <v>0</v>
      </c>
      <c r="Q27" s="182">
        <f t="shared" si="12"/>
        <v>0</v>
      </c>
      <c r="R27" s="184" t="s">
        <v>2354</v>
      </c>
      <c r="S27" s="184" t="s">
        <v>267</v>
      </c>
      <c r="T27" s="185" t="s">
        <v>2336</v>
      </c>
      <c r="U27" s="158">
        <v>0</v>
      </c>
      <c r="V27" s="158">
        <f t="shared" si="13"/>
        <v>0</v>
      </c>
      <c r="W27" s="158"/>
      <c r="X27" s="158" t="s">
        <v>314</v>
      </c>
      <c r="Y27" s="147"/>
      <c r="Z27" s="147"/>
      <c r="AA27" s="147"/>
      <c r="AB27" s="147"/>
      <c r="AC27" s="147"/>
      <c r="AD27" s="147"/>
      <c r="AE27" s="147"/>
      <c r="AF27" s="147"/>
      <c r="AG27" s="147" t="s">
        <v>919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65" t="s">
        <v>262</v>
      </c>
      <c r="B28" s="166" t="s">
        <v>170</v>
      </c>
      <c r="C28" s="186" t="s">
        <v>171</v>
      </c>
      <c r="D28" s="167"/>
      <c r="E28" s="168"/>
      <c r="F28" s="169"/>
      <c r="G28" s="169">
        <f>SUMIF(AG29:AG41,"&lt;&gt;NOR",G29:G41)</f>
        <v>0</v>
      </c>
      <c r="H28" s="169"/>
      <c r="I28" s="169">
        <f>SUM(I29:I41)</f>
        <v>0</v>
      </c>
      <c r="J28" s="169"/>
      <c r="K28" s="169">
        <f>SUM(K29:K41)</f>
        <v>0</v>
      </c>
      <c r="L28" s="169"/>
      <c r="M28" s="169">
        <f>SUM(M29:M41)</f>
        <v>0</v>
      </c>
      <c r="N28" s="168"/>
      <c r="O28" s="168">
        <f>SUM(O29:O41)</f>
        <v>0.01</v>
      </c>
      <c r="P28" s="168"/>
      <c r="Q28" s="168">
        <f>SUM(Q29:Q41)</f>
        <v>0</v>
      </c>
      <c r="R28" s="169"/>
      <c r="S28" s="169"/>
      <c r="T28" s="170"/>
      <c r="U28" s="164"/>
      <c r="V28" s="164">
        <f>SUM(V29:V41)</f>
        <v>26.840000000000003</v>
      </c>
      <c r="W28" s="164"/>
      <c r="X28" s="164"/>
      <c r="AG28" t="s">
        <v>263</v>
      </c>
    </row>
    <row r="29" spans="1:60" ht="22.5" outlineLevel="1" x14ac:dyDescent="0.2">
      <c r="A29" s="179">
        <v>18</v>
      </c>
      <c r="B29" s="180" t="s">
        <v>2369</v>
      </c>
      <c r="C29" s="187" t="s">
        <v>2370</v>
      </c>
      <c r="D29" s="181" t="s">
        <v>383</v>
      </c>
      <c r="E29" s="182">
        <v>18</v>
      </c>
      <c r="F29" s="183"/>
      <c r="G29" s="184">
        <f t="shared" ref="G29:G39" si="14">ROUND(E29*F29,2)</f>
        <v>0</v>
      </c>
      <c r="H29" s="183"/>
      <c r="I29" s="184">
        <f t="shared" ref="I29:I39" si="15">ROUND(E29*H29,2)</f>
        <v>0</v>
      </c>
      <c r="J29" s="183"/>
      <c r="K29" s="184">
        <f t="shared" ref="K29:K39" si="16">ROUND(E29*J29,2)</f>
        <v>0</v>
      </c>
      <c r="L29" s="184">
        <v>21</v>
      </c>
      <c r="M29" s="184">
        <f t="shared" ref="M29:M39" si="17">G29*(1+L29/100)</f>
        <v>0</v>
      </c>
      <c r="N29" s="182">
        <v>0</v>
      </c>
      <c r="O29" s="182">
        <f t="shared" ref="O29:O39" si="18">ROUND(E29*N29,2)</f>
        <v>0</v>
      </c>
      <c r="P29" s="182">
        <v>0</v>
      </c>
      <c r="Q29" s="182">
        <f t="shared" ref="Q29:Q39" si="19">ROUND(E29*P29,2)</f>
        <v>0</v>
      </c>
      <c r="R29" s="184" t="s">
        <v>2354</v>
      </c>
      <c r="S29" s="184" t="s">
        <v>267</v>
      </c>
      <c r="T29" s="185" t="s">
        <v>2336</v>
      </c>
      <c r="U29" s="158">
        <v>0.26800000000000002</v>
      </c>
      <c r="V29" s="158">
        <f t="shared" ref="V29:V39" si="20">ROUND(E29*U29,2)</f>
        <v>4.82</v>
      </c>
      <c r="W29" s="158"/>
      <c r="X29" s="158" t="s">
        <v>314</v>
      </c>
      <c r="Y29" s="147"/>
      <c r="Z29" s="147"/>
      <c r="AA29" s="147"/>
      <c r="AB29" s="147"/>
      <c r="AC29" s="147"/>
      <c r="AD29" s="147"/>
      <c r="AE29" s="147"/>
      <c r="AF29" s="147"/>
      <c r="AG29" s="147" t="s">
        <v>919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19</v>
      </c>
      <c r="B30" s="180" t="s">
        <v>2371</v>
      </c>
      <c r="C30" s="187" t="s">
        <v>2372</v>
      </c>
      <c r="D30" s="181" t="s">
        <v>383</v>
      </c>
      <c r="E30" s="182">
        <v>4</v>
      </c>
      <c r="F30" s="183"/>
      <c r="G30" s="184">
        <f t="shared" si="14"/>
        <v>0</v>
      </c>
      <c r="H30" s="183"/>
      <c r="I30" s="184">
        <f t="shared" si="15"/>
        <v>0</v>
      </c>
      <c r="J30" s="183"/>
      <c r="K30" s="184">
        <f t="shared" si="16"/>
        <v>0</v>
      </c>
      <c r="L30" s="184">
        <v>21</v>
      </c>
      <c r="M30" s="184">
        <f t="shared" si="17"/>
        <v>0</v>
      </c>
      <c r="N30" s="182">
        <v>0</v>
      </c>
      <c r="O30" s="182">
        <f t="shared" si="18"/>
        <v>0</v>
      </c>
      <c r="P30" s="182">
        <v>0</v>
      </c>
      <c r="Q30" s="182">
        <f t="shared" si="19"/>
        <v>0</v>
      </c>
      <c r="R30" s="184"/>
      <c r="S30" s="184" t="s">
        <v>281</v>
      </c>
      <c r="T30" s="185" t="s">
        <v>268</v>
      </c>
      <c r="U30" s="158">
        <v>0</v>
      </c>
      <c r="V30" s="158">
        <f t="shared" si="20"/>
        <v>0</v>
      </c>
      <c r="W30" s="158"/>
      <c r="X30" s="158" t="s">
        <v>427</v>
      </c>
      <c r="Y30" s="147"/>
      <c r="Z30" s="147"/>
      <c r="AA30" s="147"/>
      <c r="AB30" s="147"/>
      <c r="AC30" s="147"/>
      <c r="AD30" s="147"/>
      <c r="AE30" s="147"/>
      <c r="AF30" s="147"/>
      <c r="AG30" s="147" t="s">
        <v>761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20</v>
      </c>
      <c r="B31" s="180" t="s">
        <v>2373</v>
      </c>
      <c r="C31" s="187" t="s">
        <v>2374</v>
      </c>
      <c r="D31" s="181" t="s">
        <v>383</v>
      </c>
      <c r="E31" s="182">
        <v>2</v>
      </c>
      <c r="F31" s="183"/>
      <c r="G31" s="184">
        <f t="shared" si="14"/>
        <v>0</v>
      </c>
      <c r="H31" s="183"/>
      <c r="I31" s="184">
        <f t="shared" si="15"/>
        <v>0</v>
      </c>
      <c r="J31" s="183"/>
      <c r="K31" s="184">
        <f t="shared" si="16"/>
        <v>0</v>
      </c>
      <c r="L31" s="184">
        <v>21</v>
      </c>
      <c r="M31" s="184">
        <f t="shared" si="17"/>
        <v>0</v>
      </c>
      <c r="N31" s="182">
        <v>0</v>
      </c>
      <c r="O31" s="182">
        <f t="shared" si="18"/>
        <v>0</v>
      </c>
      <c r="P31" s="182">
        <v>0</v>
      </c>
      <c r="Q31" s="182">
        <f t="shared" si="19"/>
        <v>0</v>
      </c>
      <c r="R31" s="184"/>
      <c r="S31" s="184" t="s">
        <v>281</v>
      </c>
      <c r="T31" s="185" t="s">
        <v>268</v>
      </c>
      <c r="U31" s="158">
        <v>0</v>
      </c>
      <c r="V31" s="158">
        <f t="shared" si="20"/>
        <v>0</v>
      </c>
      <c r="W31" s="158"/>
      <c r="X31" s="158" t="s">
        <v>427</v>
      </c>
      <c r="Y31" s="147"/>
      <c r="Z31" s="147"/>
      <c r="AA31" s="147"/>
      <c r="AB31" s="147"/>
      <c r="AC31" s="147"/>
      <c r="AD31" s="147"/>
      <c r="AE31" s="147"/>
      <c r="AF31" s="147"/>
      <c r="AG31" s="147" t="s">
        <v>761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21</v>
      </c>
      <c r="B32" s="180" t="s">
        <v>2375</v>
      </c>
      <c r="C32" s="187" t="s">
        <v>2376</v>
      </c>
      <c r="D32" s="181" t="s">
        <v>383</v>
      </c>
      <c r="E32" s="182">
        <v>2</v>
      </c>
      <c r="F32" s="183"/>
      <c r="G32" s="184">
        <f t="shared" si="14"/>
        <v>0</v>
      </c>
      <c r="H32" s="183"/>
      <c r="I32" s="184">
        <f t="shared" si="15"/>
        <v>0</v>
      </c>
      <c r="J32" s="183"/>
      <c r="K32" s="184">
        <f t="shared" si="16"/>
        <v>0</v>
      </c>
      <c r="L32" s="184">
        <v>21</v>
      </c>
      <c r="M32" s="184">
        <f t="shared" si="17"/>
        <v>0</v>
      </c>
      <c r="N32" s="182">
        <v>0</v>
      </c>
      <c r="O32" s="182">
        <f t="shared" si="18"/>
        <v>0</v>
      </c>
      <c r="P32" s="182">
        <v>0</v>
      </c>
      <c r="Q32" s="182">
        <f t="shared" si="19"/>
        <v>0</v>
      </c>
      <c r="R32" s="184"/>
      <c r="S32" s="184" t="s">
        <v>281</v>
      </c>
      <c r="T32" s="185" t="s">
        <v>268</v>
      </c>
      <c r="U32" s="158">
        <v>0</v>
      </c>
      <c r="V32" s="158">
        <f t="shared" si="20"/>
        <v>0</v>
      </c>
      <c r="W32" s="158"/>
      <c r="X32" s="158" t="s">
        <v>427</v>
      </c>
      <c r="Y32" s="147"/>
      <c r="Z32" s="147"/>
      <c r="AA32" s="147"/>
      <c r="AB32" s="147"/>
      <c r="AC32" s="147"/>
      <c r="AD32" s="147"/>
      <c r="AE32" s="147"/>
      <c r="AF32" s="147"/>
      <c r="AG32" s="147" t="s">
        <v>761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22</v>
      </c>
      <c r="B33" s="180" t="s">
        <v>2377</v>
      </c>
      <c r="C33" s="187" t="s">
        <v>2378</v>
      </c>
      <c r="D33" s="181" t="s">
        <v>383</v>
      </c>
      <c r="E33" s="182">
        <v>2</v>
      </c>
      <c r="F33" s="183"/>
      <c r="G33" s="184">
        <f t="shared" si="14"/>
        <v>0</v>
      </c>
      <c r="H33" s="183"/>
      <c r="I33" s="184">
        <f t="shared" si="15"/>
        <v>0</v>
      </c>
      <c r="J33" s="183"/>
      <c r="K33" s="184">
        <f t="shared" si="16"/>
        <v>0</v>
      </c>
      <c r="L33" s="184">
        <v>21</v>
      </c>
      <c r="M33" s="184">
        <f t="shared" si="17"/>
        <v>0</v>
      </c>
      <c r="N33" s="182">
        <v>0</v>
      </c>
      <c r="O33" s="182">
        <f t="shared" si="18"/>
        <v>0</v>
      </c>
      <c r="P33" s="182">
        <v>0</v>
      </c>
      <c r="Q33" s="182">
        <f t="shared" si="19"/>
        <v>0</v>
      </c>
      <c r="R33" s="184"/>
      <c r="S33" s="184" t="s">
        <v>281</v>
      </c>
      <c r="T33" s="185" t="s">
        <v>268</v>
      </c>
      <c r="U33" s="158">
        <v>0</v>
      </c>
      <c r="V33" s="158">
        <f t="shared" si="20"/>
        <v>0</v>
      </c>
      <c r="W33" s="158"/>
      <c r="X33" s="158" t="s">
        <v>427</v>
      </c>
      <c r="Y33" s="147"/>
      <c r="Z33" s="147"/>
      <c r="AA33" s="147"/>
      <c r="AB33" s="147"/>
      <c r="AC33" s="147"/>
      <c r="AD33" s="147"/>
      <c r="AE33" s="147"/>
      <c r="AF33" s="147"/>
      <c r="AG33" s="147" t="s">
        <v>761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23</v>
      </c>
      <c r="B34" s="180" t="s">
        <v>2379</v>
      </c>
      <c r="C34" s="187" t="s">
        <v>2380</v>
      </c>
      <c r="D34" s="181"/>
      <c r="E34" s="182">
        <v>1</v>
      </c>
      <c r="F34" s="183"/>
      <c r="G34" s="184">
        <f t="shared" si="14"/>
        <v>0</v>
      </c>
      <c r="H34" s="183"/>
      <c r="I34" s="184">
        <f t="shared" si="15"/>
        <v>0</v>
      </c>
      <c r="J34" s="183"/>
      <c r="K34" s="184">
        <f t="shared" si="16"/>
        <v>0</v>
      </c>
      <c r="L34" s="184">
        <v>21</v>
      </c>
      <c r="M34" s="184">
        <f t="shared" si="17"/>
        <v>0</v>
      </c>
      <c r="N34" s="182">
        <v>0</v>
      </c>
      <c r="O34" s="182">
        <f t="shared" si="18"/>
        <v>0</v>
      </c>
      <c r="P34" s="182">
        <v>0</v>
      </c>
      <c r="Q34" s="182">
        <f t="shared" si="19"/>
        <v>0</v>
      </c>
      <c r="R34" s="184"/>
      <c r="S34" s="184" t="s">
        <v>281</v>
      </c>
      <c r="T34" s="185" t="s">
        <v>268</v>
      </c>
      <c r="U34" s="158">
        <v>0</v>
      </c>
      <c r="V34" s="158">
        <f t="shared" si="20"/>
        <v>0</v>
      </c>
      <c r="W34" s="158"/>
      <c r="X34" s="158" t="s">
        <v>427</v>
      </c>
      <c r="Y34" s="147"/>
      <c r="Z34" s="147"/>
      <c r="AA34" s="147"/>
      <c r="AB34" s="147"/>
      <c r="AC34" s="147"/>
      <c r="AD34" s="147"/>
      <c r="AE34" s="147"/>
      <c r="AF34" s="147"/>
      <c r="AG34" s="147" t="s">
        <v>761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9">
        <v>24</v>
      </c>
      <c r="B35" s="180" t="s">
        <v>2381</v>
      </c>
      <c r="C35" s="187" t="s">
        <v>2382</v>
      </c>
      <c r="D35" s="181"/>
      <c r="E35" s="182">
        <v>3</v>
      </c>
      <c r="F35" s="183"/>
      <c r="G35" s="184">
        <f t="shared" si="14"/>
        <v>0</v>
      </c>
      <c r="H35" s="183"/>
      <c r="I35" s="184">
        <f t="shared" si="15"/>
        <v>0</v>
      </c>
      <c r="J35" s="183"/>
      <c r="K35" s="184">
        <f t="shared" si="16"/>
        <v>0</v>
      </c>
      <c r="L35" s="184">
        <v>21</v>
      </c>
      <c r="M35" s="184">
        <f t="shared" si="17"/>
        <v>0</v>
      </c>
      <c r="N35" s="182">
        <v>0</v>
      </c>
      <c r="O35" s="182">
        <f t="shared" si="18"/>
        <v>0</v>
      </c>
      <c r="P35" s="182">
        <v>0</v>
      </c>
      <c r="Q35" s="182">
        <f t="shared" si="19"/>
        <v>0</v>
      </c>
      <c r="R35" s="184"/>
      <c r="S35" s="184" t="s">
        <v>281</v>
      </c>
      <c r="T35" s="185" t="s">
        <v>268</v>
      </c>
      <c r="U35" s="158">
        <v>0</v>
      </c>
      <c r="V35" s="158">
        <f t="shared" si="20"/>
        <v>0</v>
      </c>
      <c r="W35" s="158"/>
      <c r="X35" s="158" t="s">
        <v>427</v>
      </c>
      <c r="Y35" s="147"/>
      <c r="Z35" s="147"/>
      <c r="AA35" s="147"/>
      <c r="AB35" s="147"/>
      <c r="AC35" s="147"/>
      <c r="AD35" s="147"/>
      <c r="AE35" s="147"/>
      <c r="AF35" s="147"/>
      <c r="AG35" s="147" t="s">
        <v>761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79">
        <v>25</v>
      </c>
      <c r="B36" s="180" t="s">
        <v>2383</v>
      </c>
      <c r="C36" s="187" t="s">
        <v>2384</v>
      </c>
      <c r="D36" s="181" t="s">
        <v>383</v>
      </c>
      <c r="E36" s="182">
        <v>10</v>
      </c>
      <c r="F36" s="183"/>
      <c r="G36" s="184">
        <f t="shared" si="14"/>
        <v>0</v>
      </c>
      <c r="H36" s="183"/>
      <c r="I36" s="184">
        <f t="shared" si="15"/>
        <v>0</v>
      </c>
      <c r="J36" s="183"/>
      <c r="K36" s="184">
        <f t="shared" si="16"/>
        <v>0</v>
      </c>
      <c r="L36" s="184">
        <v>21</v>
      </c>
      <c r="M36" s="184">
        <f t="shared" si="17"/>
        <v>0</v>
      </c>
      <c r="N36" s="182">
        <v>0</v>
      </c>
      <c r="O36" s="182">
        <f t="shared" si="18"/>
        <v>0</v>
      </c>
      <c r="P36" s="182">
        <v>0</v>
      </c>
      <c r="Q36" s="182">
        <f t="shared" si="19"/>
        <v>0</v>
      </c>
      <c r="R36" s="184" t="s">
        <v>2354</v>
      </c>
      <c r="S36" s="184" t="s">
        <v>267</v>
      </c>
      <c r="T36" s="185" t="s">
        <v>2336</v>
      </c>
      <c r="U36" s="158">
        <v>1.3169999999999999</v>
      </c>
      <c r="V36" s="158">
        <f t="shared" si="20"/>
        <v>13.17</v>
      </c>
      <c r="W36" s="158"/>
      <c r="X36" s="158" t="s">
        <v>314</v>
      </c>
      <c r="Y36" s="147"/>
      <c r="Z36" s="147"/>
      <c r="AA36" s="147"/>
      <c r="AB36" s="147"/>
      <c r="AC36" s="147"/>
      <c r="AD36" s="147"/>
      <c r="AE36" s="147"/>
      <c r="AF36" s="147"/>
      <c r="AG36" s="147" t="s">
        <v>919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26</v>
      </c>
      <c r="B37" s="180" t="s">
        <v>2385</v>
      </c>
      <c r="C37" s="187" t="s">
        <v>2386</v>
      </c>
      <c r="D37" s="181" t="s">
        <v>383</v>
      </c>
      <c r="E37" s="182">
        <v>14</v>
      </c>
      <c r="F37" s="183"/>
      <c r="G37" s="184">
        <f t="shared" si="14"/>
        <v>0</v>
      </c>
      <c r="H37" s="183"/>
      <c r="I37" s="184">
        <f t="shared" si="15"/>
        <v>0</v>
      </c>
      <c r="J37" s="183"/>
      <c r="K37" s="184">
        <f t="shared" si="16"/>
        <v>0</v>
      </c>
      <c r="L37" s="184">
        <v>21</v>
      </c>
      <c r="M37" s="184">
        <f t="shared" si="17"/>
        <v>0</v>
      </c>
      <c r="N37" s="182">
        <v>0</v>
      </c>
      <c r="O37" s="182">
        <f t="shared" si="18"/>
        <v>0</v>
      </c>
      <c r="P37" s="182">
        <v>0</v>
      </c>
      <c r="Q37" s="182">
        <f t="shared" si="19"/>
        <v>0</v>
      </c>
      <c r="R37" s="184" t="s">
        <v>2354</v>
      </c>
      <c r="S37" s="184" t="s">
        <v>267</v>
      </c>
      <c r="T37" s="185" t="s">
        <v>2336</v>
      </c>
      <c r="U37" s="158">
        <v>6.2E-2</v>
      </c>
      <c r="V37" s="158">
        <f t="shared" si="20"/>
        <v>0.87</v>
      </c>
      <c r="W37" s="158"/>
      <c r="X37" s="158" t="s">
        <v>314</v>
      </c>
      <c r="Y37" s="147"/>
      <c r="Z37" s="147"/>
      <c r="AA37" s="147"/>
      <c r="AB37" s="147"/>
      <c r="AC37" s="147"/>
      <c r="AD37" s="147"/>
      <c r="AE37" s="147"/>
      <c r="AF37" s="147"/>
      <c r="AG37" s="147" t="s">
        <v>919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79">
        <v>27</v>
      </c>
      <c r="B38" s="180" t="s">
        <v>2387</v>
      </c>
      <c r="C38" s="187" t="s">
        <v>2388</v>
      </c>
      <c r="D38" s="181" t="s">
        <v>312</v>
      </c>
      <c r="E38" s="182">
        <v>60</v>
      </c>
      <c r="F38" s="183"/>
      <c r="G38" s="184">
        <f t="shared" si="14"/>
        <v>0</v>
      </c>
      <c r="H38" s="183"/>
      <c r="I38" s="184">
        <f t="shared" si="15"/>
        <v>0</v>
      </c>
      <c r="J38" s="183"/>
      <c r="K38" s="184">
        <f t="shared" si="16"/>
        <v>0</v>
      </c>
      <c r="L38" s="184">
        <v>21</v>
      </c>
      <c r="M38" s="184">
        <f t="shared" si="17"/>
        <v>0</v>
      </c>
      <c r="N38" s="182">
        <v>0</v>
      </c>
      <c r="O38" s="182">
        <f t="shared" si="18"/>
        <v>0</v>
      </c>
      <c r="P38" s="182">
        <v>0</v>
      </c>
      <c r="Q38" s="182">
        <f t="shared" si="19"/>
        <v>0</v>
      </c>
      <c r="R38" s="184" t="s">
        <v>2354</v>
      </c>
      <c r="S38" s="184" t="s">
        <v>267</v>
      </c>
      <c r="T38" s="185" t="s">
        <v>2336</v>
      </c>
      <c r="U38" s="158">
        <v>3.1E-2</v>
      </c>
      <c r="V38" s="158">
        <f t="shared" si="20"/>
        <v>1.86</v>
      </c>
      <c r="W38" s="158"/>
      <c r="X38" s="158" t="s">
        <v>314</v>
      </c>
      <c r="Y38" s="147"/>
      <c r="Z38" s="147"/>
      <c r="AA38" s="147"/>
      <c r="AB38" s="147"/>
      <c r="AC38" s="147"/>
      <c r="AD38" s="147"/>
      <c r="AE38" s="147"/>
      <c r="AF38" s="147"/>
      <c r="AG38" s="147" t="s">
        <v>919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2">
        <v>28</v>
      </c>
      <c r="B39" s="173" t="s">
        <v>2389</v>
      </c>
      <c r="C39" s="188" t="s">
        <v>2390</v>
      </c>
      <c r="D39" s="174" t="s">
        <v>383</v>
      </c>
      <c r="E39" s="175">
        <v>4</v>
      </c>
      <c r="F39" s="176"/>
      <c r="G39" s="177">
        <f t="shared" si="14"/>
        <v>0</v>
      </c>
      <c r="H39" s="176"/>
      <c r="I39" s="177">
        <f t="shared" si="15"/>
        <v>0</v>
      </c>
      <c r="J39" s="176"/>
      <c r="K39" s="177">
        <f t="shared" si="16"/>
        <v>0</v>
      </c>
      <c r="L39" s="177">
        <v>21</v>
      </c>
      <c r="M39" s="177">
        <f t="shared" si="17"/>
        <v>0</v>
      </c>
      <c r="N39" s="175">
        <v>3.3400000000000001E-3</v>
      </c>
      <c r="O39" s="175">
        <f t="shared" si="18"/>
        <v>0.01</v>
      </c>
      <c r="P39" s="175">
        <v>0</v>
      </c>
      <c r="Q39" s="175">
        <f t="shared" si="19"/>
        <v>0</v>
      </c>
      <c r="R39" s="177" t="s">
        <v>2354</v>
      </c>
      <c r="S39" s="177" t="s">
        <v>267</v>
      </c>
      <c r="T39" s="178" t="s">
        <v>2336</v>
      </c>
      <c r="U39" s="158">
        <v>1.5289999999999999</v>
      </c>
      <c r="V39" s="158">
        <f t="shared" si="20"/>
        <v>6.12</v>
      </c>
      <c r="W39" s="158"/>
      <c r="X39" s="158" t="s">
        <v>314</v>
      </c>
      <c r="Y39" s="147"/>
      <c r="Z39" s="147"/>
      <c r="AA39" s="147"/>
      <c r="AB39" s="147"/>
      <c r="AC39" s="147"/>
      <c r="AD39" s="147"/>
      <c r="AE39" s="147"/>
      <c r="AF39" s="147"/>
      <c r="AG39" s="147" t="s">
        <v>919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66" t="s">
        <v>2391</v>
      </c>
      <c r="D40" s="267"/>
      <c r="E40" s="267"/>
      <c r="F40" s="267"/>
      <c r="G40" s="267"/>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317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29</v>
      </c>
      <c r="B41" s="180" t="s">
        <v>2392</v>
      </c>
      <c r="C41" s="187" t="s">
        <v>2393</v>
      </c>
      <c r="D41" s="181" t="s">
        <v>0</v>
      </c>
      <c r="E41" s="182">
        <v>2145</v>
      </c>
      <c r="F41" s="183"/>
      <c r="G41" s="184">
        <f>ROUND(E41*F41,2)</f>
        <v>0</v>
      </c>
      <c r="H41" s="183"/>
      <c r="I41" s="184">
        <f>ROUND(E41*H41,2)</f>
        <v>0</v>
      </c>
      <c r="J41" s="183"/>
      <c r="K41" s="184">
        <f>ROUND(E41*J41,2)</f>
        <v>0</v>
      </c>
      <c r="L41" s="184">
        <v>21</v>
      </c>
      <c r="M41" s="184">
        <f>G41*(1+L41/100)</f>
        <v>0</v>
      </c>
      <c r="N41" s="182">
        <v>0</v>
      </c>
      <c r="O41" s="182">
        <f>ROUND(E41*N41,2)</f>
        <v>0</v>
      </c>
      <c r="P41" s="182">
        <v>0</v>
      </c>
      <c r="Q41" s="182">
        <f>ROUND(E41*P41,2)</f>
        <v>0</v>
      </c>
      <c r="R41" s="184" t="s">
        <v>2354</v>
      </c>
      <c r="S41" s="184" t="s">
        <v>267</v>
      </c>
      <c r="T41" s="185" t="s">
        <v>2336</v>
      </c>
      <c r="U41" s="158">
        <v>0</v>
      </c>
      <c r="V41" s="158">
        <f>ROUND(E41*U41,2)</f>
        <v>0</v>
      </c>
      <c r="W41" s="158"/>
      <c r="X41" s="158" t="s">
        <v>314</v>
      </c>
      <c r="Y41" s="147"/>
      <c r="Z41" s="147"/>
      <c r="AA41" s="147"/>
      <c r="AB41" s="147"/>
      <c r="AC41" s="147"/>
      <c r="AD41" s="147"/>
      <c r="AE41" s="147"/>
      <c r="AF41" s="147"/>
      <c r="AG41" s="147" t="s">
        <v>919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x14ac:dyDescent="0.2">
      <c r="A42" s="165" t="s">
        <v>262</v>
      </c>
      <c r="B42" s="166" t="s">
        <v>188</v>
      </c>
      <c r="C42" s="186" t="s">
        <v>189</v>
      </c>
      <c r="D42" s="167"/>
      <c r="E42" s="168"/>
      <c r="F42" s="169"/>
      <c r="G42" s="169">
        <f>SUMIF(AG43:AG44,"&lt;&gt;NOR",G43:G44)</f>
        <v>0</v>
      </c>
      <c r="H42" s="169"/>
      <c r="I42" s="169">
        <f>SUM(I43:I44)</f>
        <v>0</v>
      </c>
      <c r="J42" s="169"/>
      <c r="K42" s="169">
        <f>SUM(K43:K44)</f>
        <v>0</v>
      </c>
      <c r="L42" s="169"/>
      <c r="M42" s="169">
        <f>SUM(M43:M44)</f>
        <v>0</v>
      </c>
      <c r="N42" s="168"/>
      <c r="O42" s="168">
        <f>SUM(O43:O44)</f>
        <v>0</v>
      </c>
      <c r="P42" s="168"/>
      <c r="Q42" s="168">
        <f>SUM(Q43:Q44)</f>
        <v>0</v>
      </c>
      <c r="R42" s="169"/>
      <c r="S42" s="169"/>
      <c r="T42" s="170"/>
      <c r="U42" s="164"/>
      <c r="V42" s="164">
        <f>SUM(V43:V44)</f>
        <v>23.2</v>
      </c>
      <c r="W42" s="164"/>
      <c r="X42" s="164"/>
      <c r="AG42" t="s">
        <v>263</v>
      </c>
    </row>
    <row r="43" spans="1:60" ht="22.5" outlineLevel="1" x14ac:dyDescent="0.2">
      <c r="A43" s="172">
        <v>30</v>
      </c>
      <c r="B43" s="173" t="s">
        <v>2394</v>
      </c>
      <c r="C43" s="188" t="s">
        <v>2395</v>
      </c>
      <c r="D43" s="174" t="s">
        <v>432</v>
      </c>
      <c r="E43" s="175">
        <v>200</v>
      </c>
      <c r="F43" s="176"/>
      <c r="G43" s="177">
        <f>ROUND(E43*F43,2)</f>
        <v>0</v>
      </c>
      <c r="H43" s="176"/>
      <c r="I43" s="177">
        <f>ROUND(E43*H43,2)</f>
        <v>0</v>
      </c>
      <c r="J43" s="176"/>
      <c r="K43" s="177">
        <f>ROUND(E43*J43,2)</f>
        <v>0</v>
      </c>
      <c r="L43" s="177">
        <v>21</v>
      </c>
      <c r="M43" s="177">
        <f>G43*(1+L43/100)</f>
        <v>0</v>
      </c>
      <c r="N43" s="175">
        <v>0</v>
      </c>
      <c r="O43" s="175">
        <f>ROUND(E43*N43,2)</f>
        <v>0</v>
      </c>
      <c r="P43" s="175">
        <v>0</v>
      </c>
      <c r="Q43" s="175">
        <f>ROUND(E43*P43,2)</f>
        <v>0</v>
      </c>
      <c r="R43" s="177" t="s">
        <v>2138</v>
      </c>
      <c r="S43" s="177" t="s">
        <v>267</v>
      </c>
      <c r="T43" s="178" t="s">
        <v>268</v>
      </c>
      <c r="U43" s="158">
        <v>0.11600000000000001</v>
      </c>
      <c r="V43" s="158">
        <f>ROUND(E43*U43,2)</f>
        <v>23.2</v>
      </c>
      <c r="W43" s="158"/>
      <c r="X43" s="158" t="s">
        <v>314</v>
      </c>
      <c r="Y43" s="147"/>
      <c r="Z43" s="147"/>
      <c r="AA43" s="147"/>
      <c r="AB43" s="147"/>
      <c r="AC43" s="147"/>
      <c r="AD43" s="147"/>
      <c r="AE43" s="147"/>
      <c r="AF43" s="147"/>
      <c r="AG43" s="147" t="s">
        <v>315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66" t="s">
        <v>2396</v>
      </c>
      <c r="D44" s="267"/>
      <c r="E44" s="267"/>
      <c r="F44" s="267"/>
      <c r="G44" s="267"/>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317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165" t="s">
        <v>262</v>
      </c>
      <c r="B45" s="166" t="s">
        <v>151</v>
      </c>
      <c r="C45" s="186" t="s">
        <v>151</v>
      </c>
      <c r="D45" s="167"/>
      <c r="E45" s="168"/>
      <c r="F45" s="169"/>
      <c r="G45" s="169">
        <f>SUMIF(AG46:AG46,"&lt;&gt;NOR",G46:G46)</f>
        <v>0</v>
      </c>
      <c r="H45" s="169"/>
      <c r="I45" s="169">
        <f>SUM(I46:I46)</f>
        <v>0</v>
      </c>
      <c r="J45" s="169"/>
      <c r="K45" s="169">
        <f>SUM(K46:K46)</f>
        <v>0</v>
      </c>
      <c r="L45" s="169"/>
      <c r="M45" s="169">
        <f>SUM(M46:M46)</f>
        <v>0</v>
      </c>
      <c r="N45" s="168"/>
      <c r="O45" s="168">
        <f>SUM(O46:O46)</f>
        <v>0</v>
      </c>
      <c r="P45" s="168"/>
      <c r="Q45" s="168">
        <f>SUM(Q46:Q46)</f>
        <v>0</v>
      </c>
      <c r="R45" s="169"/>
      <c r="S45" s="169"/>
      <c r="T45" s="170"/>
      <c r="U45" s="164"/>
      <c r="V45" s="164">
        <f>SUM(V46:V46)</f>
        <v>36</v>
      </c>
      <c r="W45" s="164"/>
      <c r="X45" s="164"/>
      <c r="AG45" t="s">
        <v>263</v>
      </c>
    </row>
    <row r="46" spans="1:60" outlineLevel="1" x14ac:dyDescent="0.2">
      <c r="A46" s="172">
        <v>31</v>
      </c>
      <c r="B46" s="173" t="s">
        <v>2397</v>
      </c>
      <c r="C46" s="188" t="s">
        <v>2398</v>
      </c>
      <c r="D46" s="174" t="s">
        <v>1423</v>
      </c>
      <c r="E46" s="175">
        <v>36</v>
      </c>
      <c r="F46" s="176"/>
      <c r="G46" s="177">
        <f>ROUND(E46*F46,2)</f>
        <v>0</v>
      </c>
      <c r="H46" s="176"/>
      <c r="I46" s="177">
        <f>ROUND(E46*H46,2)</f>
        <v>0</v>
      </c>
      <c r="J46" s="176"/>
      <c r="K46" s="177">
        <f>ROUND(E46*J46,2)</f>
        <v>0</v>
      </c>
      <c r="L46" s="177">
        <v>21</v>
      </c>
      <c r="M46" s="177">
        <f>G46*(1+L46/100)</f>
        <v>0</v>
      </c>
      <c r="N46" s="175">
        <v>0</v>
      </c>
      <c r="O46" s="175">
        <f>ROUND(E46*N46,2)</f>
        <v>0</v>
      </c>
      <c r="P46" s="175">
        <v>0</v>
      </c>
      <c r="Q46" s="175">
        <f>ROUND(E46*P46,2)</f>
        <v>0</v>
      </c>
      <c r="R46" s="177" t="s">
        <v>2399</v>
      </c>
      <c r="S46" s="177" t="s">
        <v>267</v>
      </c>
      <c r="T46" s="178" t="s">
        <v>268</v>
      </c>
      <c r="U46" s="158">
        <v>1</v>
      </c>
      <c r="V46" s="158">
        <f>ROUND(E46*U46,2)</f>
        <v>36</v>
      </c>
      <c r="W46" s="158"/>
      <c r="X46" s="158" t="s">
        <v>149</v>
      </c>
      <c r="Y46" s="147"/>
      <c r="Z46" s="147"/>
      <c r="AA46" s="147"/>
      <c r="AB46" s="147"/>
      <c r="AC46" s="147"/>
      <c r="AD46" s="147"/>
      <c r="AE46" s="147"/>
      <c r="AF46" s="147"/>
      <c r="AG46" s="147" t="s">
        <v>915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3"/>
      <c r="B47" s="4"/>
      <c r="C47" s="192"/>
      <c r="D47" s="6"/>
      <c r="E47" s="3"/>
      <c r="F47" s="3"/>
      <c r="G47" s="3"/>
      <c r="H47" s="3"/>
      <c r="I47" s="3"/>
      <c r="J47" s="3"/>
      <c r="K47" s="3"/>
      <c r="L47" s="3"/>
      <c r="M47" s="3"/>
      <c r="N47" s="3"/>
      <c r="O47" s="3"/>
      <c r="P47" s="3"/>
      <c r="Q47" s="3"/>
      <c r="R47" s="3"/>
      <c r="S47" s="3"/>
      <c r="T47" s="3"/>
      <c r="U47" s="3"/>
      <c r="V47" s="3"/>
      <c r="W47" s="3"/>
      <c r="X47" s="3"/>
      <c r="AE47">
        <v>15</v>
      </c>
      <c r="AF47">
        <v>21</v>
      </c>
      <c r="AG47" t="s">
        <v>249</v>
      </c>
    </row>
    <row r="48" spans="1:60" x14ac:dyDescent="0.2">
      <c r="A48" s="150"/>
      <c r="B48" s="151" t="s">
        <v>29</v>
      </c>
      <c r="C48" s="193"/>
      <c r="D48" s="152"/>
      <c r="E48" s="153"/>
      <c r="F48" s="153"/>
      <c r="G48" s="171">
        <f>G8+G13+G20+G28+G42+G45</f>
        <v>0</v>
      </c>
      <c r="H48" s="3"/>
      <c r="I48" s="3"/>
      <c r="J48" s="3"/>
      <c r="K48" s="3"/>
      <c r="L48" s="3"/>
      <c r="M48" s="3"/>
      <c r="N48" s="3"/>
      <c r="O48" s="3"/>
      <c r="P48" s="3"/>
      <c r="Q48" s="3"/>
      <c r="R48" s="3"/>
      <c r="S48" s="3"/>
      <c r="T48" s="3"/>
      <c r="U48" s="3"/>
      <c r="V48" s="3"/>
      <c r="W48" s="3"/>
      <c r="X48" s="3"/>
      <c r="AE48">
        <f>SUMIF(L7:L46,AE47,G7:G46)</f>
        <v>0</v>
      </c>
      <c r="AF48">
        <f>SUMIF(L7:L46,AF47,G7:G46)</f>
        <v>0</v>
      </c>
      <c r="AG48" t="s">
        <v>307</v>
      </c>
    </row>
    <row r="49" spans="3:33" x14ac:dyDescent="0.2">
      <c r="C49" s="194"/>
      <c r="D49" s="10"/>
      <c r="AG49" t="s">
        <v>308</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xFJmTJX8Qrvhhh2rlOcgm/jf81334lcZjK1LJGfFxMO5AYdi/3xySg7FsJpM99FwltBWOruRFzoRD1aIneQGg==" saltValue="8k+L+HwcdvbsvgwBC4slgw==" spinCount="100000" sheet="1" objects="1" scenarios="1"/>
  <mergeCells count="6">
    <mergeCell ref="C44:G44"/>
    <mergeCell ref="A1:G1"/>
    <mergeCell ref="C2:G2"/>
    <mergeCell ref="C3:G3"/>
    <mergeCell ref="C4:G4"/>
    <mergeCell ref="C40:G4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A195-2D71-4D0A-B059-08F40609D175}">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77</v>
      </c>
      <c r="C4" s="261" t="s">
        <v>78</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200</v>
      </c>
      <c r="D8" s="167"/>
      <c r="E8" s="168"/>
      <c r="F8" s="169"/>
      <c r="G8" s="169">
        <f>SUMIF(AG9:AG9,"&lt;&gt;NOR",G9:G9)</f>
        <v>0</v>
      </c>
      <c r="H8" s="169"/>
      <c r="I8" s="169">
        <f>SUM(I9:I9)</f>
        <v>0</v>
      </c>
      <c r="J8" s="169"/>
      <c r="K8" s="169">
        <f>SUM(K9:K9)</f>
        <v>0</v>
      </c>
      <c r="L8" s="169"/>
      <c r="M8" s="169">
        <f>SUM(M9:M9)</f>
        <v>0</v>
      </c>
      <c r="N8" s="168"/>
      <c r="O8" s="168">
        <f>SUM(O9:O9)</f>
        <v>0</v>
      </c>
      <c r="P8" s="168"/>
      <c r="Q8" s="168">
        <f>SUM(Q9:Q9)</f>
        <v>0</v>
      </c>
      <c r="R8" s="169"/>
      <c r="S8" s="169"/>
      <c r="T8" s="170"/>
      <c r="U8" s="164"/>
      <c r="V8" s="164">
        <f>SUM(V9:V9)</f>
        <v>0</v>
      </c>
      <c r="W8" s="164"/>
      <c r="X8" s="164"/>
      <c r="AG8" t="s">
        <v>263</v>
      </c>
    </row>
    <row r="9" spans="1:60" outlineLevel="1" x14ac:dyDescent="0.2">
      <c r="A9" s="179">
        <v>1</v>
      </c>
      <c r="B9" s="180" t="s">
        <v>2400</v>
      </c>
      <c r="C9" s="187" t="s">
        <v>2611</v>
      </c>
      <c r="D9" s="181" t="s">
        <v>1340</v>
      </c>
      <c r="E9" s="182">
        <v>3</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281</v>
      </c>
      <c r="T9" s="185" t="s">
        <v>268</v>
      </c>
      <c r="U9" s="158">
        <v>0</v>
      </c>
      <c r="V9" s="158">
        <f>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165" t="s">
        <v>262</v>
      </c>
      <c r="B10" s="166" t="s">
        <v>71</v>
      </c>
      <c r="C10" s="186" t="s">
        <v>151</v>
      </c>
      <c r="D10" s="167"/>
      <c r="E10" s="168"/>
      <c r="F10" s="169"/>
      <c r="G10" s="169">
        <f>SUMIF(AG11:AG12,"&lt;&gt;NOR",G11:G12)</f>
        <v>0</v>
      </c>
      <c r="H10" s="169"/>
      <c r="I10" s="169">
        <f>SUM(I11:I12)</f>
        <v>0</v>
      </c>
      <c r="J10" s="169"/>
      <c r="K10" s="169">
        <f>SUM(K11:K12)</f>
        <v>0</v>
      </c>
      <c r="L10" s="169"/>
      <c r="M10" s="169">
        <f>SUM(M11:M12)</f>
        <v>0</v>
      </c>
      <c r="N10" s="168"/>
      <c r="O10" s="168">
        <f>SUM(O11:O12)</f>
        <v>0</v>
      </c>
      <c r="P10" s="168"/>
      <c r="Q10" s="168">
        <f>SUM(Q11:Q12)</f>
        <v>0</v>
      </c>
      <c r="R10" s="169"/>
      <c r="S10" s="169"/>
      <c r="T10" s="170"/>
      <c r="U10" s="164"/>
      <c r="V10" s="164">
        <f>SUM(V11:V12)</f>
        <v>0</v>
      </c>
      <c r="W10" s="164"/>
      <c r="X10" s="164"/>
      <c r="AG10" t="s">
        <v>263</v>
      </c>
    </row>
    <row r="11" spans="1:60" outlineLevel="1" x14ac:dyDescent="0.2">
      <c r="A11" s="179">
        <v>2</v>
      </c>
      <c r="B11" s="180" t="s">
        <v>2401</v>
      </c>
      <c r="C11" s="187" t="s">
        <v>2402</v>
      </c>
      <c r="D11" s="181" t="s">
        <v>1340</v>
      </c>
      <c r="E11" s="182">
        <v>1</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281</v>
      </c>
      <c r="T11" s="185" t="s">
        <v>268</v>
      </c>
      <c r="U11" s="158">
        <v>0</v>
      </c>
      <c r="V11" s="158">
        <f>ROUND(E11*U11,2)</f>
        <v>0</v>
      </c>
      <c r="W11" s="158"/>
      <c r="X11" s="158" t="s">
        <v>314</v>
      </c>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3</v>
      </c>
      <c r="B12" s="180" t="s">
        <v>2403</v>
      </c>
      <c r="C12" s="187" t="s">
        <v>2404</v>
      </c>
      <c r="D12" s="181" t="s">
        <v>1340</v>
      </c>
      <c r="E12" s="182">
        <v>3</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281</v>
      </c>
      <c r="T12" s="185" t="s">
        <v>268</v>
      </c>
      <c r="U12" s="158">
        <v>0</v>
      </c>
      <c r="V12" s="158">
        <f>ROUND(E12*U12,2)</f>
        <v>0</v>
      </c>
      <c r="W12" s="158"/>
      <c r="X12" s="158" t="s">
        <v>314</v>
      </c>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5" t="s">
        <v>262</v>
      </c>
      <c r="B13" s="166" t="s">
        <v>60</v>
      </c>
      <c r="C13" s="186" t="s">
        <v>207</v>
      </c>
      <c r="D13" s="167"/>
      <c r="E13" s="168"/>
      <c r="F13" s="169"/>
      <c r="G13" s="169">
        <f>SUMIF(AG14:AG14,"&lt;&gt;NOR",G14:G14)</f>
        <v>0</v>
      </c>
      <c r="H13" s="169"/>
      <c r="I13" s="169">
        <f>SUM(I14:I14)</f>
        <v>0</v>
      </c>
      <c r="J13" s="169"/>
      <c r="K13" s="169">
        <f>SUM(K14:K14)</f>
        <v>0</v>
      </c>
      <c r="L13" s="169"/>
      <c r="M13" s="169">
        <f>SUM(M14:M14)</f>
        <v>0</v>
      </c>
      <c r="N13" s="168"/>
      <c r="O13" s="168">
        <f>SUM(O14:O14)</f>
        <v>0</v>
      </c>
      <c r="P13" s="168"/>
      <c r="Q13" s="168">
        <f>SUM(Q14:Q14)</f>
        <v>0</v>
      </c>
      <c r="R13" s="169"/>
      <c r="S13" s="169"/>
      <c r="T13" s="170"/>
      <c r="U13" s="164"/>
      <c r="V13" s="164">
        <f>SUM(V14:V14)</f>
        <v>0</v>
      </c>
      <c r="W13" s="164"/>
      <c r="X13" s="164"/>
      <c r="AG13" t="s">
        <v>263</v>
      </c>
    </row>
    <row r="14" spans="1:60" outlineLevel="1" x14ac:dyDescent="0.2">
      <c r="A14" s="179">
        <v>4</v>
      </c>
      <c r="B14" s="180" t="s">
        <v>2405</v>
      </c>
      <c r="C14" s="187" t="s">
        <v>2406</v>
      </c>
      <c r="D14" s="181" t="s">
        <v>432</v>
      </c>
      <c r="E14" s="182">
        <v>270</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281</v>
      </c>
      <c r="T14" s="185" t="s">
        <v>268</v>
      </c>
      <c r="U14" s="158">
        <v>0</v>
      </c>
      <c r="V14" s="158">
        <f>ROUND(E14*U14,2)</f>
        <v>0</v>
      </c>
      <c r="W14" s="158"/>
      <c r="X14" s="158" t="s">
        <v>314</v>
      </c>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5" t="s">
        <v>262</v>
      </c>
      <c r="B15" s="166" t="s">
        <v>222</v>
      </c>
      <c r="C15" s="186" t="s">
        <v>151</v>
      </c>
      <c r="D15" s="167"/>
      <c r="E15" s="168"/>
      <c r="F15" s="169"/>
      <c r="G15" s="169">
        <f>SUMIF(AG16:AG19,"&lt;&gt;NOR",G16:G19)</f>
        <v>0</v>
      </c>
      <c r="H15" s="169"/>
      <c r="I15" s="169">
        <f>SUM(I16:I19)</f>
        <v>0</v>
      </c>
      <c r="J15" s="169"/>
      <c r="K15" s="169">
        <f>SUM(K16:K19)</f>
        <v>0</v>
      </c>
      <c r="L15" s="169"/>
      <c r="M15" s="169">
        <f>SUM(M16:M19)</f>
        <v>0</v>
      </c>
      <c r="N15" s="168"/>
      <c r="O15" s="168">
        <f>SUM(O16:O19)</f>
        <v>0</v>
      </c>
      <c r="P15" s="168"/>
      <c r="Q15" s="168">
        <f>SUM(Q16:Q19)</f>
        <v>0</v>
      </c>
      <c r="R15" s="169"/>
      <c r="S15" s="169"/>
      <c r="T15" s="170"/>
      <c r="U15" s="164"/>
      <c r="V15" s="164">
        <f>SUM(V16:V19)</f>
        <v>0</v>
      </c>
      <c r="W15" s="164"/>
      <c r="X15" s="164"/>
      <c r="AG15" t="s">
        <v>263</v>
      </c>
    </row>
    <row r="16" spans="1:60" outlineLevel="1" x14ac:dyDescent="0.2">
      <c r="A16" s="179">
        <v>5</v>
      </c>
      <c r="B16" s="180" t="s">
        <v>2407</v>
      </c>
      <c r="C16" s="187" t="s">
        <v>149</v>
      </c>
      <c r="D16" s="181" t="s">
        <v>1423</v>
      </c>
      <c r="E16" s="182">
        <v>2</v>
      </c>
      <c r="F16" s="183"/>
      <c r="G16" s="184">
        <f>ROUND(E16*F16,2)</f>
        <v>0</v>
      </c>
      <c r="H16" s="183"/>
      <c r="I16" s="184">
        <f>ROUND(E16*H16,2)</f>
        <v>0</v>
      </c>
      <c r="J16" s="183"/>
      <c r="K16" s="184">
        <f>ROUND(E16*J16,2)</f>
        <v>0</v>
      </c>
      <c r="L16" s="184">
        <v>21</v>
      </c>
      <c r="M16" s="184">
        <f>G16*(1+L16/100)</f>
        <v>0</v>
      </c>
      <c r="N16" s="182">
        <v>0</v>
      </c>
      <c r="O16" s="182">
        <f>ROUND(E16*N16,2)</f>
        <v>0</v>
      </c>
      <c r="P16" s="182">
        <v>0</v>
      </c>
      <c r="Q16" s="182">
        <f>ROUND(E16*P16,2)</f>
        <v>0</v>
      </c>
      <c r="R16" s="184"/>
      <c r="S16" s="184" t="s">
        <v>281</v>
      </c>
      <c r="T16" s="185" t="s">
        <v>268</v>
      </c>
      <c r="U16" s="158">
        <v>0</v>
      </c>
      <c r="V16" s="158">
        <f>ROUND(E16*U16,2)</f>
        <v>0</v>
      </c>
      <c r="W16" s="158"/>
      <c r="X16" s="158" t="s">
        <v>314</v>
      </c>
      <c r="Y16" s="147"/>
      <c r="Z16" s="147"/>
      <c r="AA16" s="147"/>
      <c r="AB16" s="147"/>
      <c r="AC16" s="147"/>
      <c r="AD16" s="147"/>
      <c r="AE16" s="147"/>
      <c r="AF16" s="147"/>
      <c r="AG16" s="147" t="s">
        <v>919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6</v>
      </c>
      <c r="B17" s="180" t="s">
        <v>2408</v>
      </c>
      <c r="C17" s="187" t="s">
        <v>2409</v>
      </c>
      <c r="D17" s="181" t="s">
        <v>1423</v>
      </c>
      <c r="E17" s="182">
        <v>4</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281</v>
      </c>
      <c r="T17" s="185" t="s">
        <v>268</v>
      </c>
      <c r="U17" s="158">
        <v>0</v>
      </c>
      <c r="V17" s="158">
        <f>ROUND(E17*U17,2)</f>
        <v>0</v>
      </c>
      <c r="W17" s="158"/>
      <c r="X17" s="158" t="s">
        <v>314</v>
      </c>
      <c r="Y17" s="147"/>
      <c r="Z17" s="147"/>
      <c r="AA17" s="147"/>
      <c r="AB17" s="147"/>
      <c r="AC17" s="147"/>
      <c r="AD17" s="147"/>
      <c r="AE17" s="147"/>
      <c r="AF17" s="147"/>
      <c r="AG17" s="147" t="s">
        <v>919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7</v>
      </c>
      <c r="B18" s="180" t="s">
        <v>2410</v>
      </c>
      <c r="C18" s="187" t="s">
        <v>2411</v>
      </c>
      <c r="D18" s="181" t="s">
        <v>1423</v>
      </c>
      <c r="E18" s="182">
        <v>6</v>
      </c>
      <c r="F18" s="183"/>
      <c r="G18" s="184">
        <f>ROUND(E18*F18,2)</f>
        <v>0</v>
      </c>
      <c r="H18" s="183"/>
      <c r="I18" s="184">
        <f>ROUND(E18*H18,2)</f>
        <v>0</v>
      </c>
      <c r="J18" s="183"/>
      <c r="K18" s="184">
        <f>ROUND(E18*J18,2)</f>
        <v>0</v>
      </c>
      <c r="L18" s="184">
        <v>21</v>
      </c>
      <c r="M18" s="184">
        <f>G18*(1+L18/100)</f>
        <v>0</v>
      </c>
      <c r="N18" s="182">
        <v>0</v>
      </c>
      <c r="O18" s="182">
        <f>ROUND(E18*N18,2)</f>
        <v>0</v>
      </c>
      <c r="P18" s="182">
        <v>0</v>
      </c>
      <c r="Q18" s="182">
        <f>ROUND(E18*P18,2)</f>
        <v>0</v>
      </c>
      <c r="R18" s="184"/>
      <c r="S18" s="184" t="s">
        <v>281</v>
      </c>
      <c r="T18" s="185" t="s">
        <v>268</v>
      </c>
      <c r="U18" s="158">
        <v>0</v>
      </c>
      <c r="V18" s="158">
        <f>ROUND(E18*U18,2)</f>
        <v>0</v>
      </c>
      <c r="W18" s="158"/>
      <c r="X18" s="158" t="s">
        <v>314</v>
      </c>
      <c r="Y18" s="147"/>
      <c r="Z18" s="147"/>
      <c r="AA18" s="147"/>
      <c r="AB18" s="147"/>
      <c r="AC18" s="147"/>
      <c r="AD18" s="147"/>
      <c r="AE18" s="147"/>
      <c r="AF18" s="147"/>
      <c r="AG18" s="147" t="s">
        <v>919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2">
        <v>8</v>
      </c>
      <c r="B19" s="173" t="s">
        <v>2412</v>
      </c>
      <c r="C19" s="188" t="s">
        <v>2413</v>
      </c>
      <c r="D19" s="174" t="s">
        <v>1423</v>
      </c>
      <c r="E19" s="175">
        <v>8</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281</v>
      </c>
      <c r="T19" s="178" t="s">
        <v>268</v>
      </c>
      <c r="U19" s="158">
        <v>0</v>
      </c>
      <c r="V19" s="158">
        <f>ROUND(E19*U19,2)</f>
        <v>0</v>
      </c>
      <c r="W19" s="158"/>
      <c r="X19" s="158" t="s">
        <v>314</v>
      </c>
      <c r="Y19" s="147"/>
      <c r="Z19" s="147"/>
      <c r="AA19" s="147"/>
      <c r="AB19" s="147"/>
      <c r="AC19" s="147"/>
      <c r="AD19" s="147"/>
      <c r="AE19" s="147"/>
      <c r="AF19" s="147"/>
      <c r="AG19" s="147" t="s">
        <v>919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3"/>
      <c r="B20" s="4"/>
      <c r="C20" s="192"/>
      <c r="D20" s="6"/>
      <c r="E20" s="3"/>
      <c r="F20" s="3"/>
      <c r="G20" s="3"/>
      <c r="H20" s="3"/>
      <c r="I20" s="3"/>
      <c r="J20" s="3"/>
      <c r="K20" s="3"/>
      <c r="L20" s="3"/>
      <c r="M20" s="3"/>
      <c r="N20" s="3"/>
      <c r="O20" s="3"/>
      <c r="P20" s="3"/>
      <c r="Q20" s="3"/>
      <c r="R20" s="3"/>
      <c r="S20" s="3"/>
      <c r="T20" s="3"/>
      <c r="U20" s="3"/>
      <c r="V20" s="3"/>
      <c r="W20" s="3"/>
      <c r="X20" s="3"/>
      <c r="AE20">
        <v>15</v>
      </c>
      <c r="AF20">
        <v>21</v>
      </c>
      <c r="AG20" t="s">
        <v>249</v>
      </c>
    </row>
    <row r="21" spans="1:60" x14ac:dyDescent="0.2">
      <c r="A21" s="150"/>
      <c r="B21" s="151" t="s">
        <v>29</v>
      </c>
      <c r="C21" s="193"/>
      <c r="D21" s="152"/>
      <c r="E21" s="153"/>
      <c r="F21" s="153"/>
      <c r="G21" s="171">
        <f>G8+G10+G13+G15</f>
        <v>0</v>
      </c>
      <c r="H21" s="3"/>
      <c r="I21" s="3"/>
      <c r="J21" s="3"/>
      <c r="K21" s="3"/>
      <c r="L21" s="3"/>
      <c r="M21" s="3"/>
      <c r="N21" s="3"/>
      <c r="O21" s="3"/>
      <c r="P21" s="3"/>
      <c r="Q21" s="3"/>
      <c r="R21" s="3"/>
      <c r="S21" s="3"/>
      <c r="T21" s="3"/>
      <c r="U21" s="3"/>
      <c r="V21" s="3"/>
      <c r="W21" s="3"/>
      <c r="X21" s="3"/>
      <c r="AE21">
        <f>SUMIF(L7:L19,AE20,G7:G19)</f>
        <v>0</v>
      </c>
      <c r="AF21">
        <f>SUMIF(L7:L19,AF20,G7:G19)</f>
        <v>0</v>
      </c>
      <c r="AG21" t="s">
        <v>307</v>
      </c>
    </row>
    <row r="22" spans="1:60" x14ac:dyDescent="0.2">
      <c r="C22" s="194"/>
      <c r="D22" s="10"/>
      <c r="AG22" t="s">
        <v>308</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ZsYF1D/O9arn3iRdPnrZQekz+i/bxPC1AuPvxIkCUZ0ePxadu2mAkSXViCaJKrOoWFrdqUvfIMN6bOwe+NIfw==" saltValue="VKpika2uox3Kvyeap6DPdA=="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BB8E-F8D0-4733-98E5-7E9A4537263E}">
  <sheetPr>
    <outlinePr summaryBelow="0"/>
  </sheetPr>
  <dimension ref="A1:BH5000"/>
  <sheetViews>
    <sheetView workbookViewId="0">
      <pane ySplit="7" topLeftCell="A23"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79</v>
      </c>
      <c r="C4" s="261" t="s">
        <v>80</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195</v>
      </c>
      <c r="D8" s="167"/>
      <c r="E8" s="168"/>
      <c r="F8" s="169"/>
      <c r="G8" s="169">
        <f>SUMIF(AG9:AG14,"&lt;&gt;NOR",G9:G14)</f>
        <v>0</v>
      </c>
      <c r="H8" s="169"/>
      <c r="I8" s="169">
        <f>SUM(I9:I14)</f>
        <v>0</v>
      </c>
      <c r="J8" s="169"/>
      <c r="K8" s="169">
        <f>SUM(K9:K14)</f>
        <v>0</v>
      </c>
      <c r="L8" s="169"/>
      <c r="M8" s="169">
        <f>SUM(M9:M14)</f>
        <v>0</v>
      </c>
      <c r="N8" s="168"/>
      <c r="O8" s="168">
        <f>SUM(O9:O14)</f>
        <v>0</v>
      </c>
      <c r="P8" s="168"/>
      <c r="Q8" s="168">
        <f>SUM(Q9:Q14)</f>
        <v>0</v>
      </c>
      <c r="R8" s="169"/>
      <c r="S8" s="169"/>
      <c r="T8" s="170"/>
      <c r="U8" s="164"/>
      <c r="V8" s="164">
        <f>SUM(V9:V14)</f>
        <v>0</v>
      </c>
      <c r="W8" s="164"/>
      <c r="X8" s="164"/>
      <c r="AG8" t="s">
        <v>263</v>
      </c>
    </row>
    <row r="9" spans="1:60" outlineLevel="1" x14ac:dyDescent="0.2">
      <c r="A9" s="179">
        <v>1</v>
      </c>
      <c r="B9" s="180" t="s">
        <v>2414</v>
      </c>
      <c r="C9" s="187" t="s">
        <v>2612</v>
      </c>
      <c r="D9" s="181" t="s">
        <v>1340</v>
      </c>
      <c r="E9" s="182">
        <v>37</v>
      </c>
      <c r="F9" s="183"/>
      <c r="G9" s="184">
        <f t="shared" ref="G9:G14" si="0">ROUND(E9*F9,2)</f>
        <v>0</v>
      </c>
      <c r="H9" s="183"/>
      <c r="I9" s="184">
        <f t="shared" ref="I9:I14" si="1">ROUND(E9*H9,2)</f>
        <v>0</v>
      </c>
      <c r="J9" s="183"/>
      <c r="K9" s="184">
        <f t="shared" ref="K9:K14" si="2">ROUND(E9*J9,2)</f>
        <v>0</v>
      </c>
      <c r="L9" s="184">
        <v>21</v>
      </c>
      <c r="M9" s="184">
        <f t="shared" ref="M9:M14" si="3">G9*(1+L9/100)</f>
        <v>0</v>
      </c>
      <c r="N9" s="182">
        <v>0</v>
      </c>
      <c r="O9" s="182">
        <f t="shared" ref="O9:O14" si="4">ROUND(E9*N9,2)</f>
        <v>0</v>
      </c>
      <c r="P9" s="182">
        <v>0</v>
      </c>
      <c r="Q9" s="182">
        <f t="shared" ref="Q9:Q14" si="5">ROUND(E9*P9,2)</f>
        <v>0</v>
      </c>
      <c r="R9" s="184"/>
      <c r="S9" s="184" t="s">
        <v>281</v>
      </c>
      <c r="T9" s="185" t="s">
        <v>268</v>
      </c>
      <c r="U9" s="158">
        <v>0</v>
      </c>
      <c r="V9" s="158">
        <f t="shared" ref="V9:V14" si="6">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2415</v>
      </c>
      <c r="C10" s="187" t="s">
        <v>2613</v>
      </c>
      <c r="D10" s="181" t="s">
        <v>1340</v>
      </c>
      <c r="E10" s="182">
        <v>7</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281</v>
      </c>
      <c r="T10" s="185" t="s">
        <v>268</v>
      </c>
      <c r="U10" s="158">
        <v>0</v>
      </c>
      <c r="V10" s="158">
        <f t="shared" si="6"/>
        <v>0</v>
      </c>
      <c r="W10" s="158"/>
      <c r="X10" s="158" t="s">
        <v>314</v>
      </c>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2416</v>
      </c>
      <c r="C11" s="187" t="s">
        <v>2614</v>
      </c>
      <c r="D11" s="181" t="s">
        <v>1340</v>
      </c>
      <c r="E11" s="182">
        <v>2</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281</v>
      </c>
      <c r="T11" s="185" t="s">
        <v>268</v>
      </c>
      <c r="U11" s="158">
        <v>0</v>
      </c>
      <c r="V11" s="158">
        <f t="shared" si="6"/>
        <v>0</v>
      </c>
      <c r="W11" s="158"/>
      <c r="X11" s="158" t="s">
        <v>314</v>
      </c>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2417</v>
      </c>
      <c r="C12" s="187" t="s">
        <v>2615</v>
      </c>
      <c r="D12" s="181" t="s">
        <v>1340</v>
      </c>
      <c r="E12" s="182">
        <v>1</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281</v>
      </c>
      <c r="T12" s="185" t="s">
        <v>268</v>
      </c>
      <c r="U12" s="158">
        <v>0</v>
      </c>
      <c r="V12" s="158">
        <f t="shared" si="6"/>
        <v>0</v>
      </c>
      <c r="W12" s="158"/>
      <c r="X12" s="158" t="s">
        <v>314</v>
      </c>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2418</v>
      </c>
      <c r="C13" s="187" t="s">
        <v>2616</v>
      </c>
      <c r="D13" s="181" t="s">
        <v>1340</v>
      </c>
      <c r="E13" s="182">
        <v>2</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281</v>
      </c>
      <c r="T13" s="185" t="s">
        <v>268</v>
      </c>
      <c r="U13" s="158">
        <v>0</v>
      </c>
      <c r="V13" s="158">
        <f t="shared" si="6"/>
        <v>0</v>
      </c>
      <c r="W13" s="158"/>
      <c r="X13" s="158" t="s">
        <v>314</v>
      </c>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2419</v>
      </c>
      <c r="C14" s="187" t="s">
        <v>2420</v>
      </c>
      <c r="D14" s="181" t="s">
        <v>2421</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281</v>
      </c>
      <c r="T14" s="185" t="s">
        <v>2422</v>
      </c>
      <c r="U14" s="158">
        <v>0</v>
      </c>
      <c r="V14" s="158">
        <f t="shared" si="6"/>
        <v>0</v>
      </c>
      <c r="W14" s="158"/>
      <c r="X14" s="158" t="s">
        <v>314</v>
      </c>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5" t="s">
        <v>262</v>
      </c>
      <c r="B15" s="166" t="s">
        <v>71</v>
      </c>
      <c r="C15" s="186" t="s">
        <v>204</v>
      </c>
      <c r="D15" s="167"/>
      <c r="E15" s="168"/>
      <c r="F15" s="169"/>
      <c r="G15" s="169">
        <f>SUMIF(AG16:AG17,"&lt;&gt;NOR",G16:G17)</f>
        <v>0</v>
      </c>
      <c r="H15" s="169"/>
      <c r="I15" s="169">
        <f>SUM(I16:I17)</f>
        <v>0</v>
      </c>
      <c r="J15" s="169"/>
      <c r="K15" s="169">
        <f>SUM(K16:K17)</f>
        <v>0</v>
      </c>
      <c r="L15" s="169"/>
      <c r="M15" s="169">
        <f>SUM(M16:M17)</f>
        <v>0</v>
      </c>
      <c r="N15" s="168"/>
      <c r="O15" s="168">
        <f>SUM(O16:O17)</f>
        <v>0</v>
      </c>
      <c r="P15" s="168"/>
      <c r="Q15" s="168">
        <f>SUM(Q16:Q17)</f>
        <v>0</v>
      </c>
      <c r="R15" s="169"/>
      <c r="S15" s="169"/>
      <c r="T15" s="170"/>
      <c r="U15" s="164"/>
      <c r="V15" s="164">
        <f>SUM(V16:V17)</f>
        <v>0</v>
      </c>
      <c r="W15" s="164"/>
      <c r="X15" s="164"/>
      <c r="AG15" t="s">
        <v>263</v>
      </c>
    </row>
    <row r="16" spans="1:60" outlineLevel="1" x14ac:dyDescent="0.2">
      <c r="A16" s="179">
        <v>7</v>
      </c>
      <c r="B16" s="180" t="s">
        <v>2423</v>
      </c>
      <c r="C16" s="187" t="s">
        <v>2617</v>
      </c>
      <c r="D16" s="181" t="s">
        <v>1340</v>
      </c>
      <c r="E16" s="182">
        <v>2</v>
      </c>
      <c r="F16" s="183"/>
      <c r="G16" s="184">
        <f>ROUND(E16*F16,2)</f>
        <v>0</v>
      </c>
      <c r="H16" s="183"/>
      <c r="I16" s="184">
        <f>ROUND(E16*H16,2)</f>
        <v>0</v>
      </c>
      <c r="J16" s="183"/>
      <c r="K16" s="184">
        <f>ROUND(E16*J16,2)</f>
        <v>0</v>
      </c>
      <c r="L16" s="184">
        <v>21</v>
      </c>
      <c r="M16" s="184">
        <f>G16*(1+L16/100)</f>
        <v>0</v>
      </c>
      <c r="N16" s="182">
        <v>0</v>
      </c>
      <c r="O16" s="182">
        <f>ROUND(E16*N16,2)</f>
        <v>0</v>
      </c>
      <c r="P16" s="182">
        <v>0</v>
      </c>
      <c r="Q16" s="182">
        <f>ROUND(E16*P16,2)</f>
        <v>0</v>
      </c>
      <c r="R16" s="184"/>
      <c r="S16" s="184" t="s">
        <v>281</v>
      </c>
      <c r="T16" s="185" t="s">
        <v>2422</v>
      </c>
      <c r="U16" s="158">
        <v>0</v>
      </c>
      <c r="V16" s="158">
        <f>ROUND(E16*U16,2)</f>
        <v>0</v>
      </c>
      <c r="W16" s="158"/>
      <c r="X16" s="158" t="s">
        <v>314</v>
      </c>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8</v>
      </c>
      <c r="B17" s="180" t="s">
        <v>2424</v>
      </c>
      <c r="C17" s="187" t="s">
        <v>2612</v>
      </c>
      <c r="D17" s="181" t="s">
        <v>1340</v>
      </c>
      <c r="E17" s="182">
        <v>1</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281</v>
      </c>
      <c r="T17" s="185" t="s">
        <v>2422</v>
      </c>
      <c r="U17" s="158">
        <v>0</v>
      </c>
      <c r="V17" s="158">
        <f>ROUND(E17*U17,2)</f>
        <v>0</v>
      </c>
      <c r="W17" s="158"/>
      <c r="X17" s="158" t="s">
        <v>314</v>
      </c>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5" t="s">
        <v>262</v>
      </c>
      <c r="B18" s="166" t="s">
        <v>60</v>
      </c>
      <c r="C18" s="186" t="s">
        <v>208</v>
      </c>
      <c r="D18" s="167"/>
      <c r="E18" s="168"/>
      <c r="F18" s="169"/>
      <c r="G18" s="169">
        <f>SUMIF(AG19:AG22,"&lt;&gt;NOR",G19:G22)</f>
        <v>0</v>
      </c>
      <c r="H18" s="169"/>
      <c r="I18" s="169">
        <f>SUM(I19:I22)</f>
        <v>0</v>
      </c>
      <c r="J18" s="169"/>
      <c r="K18" s="169">
        <f>SUM(K19:K22)</f>
        <v>0</v>
      </c>
      <c r="L18" s="169"/>
      <c r="M18" s="169">
        <f>SUM(M19:M22)</f>
        <v>0</v>
      </c>
      <c r="N18" s="168"/>
      <c r="O18" s="168">
        <f>SUM(O19:O22)</f>
        <v>0</v>
      </c>
      <c r="P18" s="168"/>
      <c r="Q18" s="168">
        <f>SUM(Q19:Q22)</f>
        <v>0</v>
      </c>
      <c r="R18" s="169"/>
      <c r="S18" s="169"/>
      <c r="T18" s="170"/>
      <c r="U18" s="164"/>
      <c r="V18" s="164">
        <f>SUM(V19:V22)</f>
        <v>0</v>
      </c>
      <c r="W18" s="164"/>
      <c r="X18" s="164"/>
      <c r="AG18" t="s">
        <v>263</v>
      </c>
    </row>
    <row r="19" spans="1:60" outlineLevel="1" x14ac:dyDescent="0.2">
      <c r="A19" s="179">
        <v>9</v>
      </c>
      <c r="B19" s="180" t="s">
        <v>2425</v>
      </c>
      <c r="C19" s="187" t="s">
        <v>2426</v>
      </c>
      <c r="D19" s="181" t="s">
        <v>1340</v>
      </c>
      <c r="E19" s="182">
        <v>1</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281</v>
      </c>
      <c r="T19" s="185" t="s">
        <v>2422</v>
      </c>
      <c r="U19" s="158">
        <v>0</v>
      </c>
      <c r="V19" s="158">
        <f>ROUND(E19*U19,2)</f>
        <v>0</v>
      </c>
      <c r="W19" s="158"/>
      <c r="X19" s="158" t="s">
        <v>314</v>
      </c>
      <c r="Y19" s="147"/>
      <c r="Z19" s="147"/>
      <c r="AA19" s="147"/>
      <c r="AB19" s="147"/>
      <c r="AC19" s="147"/>
      <c r="AD19" s="147"/>
      <c r="AE19" s="147"/>
      <c r="AF19" s="147"/>
      <c r="AG19" s="147" t="s">
        <v>324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2427</v>
      </c>
      <c r="C20" s="187" t="s">
        <v>2428</v>
      </c>
      <c r="D20" s="181" t="s">
        <v>1340</v>
      </c>
      <c r="E20" s="182">
        <v>1</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281</v>
      </c>
      <c r="T20" s="185" t="s">
        <v>2422</v>
      </c>
      <c r="U20" s="158">
        <v>0</v>
      </c>
      <c r="V20" s="158">
        <f>ROUND(E20*U20,2)</f>
        <v>0</v>
      </c>
      <c r="W20" s="158"/>
      <c r="X20" s="158" t="s">
        <v>314</v>
      </c>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11</v>
      </c>
      <c r="B21" s="180" t="s">
        <v>2429</v>
      </c>
      <c r="C21" s="187" t="s">
        <v>2430</v>
      </c>
      <c r="D21" s="181" t="s">
        <v>1340</v>
      </c>
      <c r="E21" s="182">
        <v>50</v>
      </c>
      <c r="F21" s="183"/>
      <c r="G21" s="184">
        <f>ROUND(E21*F21,2)</f>
        <v>0</v>
      </c>
      <c r="H21" s="183"/>
      <c r="I21" s="184">
        <f>ROUND(E21*H21,2)</f>
        <v>0</v>
      </c>
      <c r="J21" s="183"/>
      <c r="K21" s="184">
        <f>ROUND(E21*J21,2)</f>
        <v>0</v>
      </c>
      <c r="L21" s="184">
        <v>21</v>
      </c>
      <c r="M21" s="184">
        <f>G21*(1+L21/100)</f>
        <v>0</v>
      </c>
      <c r="N21" s="182">
        <v>0</v>
      </c>
      <c r="O21" s="182">
        <f>ROUND(E21*N21,2)</f>
        <v>0</v>
      </c>
      <c r="P21" s="182">
        <v>0</v>
      </c>
      <c r="Q21" s="182">
        <f>ROUND(E21*P21,2)</f>
        <v>0</v>
      </c>
      <c r="R21" s="184"/>
      <c r="S21" s="184" t="s">
        <v>281</v>
      </c>
      <c r="T21" s="185" t="s">
        <v>2422</v>
      </c>
      <c r="U21" s="158">
        <v>0</v>
      </c>
      <c r="V21" s="158">
        <f>ROUND(E21*U21,2)</f>
        <v>0</v>
      </c>
      <c r="W21" s="158"/>
      <c r="X21" s="158" t="s">
        <v>314</v>
      </c>
      <c r="Y21" s="147"/>
      <c r="Z21" s="147"/>
      <c r="AA21" s="147"/>
      <c r="AB21" s="147"/>
      <c r="AC21" s="147"/>
      <c r="AD21" s="147"/>
      <c r="AE21" s="147"/>
      <c r="AF21" s="147"/>
      <c r="AG21" s="147" t="s">
        <v>324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12</v>
      </c>
      <c r="B22" s="180" t="s">
        <v>2431</v>
      </c>
      <c r="C22" s="187" t="s">
        <v>2432</v>
      </c>
      <c r="D22" s="181" t="s">
        <v>1340</v>
      </c>
      <c r="E22" s="182">
        <v>50</v>
      </c>
      <c r="F22" s="183"/>
      <c r="G22" s="184">
        <f>ROUND(E22*F22,2)</f>
        <v>0</v>
      </c>
      <c r="H22" s="183"/>
      <c r="I22" s="184">
        <f>ROUND(E22*H22,2)</f>
        <v>0</v>
      </c>
      <c r="J22" s="183"/>
      <c r="K22" s="184">
        <f>ROUND(E22*J22,2)</f>
        <v>0</v>
      </c>
      <c r="L22" s="184">
        <v>21</v>
      </c>
      <c r="M22" s="184">
        <f>G22*(1+L22/100)</f>
        <v>0</v>
      </c>
      <c r="N22" s="182">
        <v>0</v>
      </c>
      <c r="O22" s="182">
        <f>ROUND(E22*N22,2)</f>
        <v>0</v>
      </c>
      <c r="P22" s="182">
        <v>0</v>
      </c>
      <c r="Q22" s="182">
        <f>ROUND(E22*P22,2)</f>
        <v>0</v>
      </c>
      <c r="R22" s="184"/>
      <c r="S22" s="184" t="s">
        <v>281</v>
      </c>
      <c r="T22" s="185" t="s">
        <v>2422</v>
      </c>
      <c r="U22" s="158">
        <v>0</v>
      </c>
      <c r="V22" s="158">
        <f>ROUND(E22*U22,2)</f>
        <v>0</v>
      </c>
      <c r="W22" s="158"/>
      <c r="X22" s="158" t="s">
        <v>314</v>
      </c>
      <c r="Y22" s="147"/>
      <c r="Z22" s="147"/>
      <c r="AA22" s="147"/>
      <c r="AB22" s="147"/>
      <c r="AC22" s="147"/>
      <c r="AD22" s="147"/>
      <c r="AE22" s="147"/>
      <c r="AF22" s="147"/>
      <c r="AG22" s="147" t="s">
        <v>324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5" t="s">
        <v>262</v>
      </c>
      <c r="B23" s="166" t="s">
        <v>129</v>
      </c>
      <c r="C23" s="186" t="s">
        <v>212</v>
      </c>
      <c r="D23" s="167"/>
      <c r="E23" s="168"/>
      <c r="F23" s="169"/>
      <c r="G23" s="169">
        <f>SUMIF(AG24:AG24,"&lt;&gt;NOR",G24:G24)</f>
        <v>0</v>
      </c>
      <c r="H23" s="169"/>
      <c r="I23" s="169">
        <f>SUM(I24:I24)</f>
        <v>0</v>
      </c>
      <c r="J23" s="169"/>
      <c r="K23" s="169">
        <f>SUM(K24:K24)</f>
        <v>0</v>
      </c>
      <c r="L23" s="169"/>
      <c r="M23" s="169">
        <f>SUM(M24:M24)</f>
        <v>0</v>
      </c>
      <c r="N23" s="168"/>
      <c r="O23" s="168">
        <f>SUM(O24:O24)</f>
        <v>0</v>
      </c>
      <c r="P23" s="168"/>
      <c r="Q23" s="168">
        <f>SUM(Q24:Q24)</f>
        <v>0</v>
      </c>
      <c r="R23" s="169"/>
      <c r="S23" s="169"/>
      <c r="T23" s="170"/>
      <c r="U23" s="164"/>
      <c r="V23" s="164">
        <f>SUM(V24:V24)</f>
        <v>0</v>
      </c>
      <c r="W23" s="164"/>
      <c r="X23" s="164"/>
      <c r="AG23" t="s">
        <v>263</v>
      </c>
    </row>
    <row r="24" spans="1:60" outlineLevel="1" x14ac:dyDescent="0.2">
      <c r="A24" s="179">
        <v>13</v>
      </c>
      <c r="B24" s="180" t="s">
        <v>2433</v>
      </c>
      <c r="C24" s="187" t="s">
        <v>2434</v>
      </c>
      <c r="D24" s="181" t="s">
        <v>432</v>
      </c>
      <c r="E24" s="182">
        <v>750</v>
      </c>
      <c r="F24" s="183"/>
      <c r="G24" s="184">
        <f>ROUND(E24*F24,2)</f>
        <v>0</v>
      </c>
      <c r="H24" s="183"/>
      <c r="I24" s="184">
        <f>ROUND(E24*H24,2)</f>
        <v>0</v>
      </c>
      <c r="J24" s="183"/>
      <c r="K24" s="184">
        <f>ROUND(E24*J24,2)</f>
        <v>0</v>
      </c>
      <c r="L24" s="184">
        <v>21</v>
      </c>
      <c r="M24" s="184">
        <f>G24*(1+L24/100)</f>
        <v>0</v>
      </c>
      <c r="N24" s="182">
        <v>0</v>
      </c>
      <c r="O24" s="182">
        <f>ROUND(E24*N24,2)</f>
        <v>0</v>
      </c>
      <c r="P24" s="182">
        <v>0</v>
      </c>
      <c r="Q24" s="182">
        <f>ROUND(E24*P24,2)</f>
        <v>0</v>
      </c>
      <c r="R24" s="184"/>
      <c r="S24" s="184" t="s">
        <v>281</v>
      </c>
      <c r="T24" s="185" t="s">
        <v>268</v>
      </c>
      <c r="U24" s="158">
        <v>0</v>
      </c>
      <c r="V24" s="158">
        <f>ROUND(E24*U24,2)</f>
        <v>0</v>
      </c>
      <c r="W24" s="158"/>
      <c r="X24" s="158" t="s">
        <v>314</v>
      </c>
      <c r="Y24" s="147"/>
      <c r="Z24" s="147"/>
      <c r="AA24" s="147"/>
      <c r="AB24" s="147"/>
      <c r="AC24" s="147"/>
      <c r="AD24" s="147"/>
      <c r="AE24" s="147"/>
      <c r="AF24" s="147"/>
      <c r="AG24" s="147" t="s">
        <v>324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5.5" x14ac:dyDescent="0.2">
      <c r="A25" s="165" t="s">
        <v>262</v>
      </c>
      <c r="B25" s="166" t="s">
        <v>215</v>
      </c>
      <c r="C25" s="186" t="s">
        <v>216</v>
      </c>
      <c r="D25" s="167"/>
      <c r="E25" s="168"/>
      <c r="F25" s="169"/>
      <c r="G25" s="169">
        <f>SUMIF(AG26:AG29,"&lt;&gt;NOR",G26:G29)</f>
        <v>0</v>
      </c>
      <c r="H25" s="169"/>
      <c r="I25" s="169">
        <f>SUM(I26:I29)</f>
        <v>0</v>
      </c>
      <c r="J25" s="169"/>
      <c r="K25" s="169">
        <f>SUM(K26:K29)</f>
        <v>0</v>
      </c>
      <c r="L25" s="169"/>
      <c r="M25" s="169">
        <f>SUM(M26:M29)</f>
        <v>0</v>
      </c>
      <c r="N25" s="168"/>
      <c r="O25" s="168">
        <f>SUM(O26:O29)</f>
        <v>0</v>
      </c>
      <c r="P25" s="168"/>
      <c r="Q25" s="168">
        <f>SUM(Q26:Q29)</f>
        <v>0</v>
      </c>
      <c r="R25" s="169"/>
      <c r="S25" s="169"/>
      <c r="T25" s="170"/>
      <c r="U25" s="164"/>
      <c r="V25" s="164">
        <f>SUM(V26:V29)</f>
        <v>0</v>
      </c>
      <c r="W25" s="164"/>
      <c r="X25" s="164"/>
      <c r="AG25" t="s">
        <v>263</v>
      </c>
    </row>
    <row r="26" spans="1:60" ht="45" outlineLevel="1" x14ac:dyDescent="0.2">
      <c r="A26" s="179">
        <v>14</v>
      </c>
      <c r="B26" s="180" t="s">
        <v>2435</v>
      </c>
      <c r="C26" s="187" t="s">
        <v>2618</v>
      </c>
      <c r="D26" s="181" t="s">
        <v>432</v>
      </c>
      <c r="E26" s="182">
        <v>200</v>
      </c>
      <c r="F26" s="183"/>
      <c r="G26" s="184">
        <f>ROUND(E26*F26,2)</f>
        <v>0</v>
      </c>
      <c r="H26" s="183"/>
      <c r="I26" s="184">
        <f>ROUND(E26*H26,2)</f>
        <v>0</v>
      </c>
      <c r="J26" s="183"/>
      <c r="K26" s="184">
        <f>ROUND(E26*J26,2)</f>
        <v>0</v>
      </c>
      <c r="L26" s="184">
        <v>21</v>
      </c>
      <c r="M26" s="184">
        <f>G26*(1+L26/100)</f>
        <v>0</v>
      </c>
      <c r="N26" s="182">
        <v>0</v>
      </c>
      <c r="O26" s="182">
        <f>ROUND(E26*N26,2)</f>
        <v>0</v>
      </c>
      <c r="P26" s="182">
        <v>0</v>
      </c>
      <c r="Q26" s="182">
        <f>ROUND(E26*P26,2)</f>
        <v>0</v>
      </c>
      <c r="R26" s="184"/>
      <c r="S26" s="184" t="s">
        <v>281</v>
      </c>
      <c r="T26" s="185" t="s">
        <v>268</v>
      </c>
      <c r="U26" s="158">
        <v>0</v>
      </c>
      <c r="V26" s="158">
        <f>ROUND(E26*U26,2)</f>
        <v>0</v>
      </c>
      <c r="W26" s="158"/>
      <c r="X26" s="158" t="s">
        <v>314</v>
      </c>
      <c r="Y26" s="147"/>
      <c r="Z26" s="147"/>
      <c r="AA26" s="147"/>
      <c r="AB26" s="147"/>
      <c r="AC26" s="147"/>
      <c r="AD26" s="147"/>
      <c r="AE26" s="147"/>
      <c r="AF26" s="147"/>
      <c r="AG26" s="147" t="s">
        <v>324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45" outlineLevel="1" x14ac:dyDescent="0.2">
      <c r="A27" s="179">
        <v>15</v>
      </c>
      <c r="B27" s="180" t="s">
        <v>2436</v>
      </c>
      <c r="C27" s="187" t="s">
        <v>2619</v>
      </c>
      <c r="D27" s="181" t="s">
        <v>432</v>
      </c>
      <c r="E27" s="182">
        <v>100</v>
      </c>
      <c r="F27" s="183"/>
      <c r="G27" s="184">
        <f>ROUND(E27*F27,2)</f>
        <v>0</v>
      </c>
      <c r="H27" s="183"/>
      <c r="I27" s="184">
        <f>ROUND(E27*H27,2)</f>
        <v>0</v>
      </c>
      <c r="J27" s="183"/>
      <c r="K27" s="184">
        <f>ROUND(E27*J27,2)</f>
        <v>0</v>
      </c>
      <c r="L27" s="184">
        <v>21</v>
      </c>
      <c r="M27" s="184">
        <f>G27*(1+L27/100)</f>
        <v>0</v>
      </c>
      <c r="N27" s="182">
        <v>0</v>
      </c>
      <c r="O27" s="182">
        <f>ROUND(E27*N27,2)</f>
        <v>0</v>
      </c>
      <c r="P27" s="182">
        <v>0</v>
      </c>
      <c r="Q27" s="182">
        <f>ROUND(E27*P27,2)</f>
        <v>0</v>
      </c>
      <c r="R27" s="184"/>
      <c r="S27" s="184" t="s">
        <v>281</v>
      </c>
      <c r="T27" s="185" t="s">
        <v>268</v>
      </c>
      <c r="U27" s="158">
        <v>0</v>
      </c>
      <c r="V27" s="158">
        <f>ROUND(E27*U27,2)</f>
        <v>0</v>
      </c>
      <c r="W27" s="158"/>
      <c r="X27" s="158" t="s">
        <v>314</v>
      </c>
      <c r="Y27" s="147"/>
      <c r="Z27" s="147"/>
      <c r="AA27" s="147"/>
      <c r="AB27" s="147"/>
      <c r="AC27" s="147"/>
      <c r="AD27" s="147"/>
      <c r="AE27" s="147"/>
      <c r="AF27" s="147"/>
      <c r="AG27" s="147" t="s">
        <v>324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9">
        <v>16</v>
      </c>
      <c r="B28" s="180" t="s">
        <v>2437</v>
      </c>
      <c r="C28" s="187" t="s">
        <v>2438</v>
      </c>
      <c r="D28" s="181" t="s">
        <v>1340</v>
      </c>
      <c r="E28" s="182">
        <v>450</v>
      </c>
      <c r="F28" s="183"/>
      <c r="G28" s="184">
        <f>ROUND(E28*F28,2)</f>
        <v>0</v>
      </c>
      <c r="H28" s="183"/>
      <c r="I28" s="184">
        <f>ROUND(E28*H28,2)</f>
        <v>0</v>
      </c>
      <c r="J28" s="183"/>
      <c r="K28" s="184">
        <f>ROUND(E28*J28,2)</f>
        <v>0</v>
      </c>
      <c r="L28" s="184">
        <v>21</v>
      </c>
      <c r="M28" s="184">
        <f>G28*(1+L28/100)</f>
        <v>0</v>
      </c>
      <c r="N28" s="182">
        <v>0</v>
      </c>
      <c r="O28" s="182">
        <f>ROUND(E28*N28,2)</f>
        <v>0</v>
      </c>
      <c r="P28" s="182">
        <v>0</v>
      </c>
      <c r="Q28" s="182">
        <f>ROUND(E28*P28,2)</f>
        <v>0</v>
      </c>
      <c r="R28" s="184"/>
      <c r="S28" s="184" t="s">
        <v>281</v>
      </c>
      <c r="T28" s="185" t="s">
        <v>268</v>
      </c>
      <c r="U28" s="158">
        <v>0</v>
      </c>
      <c r="V28" s="158">
        <f>ROUND(E28*U28,2)</f>
        <v>0</v>
      </c>
      <c r="W28" s="158"/>
      <c r="X28" s="158" t="s">
        <v>314</v>
      </c>
      <c r="Y28" s="147"/>
      <c r="Z28" s="147"/>
      <c r="AA28" s="147"/>
      <c r="AB28" s="147"/>
      <c r="AC28" s="147"/>
      <c r="AD28" s="147"/>
      <c r="AE28" s="147"/>
      <c r="AF28" s="147"/>
      <c r="AG28" s="147" t="s">
        <v>324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17</v>
      </c>
      <c r="B29" s="180" t="s">
        <v>2439</v>
      </c>
      <c r="C29" s="187" t="s">
        <v>2620</v>
      </c>
      <c r="D29" s="181" t="s">
        <v>432</v>
      </c>
      <c r="E29" s="182">
        <v>50</v>
      </c>
      <c r="F29" s="183"/>
      <c r="G29" s="184">
        <f>ROUND(E29*F29,2)</f>
        <v>0</v>
      </c>
      <c r="H29" s="183"/>
      <c r="I29" s="184">
        <f>ROUND(E29*H29,2)</f>
        <v>0</v>
      </c>
      <c r="J29" s="183"/>
      <c r="K29" s="184">
        <f>ROUND(E29*J29,2)</f>
        <v>0</v>
      </c>
      <c r="L29" s="184">
        <v>21</v>
      </c>
      <c r="M29" s="184">
        <f>G29*(1+L29/100)</f>
        <v>0</v>
      </c>
      <c r="N29" s="182">
        <v>0</v>
      </c>
      <c r="O29" s="182">
        <f>ROUND(E29*N29,2)</f>
        <v>0</v>
      </c>
      <c r="P29" s="182">
        <v>0</v>
      </c>
      <c r="Q29" s="182">
        <f>ROUND(E29*P29,2)</f>
        <v>0</v>
      </c>
      <c r="R29" s="184"/>
      <c r="S29" s="184" t="s">
        <v>281</v>
      </c>
      <c r="T29" s="185" t="s">
        <v>2422</v>
      </c>
      <c r="U29" s="158">
        <v>0</v>
      </c>
      <c r="V29" s="158">
        <f>ROUND(E29*U29,2)</f>
        <v>0</v>
      </c>
      <c r="W29" s="158"/>
      <c r="X29" s="158" t="s">
        <v>314</v>
      </c>
      <c r="Y29" s="147"/>
      <c r="Z29" s="147"/>
      <c r="AA29" s="147"/>
      <c r="AB29" s="147"/>
      <c r="AC29" s="147"/>
      <c r="AD29" s="147"/>
      <c r="AE29" s="147"/>
      <c r="AF29" s="147"/>
      <c r="AG29" s="147" t="s">
        <v>324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
      <c r="A30" s="165" t="s">
        <v>262</v>
      </c>
      <c r="B30" s="166" t="s">
        <v>222</v>
      </c>
      <c r="C30" s="186" t="s">
        <v>151</v>
      </c>
      <c r="D30" s="167"/>
      <c r="E30" s="168"/>
      <c r="F30" s="169"/>
      <c r="G30" s="169">
        <f>SUMIF(AG31:AG36,"&lt;&gt;NOR",G31:G36)</f>
        <v>0</v>
      </c>
      <c r="H30" s="169"/>
      <c r="I30" s="169">
        <f>SUM(I31:I36)</f>
        <v>0</v>
      </c>
      <c r="J30" s="169"/>
      <c r="K30" s="169">
        <f>SUM(K31:K36)</f>
        <v>0</v>
      </c>
      <c r="L30" s="169"/>
      <c r="M30" s="169">
        <f>SUM(M31:M36)</f>
        <v>0</v>
      </c>
      <c r="N30" s="168"/>
      <c r="O30" s="168">
        <f>SUM(O31:O36)</f>
        <v>0</v>
      </c>
      <c r="P30" s="168"/>
      <c r="Q30" s="168">
        <f>SUM(Q31:Q36)</f>
        <v>0</v>
      </c>
      <c r="R30" s="169"/>
      <c r="S30" s="169"/>
      <c r="T30" s="170"/>
      <c r="U30" s="164"/>
      <c r="V30" s="164">
        <f>SUM(V31:V36)</f>
        <v>0</v>
      </c>
      <c r="W30" s="164"/>
      <c r="X30" s="164"/>
      <c r="AG30" t="s">
        <v>263</v>
      </c>
    </row>
    <row r="31" spans="1:60" outlineLevel="1" x14ac:dyDescent="0.2">
      <c r="A31" s="179">
        <v>18</v>
      </c>
      <c r="B31" s="180" t="s">
        <v>2440</v>
      </c>
      <c r="C31" s="187" t="s">
        <v>149</v>
      </c>
      <c r="D31" s="181" t="s">
        <v>1423</v>
      </c>
      <c r="E31" s="182">
        <v>8</v>
      </c>
      <c r="F31" s="183"/>
      <c r="G31" s="184">
        <f t="shared" ref="G31:G36" si="7">ROUND(E31*F31,2)</f>
        <v>0</v>
      </c>
      <c r="H31" s="183"/>
      <c r="I31" s="184">
        <f t="shared" ref="I31:I36" si="8">ROUND(E31*H31,2)</f>
        <v>0</v>
      </c>
      <c r="J31" s="183"/>
      <c r="K31" s="184">
        <f t="shared" ref="K31:K36" si="9">ROUND(E31*J31,2)</f>
        <v>0</v>
      </c>
      <c r="L31" s="184">
        <v>21</v>
      </c>
      <c r="M31" s="184">
        <f t="shared" ref="M31:M36" si="10">G31*(1+L31/100)</f>
        <v>0</v>
      </c>
      <c r="N31" s="182">
        <v>0</v>
      </c>
      <c r="O31" s="182">
        <f t="shared" ref="O31:O36" si="11">ROUND(E31*N31,2)</f>
        <v>0</v>
      </c>
      <c r="P31" s="182">
        <v>0</v>
      </c>
      <c r="Q31" s="182">
        <f t="shared" ref="Q31:Q36" si="12">ROUND(E31*P31,2)</f>
        <v>0</v>
      </c>
      <c r="R31" s="184"/>
      <c r="S31" s="184" t="s">
        <v>281</v>
      </c>
      <c r="T31" s="185" t="s">
        <v>268</v>
      </c>
      <c r="U31" s="158">
        <v>0</v>
      </c>
      <c r="V31" s="158">
        <f t="shared" ref="V31:V36" si="13">ROUND(E31*U31,2)</f>
        <v>0</v>
      </c>
      <c r="W31" s="158"/>
      <c r="X31" s="158" t="s">
        <v>314</v>
      </c>
      <c r="Y31" s="147"/>
      <c r="Z31" s="147"/>
      <c r="AA31" s="147"/>
      <c r="AB31" s="147"/>
      <c r="AC31" s="147"/>
      <c r="AD31" s="147"/>
      <c r="AE31" s="147"/>
      <c r="AF31" s="147"/>
      <c r="AG31" s="147" t="s">
        <v>919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19</v>
      </c>
      <c r="B32" s="180" t="s">
        <v>2441</v>
      </c>
      <c r="C32" s="187" t="s">
        <v>2442</v>
      </c>
      <c r="D32" s="181" t="s">
        <v>1423</v>
      </c>
      <c r="E32" s="182">
        <v>4</v>
      </c>
      <c r="F32" s="183"/>
      <c r="G32" s="184">
        <f t="shared" si="7"/>
        <v>0</v>
      </c>
      <c r="H32" s="183"/>
      <c r="I32" s="184">
        <f t="shared" si="8"/>
        <v>0</v>
      </c>
      <c r="J32" s="183"/>
      <c r="K32" s="184">
        <f t="shared" si="9"/>
        <v>0</v>
      </c>
      <c r="L32" s="184">
        <v>21</v>
      </c>
      <c r="M32" s="184">
        <f t="shared" si="10"/>
        <v>0</v>
      </c>
      <c r="N32" s="182">
        <v>0</v>
      </c>
      <c r="O32" s="182">
        <f t="shared" si="11"/>
        <v>0</v>
      </c>
      <c r="P32" s="182">
        <v>0</v>
      </c>
      <c r="Q32" s="182">
        <f t="shared" si="12"/>
        <v>0</v>
      </c>
      <c r="R32" s="184"/>
      <c r="S32" s="184" t="s">
        <v>281</v>
      </c>
      <c r="T32" s="185" t="s">
        <v>268</v>
      </c>
      <c r="U32" s="158">
        <v>0</v>
      </c>
      <c r="V32" s="158">
        <f t="shared" si="13"/>
        <v>0</v>
      </c>
      <c r="W32" s="158"/>
      <c r="X32" s="158" t="s">
        <v>314</v>
      </c>
      <c r="Y32" s="147"/>
      <c r="Z32" s="147"/>
      <c r="AA32" s="147"/>
      <c r="AB32" s="147"/>
      <c r="AC32" s="147"/>
      <c r="AD32" s="147"/>
      <c r="AE32" s="147"/>
      <c r="AF32" s="147"/>
      <c r="AG32" s="147" t="s">
        <v>919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20</v>
      </c>
      <c r="B33" s="180" t="s">
        <v>2443</v>
      </c>
      <c r="C33" s="187" t="s">
        <v>2444</v>
      </c>
      <c r="D33" s="181" t="s">
        <v>1423</v>
      </c>
      <c r="E33" s="182">
        <v>16</v>
      </c>
      <c r="F33" s="183"/>
      <c r="G33" s="184">
        <f t="shared" si="7"/>
        <v>0</v>
      </c>
      <c r="H33" s="183"/>
      <c r="I33" s="184">
        <f t="shared" si="8"/>
        <v>0</v>
      </c>
      <c r="J33" s="183"/>
      <c r="K33" s="184">
        <f t="shared" si="9"/>
        <v>0</v>
      </c>
      <c r="L33" s="184">
        <v>21</v>
      </c>
      <c r="M33" s="184">
        <f t="shared" si="10"/>
        <v>0</v>
      </c>
      <c r="N33" s="182">
        <v>0</v>
      </c>
      <c r="O33" s="182">
        <f t="shared" si="11"/>
        <v>0</v>
      </c>
      <c r="P33" s="182">
        <v>0</v>
      </c>
      <c r="Q33" s="182">
        <f t="shared" si="12"/>
        <v>0</v>
      </c>
      <c r="R33" s="184"/>
      <c r="S33" s="184" t="s">
        <v>281</v>
      </c>
      <c r="T33" s="185" t="s">
        <v>268</v>
      </c>
      <c r="U33" s="158">
        <v>0</v>
      </c>
      <c r="V33" s="158">
        <f t="shared" si="13"/>
        <v>0</v>
      </c>
      <c r="W33" s="158"/>
      <c r="X33" s="158" t="s">
        <v>314</v>
      </c>
      <c r="Y33" s="147"/>
      <c r="Z33" s="147"/>
      <c r="AA33" s="147"/>
      <c r="AB33" s="147"/>
      <c r="AC33" s="147"/>
      <c r="AD33" s="147"/>
      <c r="AE33" s="147"/>
      <c r="AF33" s="147"/>
      <c r="AG33" s="147" t="s">
        <v>919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21</v>
      </c>
      <c r="B34" s="180" t="s">
        <v>2445</v>
      </c>
      <c r="C34" s="187" t="s">
        <v>2446</v>
      </c>
      <c r="D34" s="181" t="s">
        <v>1423</v>
      </c>
      <c r="E34" s="182">
        <v>12</v>
      </c>
      <c r="F34" s="183"/>
      <c r="G34" s="184">
        <f t="shared" si="7"/>
        <v>0</v>
      </c>
      <c r="H34" s="183"/>
      <c r="I34" s="184">
        <f t="shared" si="8"/>
        <v>0</v>
      </c>
      <c r="J34" s="183"/>
      <c r="K34" s="184">
        <f t="shared" si="9"/>
        <v>0</v>
      </c>
      <c r="L34" s="184">
        <v>21</v>
      </c>
      <c r="M34" s="184">
        <f t="shared" si="10"/>
        <v>0</v>
      </c>
      <c r="N34" s="182">
        <v>0</v>
      </c>
      <c r="O34" s="182">
        <f t="shared" si="11"/>
        <v>0</v>
      </c>
      <c r="P34" s="182">
        <v>0</v>
      </c>
      <c r="Q34" s="182">
        <f t="shared" si="12"/>
        <v>0</v>
      </c>
      <c r="R34" s="184"/>
      <c r="S34" s="184" t="s">
        <v>281</v>
      </c>
      <c r="T34" s="185" t="s">
        <v>268</v>
      </c>
      <c r="U34" s="158">
        <v>0</v>
      </c>
      <c r="V34" s="158">
        <f t="shared" si="13"/>
        <v>0</v>
      </c>
      <c r="W34" s="158"/>
      <c r="X34" s="158" t="s">
        <v>314</v>
      </c>
      <c r="Y34" s="147"/>
      <c r="Z34" s="147"/>
      <c r="AA34" s="147"/>
      <c r="AB34" s="147"/>
      <c r="AC34" s="147"/>
      <c r="AD34" s="147"/>
      <c r="AE34" s="147"/>
      <c r="AF34" s="147"/>
      <c r="AG34" s="147" t="s">
        <v>919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9">
        <v>22</v>
      </c>
      <c r="B35" s="180" t="s">
        <v>2447</v>
      </c>
      <c r="C35" s="187" t="s">
        <v>2448</v>
      </c>
      <c r="D35" s="181" t="s">
        <v>1423</v>
      </c>
      <c r="E35" s="182">
        <v>24</v>
      </c>
      <c r="F35" s="183"/>
      <c r="G35" s="184">
        <f t="shared" si="7"/>
        <v>0</v>
      </c>
      <c r="H35" s="183"/>
      <c r="I35" s="184">
        <f t="shared" si="8"/>
        <v>0</v>
      </c>
      <c r="J35" s="183"/>
      <c r="K35" s="184">
        <f t="shared" si="9"/>
        <v>0</v>
      </c>
      <c r="L35" s="184">
        <v>21</v>
      </c>
      <c r="M35" s="184">
        <f t="shared" si="10"/>
        <v>0</v>
      </c>
      <c r="N35" s="182">
        <v>0</v>
      </c>
      <c r="O35" s="182">
        <f t="shared" si="11"/>
        <v>0</v>
      </c>
      <c r="P35" s="182">
        <v>0</v>
      </c>
      <c r="Q35" s="182">
        <f t="shared" si="12"/>
        <v>0</v>
      </c>
      <c r="R35" s="184"/>
      <c r="S35" s="184" t="s">
        <v>281</v>
      </c>
      <c r="T35" s="185" t="s">
        <v>268</v>
      </c>
      <c r="U35" s="158">
        <v>0</v>
      </c>
      <c r="V35" s="158">
        <f t="shared" si="13"/>
        <v>0</v>
      </c>
      <c r="W35" s="158"/>
      <c r="X35" s="158" t="s">
        <v>314</v>
      </c>
      <c r="Y35" s="147"/>
      <c r="Z35" s="147"/>
      <c r="AA35" s="147"/>
      <c r="AB35" s="147"/>
      <c r="AC35" s="147"/>
      <c r="AD35" s="147"/>
      <c r="AE35" s="147"/>
      <c r="AF35" s="147"/>
      <c r="AG35" s="147" t="s">
        <v>919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2">
        <v>23</v>
      </c>
      <c r="B36" s="173" t="s">
        <v>2449</v>
      </c>
      <c r="C36" s="188" t="s">
        <v>2450</v>
      </c>
      <c r="D36" s="174" t="s">
        <v>1423</v>
      </c>
      <c r="E36" s="175">
        <v>16</v>
      </c>
      <c r="F36" s="176"/>
      <c r="G36" s="177">
        <f t="shared" si="7"/>
        <v>0</v>
      </c>
      <c r="H36" s="176"/>
      <c r="I36" s="177">
        <f t="shared" si="8"/>
        <v>0</v>
      </c>
      <c r="J36" s="176"/>
      <c r="K36" s="177">
        <f t="shared" si="9"/>
        <v>0</v>
      </c>
      <c r="L36" s="177">
        <v>21</v>
      </c>
      <c r="M36" s="177">
        <f t="shared" si="10"/>
        <v>0</v>
      </c>
      <c r="N36" s="175">
        <v>0</v>
      </c>
      <c r="O36" s="175">
        <f t="shared" si="11"/>
        <v>0</v>
      </c>
      <c r="P36" s="175">
        <v>0</v>
      </c>
      <c r="Q36" s="175">
        <f t="shared" si="12"/>
        <v>0</v>
      </c>
      <c r="R36" s="177"/>
      <c r="S36" s="177" t="s">
        <v>281</v>
      </c>
      <c r="T36" s="178" t="s">
        <v>268</v>
      </c>
      <c r="U36" s="158">
        <v>0</v>
      </c>
      <c r="V36" s="158">
        <f t="shared" si="13"/>
        <v>0</v>
      </c>
      <c r="W36" s="158"/>
      <c r="X36" s="158" t="s">
        <v>314</v>
      </c>
      <c r="Y36" s="147"/>
      <c r="Z36" s="147"/>
      <c r="AA36" s="147"/>
      <c r="AB36" s="147"/>
      <c r="AC36" s="147"/>
      <c r="AD36" s="147"/>
      <c r="AE36" s="147"/>
      <c r="AF36" s="147"/>
      <c r="AG36" s="147" t="s">
        <v>919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3"/>
      <c r="B37" s="4"/>
      <c r="C37" s="192"/>
      <c r="D37" s="6"/>
      <c r="E37" s="3"/>
      <c r="F37" s="3"/>
      <c r="G37" s="3"/>
      <c r="H37" s="3"/>
      <c r="I37" s="3"/>
      <c r="J37" s="3"/>
      <c r="K37" s="3"/>
      <c r="L37" s="3"/>
      <c r="M37" s="3"/>
      <c r="N37" s="3"/>
      <c r="O37" s="3"/>
      <c r="P37" s="3"/>
      <c r="Q37" s="3"/>
      <c r="R37" s="3"/>
      <c r="S37" s="3"/>
      <c r="T37" s="3"/>
      <c r="U37" s="3"/>
      <c r="V37" s="3"/>
      <c r="W37" s="3"/>
      <c r="X37" s="3"/>
      <c r="AE37">
        <v>15</v>
      </c>
      <c r="AF37">
        <v>21</v>
      </c>
      <c r="AG37" t="s">
        <v>249</v>
      </c>
    </row>
    <row r="38" spans="1:60" x14ac:dyDescent="0.2">
      <c r="A38" s="150"/>
      <c r="B38" s="151" t="s">
        <v>29</v>
      </c>
      <c r="C38" s="193"/>
      <c r="D38" s="152"/>
      <c r="E38" s="153"/>
      <c r="F38" s="153"/>
      <c r="G38" s="171">
        <f>G8+G15+G18+G23+G25+G30</f>
        <v>0</v>
      </c>
      <c r="H38" s="3"/>
      <c r="I38" s="3"/>
      <c r="J38" s="3"/>
      <c r="K38" s="3"/>
      <c r="L38" s="3"/>
      <c r="M38" s="3"/>
      <c r="N38" s="3"/>
      <c r="O38" s="3"/>
      <c r="P38" s="3"/>
      <c r="Q38" s="3"/>
      <c r="R38" s="3"/>
      <c r="S38" s="3"/>
      <c r="T38" s="3"/>
      <c r="U38" s="3"/>
      <c r="V38" s="3"/>
      <c r="W38" s="3"/>
      <c r="X38" s="3"/>
      <c r="AE38">
        <f>SUMIF(L7:L36,AE37,G7:G36)</f>
        <v>0</v>
      </c>
      <c r="AF38">
        <f>SUMIF(L7:L36,AF37,G7:G36)</f>
        <v>0</v>
      </c>
      <c r="AG38" t="s">
        <v>307</v>
      </c>
    </row>
    <row r="39" spans="1:60" x14ac:dyDescent="0.2">
      <c r="C39" s="194"/>
      <c r="D39" s="10"/>
      <c r="AG39" t="s">
        <v>308</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sG3fNu8hBeWRFfR/us8pjoyzC/VsWNxsyN5Lj5g6UCI6cr3CYTmmqzJENS7b3F0wQjUnbg+7V30RVg4a5dRxg==" saltValue="IPoZ9SECGnYUUPgsKFREXw=="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47BB-E15B-4676-BEBB-FEED561B1019}">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81</v>
      </c>
      <c r="C4" s="261" t="s">
        <v>82</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205</v>
      </c>
      <c r="C8" s="186" t="s">
        <v>206</v>
      </c>
      <c r="D8" s="167"/>
      <c r="E8" s="168"/>
      <c r="F8" s="169"/>
      <c r="G8" s="169">
        <f>SUMIF(AG9:AG12,"&lt;&gt;NOR",G9:G12)</f>
        <v>0</v>
      </c>
      <c r="H8" s="169"/>
      <c r="I8" s="169">
        <f>SUM(I9:I12)</f>
        <v>0</v>
      </c>
      <c r="J8" s="169"/>
      <c r="K8" s="169">
        <f>SUM(K9:K12)</f>
        <v>0</v>
      </c>
      <c r="L8" s="169"/>
      <c r="M8" s="169">
        <f>SUM(M9:M12)</f>
        <v>0</v>
      </c>
      <c r="N8" s="168"/>
      <c r="O8" s="168">
        <f>SUM(O9:O12)</f>
        <v>0</v>
      </c>
      <c r="P8" s="168"/>
      <c r="Q8" s="168">
        <f>SUM(Q9:Q12)</f>
        <v>0</v>
      </c>
      <c r="R8" s="169"/>
      <c r="S8" s="169"/>
      <c r="T8" s="170"/>
      <c r="U8" s="164"/>
      <c r="V8" s="164">
        <f>SUM(V9:V12)</f>
        <v>0</v>
      </c>
      <c r="W8" s="164"/>
      <c r="X8" s="164"/>
      <c r="AG8" t="s">
        <v>263</v>
      </c>
    </row>
    <row r="9" spans="1:60" outlineLevel="1" x14ac:dyDescent="0.2">
      <c r="A9" s="179">
        <v>1</v>
      </c>
      <c r="B9" s="180" t="s">
        <v>2451</v>
      </c>
      <c r="C9" s="187" t="s">
        <v>2621</v>
      </c>
      <c r="D9" s="181" t="s">
        <v>1340</v>
      </c>
      <c r="E9" s="182">
        <v>18</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281</v>
      </c>
      <c r="T9" s="185" t="s">
        <v>2422</v>
      </c>
      <c r="U9" s="158">
        <v>0</v>
      </c>
      <c r="V9" s="158">
        <f>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2452</v>
      </c>
      <c r="C10" s="187" t="s">
        <v>2622</v>
      </c>
      <c r="D10" s="181" t="s">
        <v>1340</v>
      </c>
      <c r="E10" s="182">
        <v>3</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281</v>
      </c>
      <c r="T10" s="185" t="s">
        <v>268</v>
      </c>
      <c r="U10" s="158">
        <v>0</v>
      </c>
      <c r="V10" s="158">
        <f>ROUND(E10*U10,2)</f>
        <v>0</v>
      </c>
      <c r="W10" s="158"/>
      <c r="X10" s="158" t="s">
        <v>314</v>
      </c>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2453</v>
      </c>
      <c r="C11" s="187" t="s">
        <v>2454</v>
      </c>
      <c r="D11" s="181" t="s">
        <v>1340</v>
      </c>
      <c r="E11" s="182">
        <v>3</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281</v>
      </c>
      <c r="T11" s="185" t="s">
        <v>268</v>
      </c>
      <c r="U11" s="158">
        <v>0</v>
      </c>
      <c r="V11" s="158">
        <f>ROUND(E11*U11,2)</f>
        <v>0</v>
      </c>
      <c r="W11" s="158"/>
      <c r="X11" s="158" t="s">
        <v>314</v>
      </c>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2455</v>
      </c>
      <c r="C12" s="187" t="s">
        <v>2456</v>
      </c>
      <c r="D12" s="181" t="s">
        <v>1340</v>
      </c>
      <c r="E12" s="182">
        <v>21</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281</v>
      </c>
      <c r="T12" s="185" t="s">
        <v>2422</v>
      </c>
      <c r="U12" s="158">
        <v>0</v>
      </c>
      <c r="V12" s="158">
        <f>ROUND(E12*U12,2)</f>
        <v>0</v>
      </c>
      <c r="W12" s="158"/>
      <c r="X12" s="158" t="s">
        <v>314</v>
      </c>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5" t="s">
        <v>262</v>
      </c>
      <c r="B13" s="166" t="s">
        <v>210</v>
      </c>
      <c r="C13" s="186" t="s">
        <v>211</v>
      </c>
      <c r="D13" s="167"/>
      <c r="E13" s="168"/>
      <c r="F13" s="169"/>
      <c r="G13" s="169">
        <f>SUMIF(AG14:AG16,"&lt;&gt;NOR",G14:G16)</f>
        <v>0</v>
      </c>
      <c r="H13" s="169"/>
      <c r="I13" s="169">
        <f>SUM(I14:I16)</f>
        <v>0</v>
      </c>
      <c r="J13" s="169"/>
      <c r="K13" s="169">
        <f>SUM(K14:K16)</f>
        <v>0</v>
      </c>
      <c r="L13" s="169"/>
      <c r="M13" s="169">
        <f>SUM(M14:M16)</f>
        <v>0</v>
      </c>
      <c r="N13" s="168"/>
      <c r="O13" s="168">
        <f>SUM(O14:O16)</f>
        <v>0</v>
      </c>
      <c r="P13" s="168"/>
      <c r="Q13" s="168">
        <f>SUM(Q14:Q16)</f>
        <v>0</v>
      </c>
      <c r="R13" s="169"/>
      <c r="S13" s="169"/>
      <c r="T13" s="170"/>
      <c r="U13" s="164"/>
      <c r="V13" s="164">
        <f>SUM(V14:V16)</f>
        <v>0</v>
      </c>
      <c r="W13" s="164"/>
      <c r="X13" s="164"/>
      <c r="AG13" t="s">
        <v>263</v>
      </c>
    </row>
    <row r="14" spans="1:60" ht="45" outlineLevel="1" x14ac:dyDescent="0.2">
      <c r="A14" s="179">
        <v>5</v>
      </c>
      <c r="B14" s="180" t="s">
        <v>2457</v>
      </c>
      <c r="C14" s="187" t="s">
        <v>2623</v>
      </c>
      <c r="D14" s="181" t="s">
        <v>432</v>
      </c>
      <c r="E14" s="182">
        <v>325</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281</v>
      </c>
      <c r="T14" s="185" t="s">
        <v>268</v>
      </c>
      <c r="U14" s="158">
        <v>0</v>
      </c>
      <c r="V14" s="158">
        <f>ROUND(E14*U14,2)</f>
        <v>0</v>
      </c>
      <c r="W14" s="158"/>
      <c r="X14" s="158" t="s">
        <v>314</v>
      </c>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6</v>
      </c>
      <c r="B15" s="180" t="s">
        <v>2458</v>
      </c>
      <c r="C15" s="187" t="s">
        <v>2459</v>
      </c>
      <c r="D15" s="181" t="s">
        <v>1340</v>
      </c>
      <c r="E15" s="182">
        <v>650</v>
      </c>
      <c r="F15" s="183"/>
      <c r="G15" s="184">
        <f>ROUND(E15*F15,2)</f>
        <v>0</v>
      </c>
      <c r="H15" s="183"/>
      <c r="I15" s="184">
        <f>ROUND(E15*H15,2)</f>
        <v>0</v>
      </c>
      <c r="J15" s="183"/>
      <c r="K15" s="184">
        <f>ROUND(E15*J15,2)</f>
        <v>0</v>
      </c>
      <c r="L15" s="184">
        <v>21</v>
      </c>
      <c r="M15" s="184">
        <f>G15*(1+L15/100)</f>
        <v>0</v>
      </c>
      <c r="N15" s="182">
        <v>0</v>
      </c>
      <c r="O15" s="182">
        <f>ROUND(E15*N15,2)</f>
        <v>0</v>
      </c>
      <c r="P15" s="182">
        <v>0</v>
      </c>
      <c r="Q15" s="182">
        <f>ROUND(E15*P15,2)</f>
        <v>0</v>
      </c>
      <c r="R15" s="184"/>
      <c r="S15" s="184" t="s">
        <v>281</v>
      </c>
      <c r="T15" s="185" t="s">
        <v>268</v>
      </c>
      <c r="U15" s="158">
        <v>0</v>
      </c>
      <c r="V15" s="158">
        <f>ROUND(E15*U15,2)</f>
        <v>0</v>
      </c>
      <c r="W15" s="158"/>
      <c r="X15" s="158" t="s">
        <v>314</v>
      </c>
      <c r="Y15" s="147"/>
      <c r="Z15" s="147"/>
      <c r="AA15" s="147"/>
      <c r="AB15" s="147"/>
      <c r="AC15" s="147"/>
      <c r="AD15" s="147"/>
      <c r="AE15" s="147"/>
      <c r="AF15" s="147"/>
      <c r="AG15" s="147" t="s">
        <v>324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7</v>
      </c>
      <c r="B16" s="180" t="s">
        <v>2460</v>
      </c>
      <c r="C16" s="187" t="s">
        <v>2620</v>
      </c>
      <c r="D16" s="181" t="s">
        <v>432</v>
      </c>
      <c r="E16" s="182">
        <v>50</v>
      </c>
      <c r="F16" s="183"/>
      <c r="G16" s="184">
        <f>ROUND(E16*F16,2)</f>
        <v>0</v>
      </c>
      <c r="H16" s="183"/>
      <c r="I16" s="184">
        <f>ROUND(E16*H16,2)</f>
        <v>0</v>
      </c>
      <c r="J16" s="183"/>
      <c r="K16" s="184">
        <f>ROUND(E16*J16,2)</f>
        <v>0</v>
      </c>
      <c r="L16" s="184">
        <v>21</v>
      </c>
      <c r="M16" s="184">
        <f>G16*(1+L16/100)</f>
        <v>0</v>
      </c>
      <c r="N16" s="182">
        <v>0</v>
      </c>
      <c r="O16" s="182">
        <f>ROUND(E16*N16,2)</f>
        <v>0</v>
      </c>
      <c r="P16" s="182">
        <v>0</v>
      </c>
      <c r="Q16" s="182">
        <f>ROUND(E16*P16,2)</f>
        <v>0</v>
      </c>
      <c r="R16" s="184"/>
      <c r="S16" s="184" t="s">
        <v>281</v>
      </c>
      <c r="T16" s="185" t="s">
        <v>268</v>
      </c>
      <c r="U16" s="158">
        <v>0</v>
      </c>
      <c r="V16" s="158">
        <f>ROUND(E16*U16,2)</f>
        <v>0</v>
      </c>
      <c r="W16" s="158"/>
      <c r="X16" s="158" t="s">
        <v>314</v>
      </c>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5" t="s">
        <v>262</v>
      </c>
      <c r="B17" s="166" t="s">
        <v>214</v>
      </c>
      <c r="C17" s="186" t="s">
        <v>151</v>
      </c>
      <c r="D17" s="167"/>
      <c r="E17" s="168"/>
      <c r="F17" s="169"/>
      <c r="G17" s="169">
        <f>SUMIF(AG18:AG23,"&lt;&gt;NOR",G18:G23)</f>
        <v>0</v>
      </c>
      <c r="H17" s="169"/>
      <c r="I17" s="169">
        <f>SUM(I18:I23)</f>
        <v>0</v>
      </c>
      <c r="J17" s="169"/>
      <c r="K17" s="169">
        <f>SUM(K18:K23)</f>
        <v>0</v>
      </c>
      <c r="L17" s="169"/>
      <c r="M17" s="169">
        <f>SUM(M18:M23)</f>
        <v>0</v>
      </c>
      <c r="N17" s="168"/>
      <c r="O17" s="168">
        <f>SUM(O18:O23)</f>
        <v>0</v>
      </c>
      <c r="P17" s="168"/>
      <c r="Q17" s="168">
        <f>SUM(Q18:Q23)</f>
        <v>0</v>
      </c>
      <c r="R17" s="169"/>
      <c r="S17" s="169"/>
      <c r="T17" s="170"/>
      <c r="U17" s="164"/>
      <c r="V17" s="164">
        <f>SUM(V18:V23)</f>
        <v>0</v>
      </c>
      <c r="W17" s="164"/>
      <c r="X17" s="164"/>
      <c r="AG17" t="s">
        <v>263</v>
      </c>
    </row>
    <row r="18" spans="1:60" outlineLevel="1" x14ac:dyDescent="0.2">
      <c r="A18" s="179">
        <v>8</v>
      </c>
      <c r="B18" s="180" t="s">
        <v>2461</v>
      </c>
      <c r="C18" s="187" t="s">
        <v>2462</v>
      </c>
      <c r="D18" s="181" t="s">
        <v>312</v>
      </c>
      <c r="E18" s="182">
        <v>1.5</v>
      </c>
      <c r="F18" s="183"/>
      <c r="G18" s="184">
        <f t="shared" ref="G18:G23" si="0">ROUND(E18*F18,2)</f>
        <v>0</v>
      </c>
      <c r="H18" s="183"/>
      <c r="I18" s="184">
        <f t="shared" ref="I18:I23" si="1">ROUND(E18*H18,2)</f>
        <v>0</v>
      </c>
      <c r="J18" s="183"/>
      <c r="K18" s="184">
        <f t="shared" ref="K18:K23" si="2">ROUND(E18*J18,2)</f>
        <v>0</v>
      </c>
      <c r="L18" s="184">
        <v>21</v>
      </c>
      <c r="M18" s="184">
        <f t="shared" ref="M18:M23" si="3">G18*(1+L18/100)</f>
        <v>0</v>
      </c>
      <c r="N18" s="182">
        <v>0</v>
      </c>
      <c r="O18" s="182">
        <f t="shared" ref="O18:O23" si="4">ROUND(E18*N18,2)</f>
        <v>0</v>
      </c>
      <c r="P18" s="182">
        <v>0</v>
      </c>
      <c r="Q18" s="182">
        <f t="shared" ref="Q18:Q23" si="5">ROUND(E18*P18,2)</f>
        <v>0</v>
      </c>
      <c r="R18" s="184"/>
      <c r="S18" s="184" t="s">
        <v>281</v>
      </c>
      <c r="T18" s="185" t="s">
        <v>2422</v>
      </c>
      <c r="U18" s="158">
        <v>0</v>
      </c>
      <c r="V18" s="158">
        <f t="shared" ref="V18:V23" si="6">ROUND(E18*U18,2)</f>
        <v>0</v>
      </c>
      <c r="W18" s="158"/>
      <c r="X18" s="158" t="s">
        <v>314</v>
      </c>
      <c r="Y18" s="147"/>
      <c r="Z18" s="147"/>
      <c r="AA18" s="147"/>
      <c r="AB18" s="147"/>
      <c r="AC18" s="147"/>
      <c r="AD18" s="147"/>
      <c r="AE18" s="147"/>
      <c r="AF18" s="147"/>
      <c r="AG18" s="147" t="s">
        <v>324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9</v>
      </c>
      <c r="B19" s="180" t="s">
        <v>2463</v>
      </c>
      <c r="C19" s="187" t="s">
        <v>149</v>
      </c>
      <c r="D19" s="181" t="s">
        <v>1423</v>
      </c>
      <c r="E19" s="182">
        <v>4</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281</v>
      </c>
      <c r="T19" s="185" t="s">
        <v>268</v>
      </c>
      <c r="U19" s="158">
        <v>0</v>
      </c>
      <c r="V19" s="158">
        <f t="shared" si="6"/>
        <v>0</v>
      </c>
      <c r="W19" s="158"/>
      <c r="X19" s="158" t="s">
        <v>314</v>
      </c>
      <c r="Y19" s="147"/>
      <c r="Z19" s="147"/>
      <c r="AA19" s="147"/>
      <c r="AB19" s="147"/>
      <c r="AC19" s="147"/>
      <c r="AD19" s="147"/>
      <c r="AE19" s="147"/>
      <c r="AF19" s="147"/>
      <c r="AG19" s="147" t="s">
        <v>324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2464</v>
      </c>
      <c r="C20" s="187" t="s">
        <v>2442</v>
      </c>
      <c r="D20" s="181" t="s">
        <v>1423</v>
      </c>
      <c r="E20" s="182">
        <v>8</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281</v>
      </c>
      <c r="T20" s="185" t="s">
        <v>268</v>
      </c>
      <c r="U20" s="158">
        <v>0</v>
      </c>
      <c r="V20" s="158">
        <f t="shared" si="6"/>
        <v>0</v>
      </c>
      <c r="W20" s="158"/>
      <c r="X20" s="158" t="s">
        <v>314</v>
      </c>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11</v>
      </c>
      <c r="B21" s="180" t="s">
        <v>2465</v>
      </c>
      <c r="C21" s="187" t="s">
        <v>2444</v>
      </c>
      <c r="D21" s="181" t="s">
        <v>1423</v>
      </c>
      <c r="E21" s="182">
        <v>12</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281</v>
      </c>
      <c r="T21" s="185" t="s">
        <v>268</v>
      </c>
      <c r="U21" s="158">
        <v>0</v>
      </c>
      <c r="V21" s="158">
        <f t="shared" si="6"/>
        <v>0</v>
      </c>
      <c r="W21" s="158"/>
      <c r="X21" s="158" t="s">
        <v>314</v>
      </c>
      <c r="Y21" s="147"/>
      <c r="Z21" s="147"/>
      <c r="AA21" s="147"/>
      <c r="AB21" s="147"/>
      <c r="AC21" s="147"/>
      <c r="AD21" s="147"/>
      <c r="AE21" s="147"/>
      <c r="AF21" s="147"/>
      <c r="AG21" s="147" t="s">
        <v>324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12</v>
      </c>
      <c r="B22" s="180" t="s">
        <v>2466</v>
      </c>
      <c r="C22" s="187" t="s">
        <v>2467</v>
      </c>
      <c r="D22" s="181" t="s">
        <v>1423</v>
      </c>
      <c r="E22" s="182">
        <v>12</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281</v>
      </c>
      <c r="T22" s="185" t="s">
        <v>268</v>
      </c>
      <c r="U22" s="158">
        <v>0</v>
      </c>
      <c r="V22" s="158">
        <f t="shared" si="6"/>
        <v>0</v>
      </c>
      <c r="W22" s="158"/>
      <c r="X22" s="158" t="s">
        <v>314</v>
      </c>
      <c r="Y22" s="147"/>
      <c r="Z22" s="147"/>
      <c r="AA22" s="147"/>
      <c r="AB22" s="147"/>
      <c r="AC22" s="147"/>
      <c r="AD22" s="147"/>
      <c r="AE22" s="147"/>
      <c r="AF22" s="147"/>
      <c r="AG22" s="147" t="s">
        <v>324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2">
        <v>13</v>
      </c>
      <c r="B23" s="173" t="s">
        <v>2468</v>
      </c>
      <c r="C23" s="188" t="s">
        <v>2450</v>
      </c>
      <c r="D23" s="174" t="s">
        <v>1423</v>
      </c>
      <c r="E23" s="175">
        <v>4</v>
      </c>
      <c r="F23" s="176"/>
      <c r="G23" s="177">
        <f t="shared" si="0"/>
        <v>0</v>
      </c>
      <c r="H23" s="176"/>
      <c r="I23" s="177">
        <f t="shared" si="1"/>
        <v>0</v>
      </c>
      <c r="J23" s="176"/>
      <c r="K23" s="177">
        <f t="shared" si="2"/>
        <v>0</v>
      </c>
      <c r="L23" s="177">
        <v>21</v>
      </c>
      <c r="M23" s="177">
        <f t="shared" si="3"/>
        <v>0</v>
      </c>
      <c r="N23" s="175">
        <v>0</v>
      </c>
      <c r="O23" s="175">
        <f t="shared" si="4"/>
        <v>0</v>
      </c>
      <c r="P23" s="175">
        <v>0</v>
      </c>
      <c r="Q23" s="175">
        <f t="shared" si="5"/>
        <v>0</v>
      </c>
      <c r="R23" s="177"/>
      <c r="S23" s="177" t="s">
        <v>281</v>
      </c>
      <c r="T23" s="178" t="s">
        <v>268</v>
      </c>
      <c r="U23" s="158">
        <v>0</v>
      </c>
      <c r="V23" s="158">
        <f t="shared" si="6"/>
        <v>0</v>
      </c>
      <c r="W23" s="158"/>
      <c r="X23" s="158" t="s">
        <v>314</v>
      </c>
      <c r="Y23" s="147"/>
      <c r="Z23" s="147"/>
      <c r="AA23" s="147"/>
      <c r="AB23" s="147"/>
      <c r="AC23" s="147"/>
      <c r="AD23" s="147"/>
      <c r="AE23" s="147"/>
      <c r="AF23" s="147"/>
      <c r="AG23" s="147" t="s">
        <v>324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3"/>
      <c r="B24" s="4"/>
      <c r="C24" s="192"/>
      <c r="D24" s="6"/>
      <c r="E24" s="3"/>
      <c r="F24" s="3"/>
      <c r="G24" s="3"/>
      <c r="H24" s="3"/>
      <c r="I24" s="3"/>
      <c r="J24" s="3"/>
      <c r="K24" s="3"/>
      <c r="L24" s="3"/>
      <c r="M24" s="3"/>
      <c r="N24" s="3"/>
      <c r="O24" s="3"/>
      <c r="P24" s="3"/>
      <c r="Q24" s="3"/>
      <c r="R24" s="3"/>
      <c r="S24" s="3"/>
      <c r="T24" s="3"/>
      <c r="U24" s="3"/>
      <c r="V24" s="3"/>
      <c r="W24" s="3"/>
      <c r="X24" s="3"/>
      <c r="AE24">
        <v>15</v>
      </c>
      <c r="AF24">
        <v>21</v>
      </c>
      <c r="AG24" t="s">
        <v>249</v>
      </c>
    </row>
    <row r="25" spans="1:60" x14ac:dyDescent="0.2">
      <c r="A25" s="150"/>
      <c r="B25" s="151" t="s">
        <v>29</v>
      </c>
      <c r="C25" s="193"/>
      <c r="D25" s="152"/>
      <c r="E25" s="153"/>
      <c r="F25" s="153"/>
      <c r="G25" s="171">
        <f>G8+G13+G17</f>
        <v>0</v>
      </c>
      <c r="H25" s="3"/>
      <c r="I25" s="3"/>
      <c r="J25" s="3"/>
      <c r="K25" s="3"/>
      <c r="L25" s="3"/>
      <c r="M25" s="3"/>
      <c r="N25" s="3"/>
      <c r="O25" s="3"/>
      <c r="P25" s="3"/>
      <c r="Q25" s="3"/>
      <c r="R25" s="3"/>
      <c r="S25" s="3"/>
      <c r="T25" s="3"/>
      <c r="U25" s="3"/>
      <c r="V25" s="3"/>
      <c r="W25" s="3"/>
      <c r="X25" s="3"/>
      <c r="AE25">
        <f>SUMIF(L7:L23,AE24,G7:G23)</f>
        <v>0</v>
      </c>
      <c r="AF25">
        <f>SUMIF(L7:L23,AF24,G7:G23)</f>
        <v>0</v>
      </c>
      <c r="AG25" t="s">
        <v>307</v>
      </c>
    </row>
    <row r="26" spans="1:60" x14ac:dyDescent="0.2">
      <c r="C26" s="194"/>
      <c r="D26" s="10"/>
      <c r="AG26" t="s">
        <v>308</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W4BElqDE2KnAUdfADlVOb3V15e+woMdZl8Xo0oo/NQuNexU8perKwkJ30Tv4+pwO4L7AUvhkEmqg+7BJ5vDVA==" saltValue="yRoGQIgUlObykz8x8g8cfQ=="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7716-BF79-488D-967D-4179781BEB79}">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83</v>
      </c>
      <c r="C4" s="261" t="s">
        <v>84</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196</v>
      </c>
      <c r="D8" s="167"/>
      <c r="E8" s="168"/>
      <c r="F8" s="169"/>
      <c r="G8" s="169">
        <f>SUMIF(AG9:AG13,"&lt;&gt;NOR",G9:G13)</f>
        <v>0</v>
      </c>
      <c r="H8" s="169"/>
      <c r="I8" s="169">
        <f>SUM(I9:I13)</f>
        <v>0</v>
      </c>
      <c r="J8" s="169"/>
      <c r="K8" s="169">
        <f>SUM(K9:K13)</f>
        <v>0</v>
      </c>
      <c r="L8" s="169"/>
      <c r="M8" s="169">
        <f>SUM(M9:M13)</f>
        <v>0</v>
      </c>
      <c r="N8" s="168"/>
      <c r="O8" s="168">
        <f>SUM(O9:O13)</f>
        <v>0</v>
      </c>
      <c r="P8" s="168"/>
      <c r="Q8" s="168">
        <f>SUM(Q9:Q13)</f>
        <v>0</v>
      </c>
      <c r="R8" s="169"/>
      <c r="S8" s="169"/>
      <c r="T8" s="170"/>
      <c r="U8" s="164"/>
      <c r="V8" s="164">
        <f>SUM(V9:V13)</f>
        <v>0</v>
      </c>
      <c r="W8" s="164"/>
      <c r="X8" s="164"/>
      <c r="AG8" t="s">
        <v>263</v>
      </c>
    </row>
    <row r="9" spans="1:60" outlineLevel="1" x14ac:dyDescent="0.2">
      <c r="A9" s="179">
        <v>1</v>
      </c>
      <c r="B9" s="180" t="s">
        <v>2469</v>
      </c>
      <c r="C9" s="187" t="s">
        <v>2470</v>
      </c>
      <c r="D9" s="181" t="s">
        <v>1340</v>
      </c>
      <c r="E9" s="182">
        <v>6</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281</v>
      </c>
      <c r="T9" s="185" t="s">
        <v>268</v>
      </c>
      <c r="U9" s="158">
        <v>0</v>
      </c>
      <c r="V9" s="158">
        <f>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2471</v>
      </c>
      <c r="C10" s="187" t="s">
        <v>2472</v>
      </c>
      <c r="D10" s="181" t="s">
        <v>1340</v>
      </c>
      <c r="E10" s="182">
        <v>1</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281</v>
      </c>
      <c r="T10" s="185" t="s">
        <v>268</v>
      </c>
      <c r="U10" s="158">
        <v>0</v>
      </c>
      <c r="V10" s="158">
        <f>ROUND(E10*U10,2)</f>
        <v>0</v>
      </c>
      <c r="W10" s="158"/>
      <c r="X10" s="158" t="s">
        <v>314</v>
      </c>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2473</v>
      </c>
      <c r="C11" s="187" t="s">
        <v>2474</v>
      </c>
      <c r="D11" s="181" t="s">
        <v>1340</v>
      </c>
      <c r="E11" s="182">
        <v>6</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281</v>
      </c>
      <c r="T11" s="185" t="s">
        <v>268</v>
      </c>
      <c r="U11" s="158">
        <v>0</v>
      </c>
      <c r="V11" s="158">
        <f>ROUND(E11*U11,2)</f>
        <v>0</v>
      </c>
      <c r="W11" s="158"/>
      <c r="X11" s="158" t="s">
        <v>314</v>
      </c>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2475</v>
      </c>
      <c r="C12" s="187" t="s">
        <v>2624</v>
      </c>
      <c r="D12" s="181" t="s">
        <v>1340</v>
      </c>
      <c r="E12" s="182">
        <v>6</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281</v>
      </c>
      <c r="T12" s="185" t="s">
        <v>268</v>
      </c>
      <c r="U12" s="158">
        <v>0</v>
      </c>
      <c r="V12" s="158">
        <f>ROUND(E12*U12,2)</f>
        <v>0</v>
      </c>
      <c r="W12" s="158"/>
      <c r="X12" s="158" t="s">
        <v>314</v>
      </c>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2476</v>
      </c>
      <c r="C13" s="187" t="s">
        <v>2420</v>
      </c>
      <c r="D13" s="181" t="s">
        <v>2421</v>
      </c>
      <c r="E13" s="182">
        <v>1</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281</v>
      </c>
      <c r="T13" s="185" t="s">
        <v>2422</v>
      </c>
      <c r="U13" s="158">
        <v>0</v>
      </c>
      <c r="V13" s="158">
        <f>ROUND(E13*U13,2)</f>
        <v>0</v>
      </c>
      <c r="W13" s="158"/>
      <c r="X13" s="158" t="s">
        <v>314</v>
      </c>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5" t="s">
        <v>262</v>
      </c>
      <c r="B14" s="166" t="s">
        <v>71</v>
      </c>
      <c r="C14" s="186" t="s">
        <v>201</v>
      </c>
      <c r="D14" s="167"/>
      <c r="E14" s="168"/>
      <c r="F14" s="169"/>
      <c r="G14" s="169">
        <f>SUMIF(AG15:AG15,"&lt;&gt;NOR",G15:G15)</f>
        <v>0</v>
      </c>
      <c r="H14" s="169"/>
      <c r="I14" s="169">
        <f>SUM(I15:I15)</f>
        <v>0</v>
      </c>
      <c r="J14" s="169"/>
      <c r="K14" s="169">
        <f>SUM(K15:K15)</f>
        <v>0</v>
      </c>
      <c r="L14" s="169"/>
      <c r="M14" s="169">
        <f>SUM(M15:M15)</f>
        <v>0</v>
      </c>
      <c r="N14" s="168"/>
      <c r="O14" s="168">
        <f>SUM(O15:O15)</f>
        <v>0</v>
      </c>
      <c r="P14" s="168"/>
      <c r="Q14" s="168">
        <f>SUM(Q15:Q15)</f>
        <v>0</v>
      </c>
      <c r="R14" s="169"/>
      <c r="S14" s="169"/>
      <c r="T14" s="170"/>
      <c r="U14" s="164"/>
      <c r="V14" s="164">
        <f>SUM(V15:V15)</f>
        <v>0</v>
      </c>
      <c r="W14" s="164"/>
      <c r="X14" s="164"/>
      <c r="AG14" t="s">
        <v>263</v>
      </c>
    </row>
    <row r="15" spans="1:60" outlineLevel="1" x14ac:dyDescent="0.2">
      <c r="A15" s="179">
        <v>6</v>
      </c>
      <c r="B15" s="180" t="s">
        <v>2477</v>
      </c>
      <c r="C15" s="187" t="s">
        <v>2478</v>
      </c>
      <c r="D15" s="181" t="s">
        <v>432</v>
      </c>
      <c r="E15" s="182">
        <v>560</v>
      </c>
      <c r="F15" s="183"/>
      <c r="G15" s="184">
        <f>ROUND(E15*F15,2)</f>
        <v>0</v>
      </c>
      <c r="H15" s="183"/>
      <c r="I15" s="184">
        <f>ROUND(E15*H15,2)</f>
        <v>0</v>
      </c>
      <c r="J15" s="183"/>
      <c r="K15" s="184">
        <f>ROUND(E15*J15,2)</f>
        <v>0</v>
      </c>
      <c r="L15" s="184">
        <v>21</v>
      </c>
      <c r="M15" s="184">
        <f>G15*(1+L15/100)</f>
        <v>0</v>
      </c>
      <c r="N15" s="182">
        <v>0</v>
      </c>
      <c r="O15" s="182">
        <f>ROUND(E15*N15,2)</f>
        <v>0</v>
      </c>
      <c r="P15" s="182">
        <v>0</v>
      </c>
      <c r="Q15" s="182">
        <f>ROUND(E15*P15,2)</f>
        <v>0</v>
      </c>
      <c r="R15" s="184"/>
      <c r="S15" s="184" t="s">
        <v>281</v>
      </c>
      <c r="T15" s="185" t="s">
        <v>268</v>
      </c>
      <c r="U15" s="158">
        <v>0</v>
      </c>
      <c r="V15" s="158">
        <f>ROUND(E15*U15,2)</f>
        <v>0</v>
      </c>
      <c r="W15" s="158"/>
      <c r="X15" s="158" t="s">
        <v>314</v>
      </c>
      <c r="Y15" s="147"/>
      <c r="Z15" s="147"/>
      <c r="AA15" s="147"/>
      <c r="AB15" s="147"/>
      <c r="AC15" s="147"/>
      <c r="AD15" s="147"/>
      <c r="AE15" s="147"/>
      <c r="AF15" s="147"/>
      <c r="AG15" s="147" t="s">
        <v>324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
      <c r="A16" s="165" t="s">
        <v>262</v>
      </c>
      <c r="B16" s="166" t="s">
        <v>222</v>
      </c>
      <c r="C16" s="186" t="s">
        <v>151</v>
      </c>
      <c r="D16" s="167"/>
      <c r="E16" s="168"/>
      <c r="F16" s="169"/>
      <c r="G16" s="169">
        <f>SUMIF(AG17:AG21,"&lt;&gt;NOR",G17:G21)</f>
        <v>0</v>
      </c>
      <c r="H16" s="169"/>
      <c r="I16" s="169">
        <f>SUM(I17:I21)</f>
        <v>0</v>
      </c>
      <c r="J16" s="169"/>
      <c r="K16" s="169">
        <f>SUM(K17:K21)</f>
        <v>0</v>
      </c>
      <c r="L16" s="169"/>
      <c r="M16" s="169">
        <f>SUM(M17:M21)</f>
        <v>0</v>
      </c>
      <c r="N16" s="168"/>
      <c r="O16" s="168">
        <f>SUM(O17:O21)</f>
        <v>0</v>
      </c>
      <c r="P16" s="168"/>
      <c r="Q16" s="168">
        <f>SUM(Q17:Q21)</f>
        <v>0</v>
      </c>
      <c r="R16" s="169"/>
      <c r="S16" s="169"/>
      <c r="T16" s="170"/>
      <c r="U16" s="164"/>
      <c r="V16" s="164">
        <f>SUM(V17:V21)</f>
        <v>0</v>
      </c>
      <c r="W16" s="164"/>
      <c r="X16" s="164"/>
      <c r="AG16" t="s">
        <v>263</v>
      </c>
    </row>
    <row r="17" spans="1:60" outlineLevel="1" x14ac:dyDescent="0.2">
      <c r="A17" s="179">
        <v>7</v>
      </c>
      <c r="B17" s="180" t="s">
        <v>2479</v>
      </c>
      <c r="C17" s="187" t="s">
        <v>149</v>
      </c>
      <c r="D17" s="181" t="s">
        <v>1423</v>
      </c>
      <c r="E17" s="182">
        <v>6</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281</v>
      </c>
      <c r="T17" s="185" t="s">
        <v>268</v>
      </c>
      <c r="U17" s="158">
        <v>0</v>
      </c>
      <c r="V17" s="158">
        <f>ROUND(E17*U17,2)</f>
        <v>0</v>
      </c>
      <c r="W17" s="158"/>
      <c r="X17" s="158" t="s">
        <v>314</v>
      </c>
      <c r="Y17" s="147"/>
      <c r="Z17" s="147"/>
      <c r="AA17" s="147"/>
      <c r="AB17" s="147"/>
      <c r="AC17" s="147"/>
      <c r="AD17" s="147"/>
      <c r="AE17" s="147"/>
      <c r="AF17" s="147"/>
      <c r="AG17" s="147" t="s">
        <v>919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8</v>
      </c>
      <c r="B18" s="180" t="s">
        <v>2480</v>
      </c>
      <c r="C18" s="187" t="s">
        <v>2481</v>
      </c>
      <c r="D18" s="181" t="s">
        <v>1423</v>
      </c>
      <c r="E18" s="182">
        <v>8</v>
      </c>
      <c r="F18" s="183"/>
      <c r="G18" s="184">
        <f>ROUND(E18*F18,2)</f>
        <v>0</v>
      </c>
      <c r="H18" s="183"/>
      <c r="I18" s="184">
        <f>ROUND(E18*H18,2)</f>
        <v>0</v>
      </c>
      <c r="J18" s="183"/>
      <c r="K18" s="184">
        <f>ROUND(E18*J18,2)</f>
        <v>0</v>
      </c>
      <c r="L18" s="184">
        <v>21</v>
      </c>
      <c r="M18" s="184">
        <f>G18*(1+L18/100)</f>
        <v>0</v>
      </c>
      <c r="N18" s="182">
        <v>0</v>
      </c>
      <c r="O18" s="182">
        <f>ROUND(E18*N18,2)</f>
        <v>0</v>
      </c>
      <c r="P18" s="182">
        <v>0</v>
      </c>
      <c r="Q18" s="182">
        <f>ROUND(E18*P18,2)</f>
        <v>0</v>
      </c>
      <c r="R18" s="184"/>
      <c r="S18" s="184" t="s">
        <v>281</v>
      </c>
      <c r="T18" s="185" t="s">
        <v>268</v>
      </c>
      <c r="U18" s="158">
        <v>0</v>
      </c>
      <c r="V18" s="158">
        <f>ROUND(E18*U18,2)</f>
        <v>0</v>
      </c>
      <c r="W18" s="158"/>
      <c r="X18" s="158" t="s">
        <v>314</v>
      </c>
      <c r="Y18" s="147"/>
      <c r="Z18" s="147"/>
      <c r="AA18" s="147"/>
      <c r="AB18" s="147"/>
      <c r="AC18" s="147"/>
      <c r="AD18" s="147"/>
      <c r="AE18" s="147"/>
      <c r="AF18" s="147"/>
      <c r="AG18" s="147" t="s">
        <v>919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9</v>
      </c>
      <c r="B19" s="180" t="s">
        <v>2482</v>
      </c>
      <c r="C19" s="187" t="s">
        <v>2409</v>
      </c>
      <c r="D19" s="181" t="s">
        <v>1423</v>
      </c>
      <c r="E19" s="182">
        <v>4</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281</v>
      </c>
      <c r="T19" s="185" t="s">
        <v>268</v>
      </c>
      <c r="U19" s="158">
        <v>0</v>
      </c>
      <c r="V19" s="158">
        <f>ROUND(E19*U19,2)</f>
        <v>0</v>
      </c>
      <c r="W19" s="158"/>
      <c r="X19" s="158" t="s">
        <v>314</v>
      </c>
      <c r="Y19" s="147"/>
      <c r="Z19" s="147"/>
      <c r="AA19" s="147"/>
      <c r="AB19" s="147"/>
      <c r="AC19" s="147"/>
      <c r="AD19" s="147"/>
      <c r="AE19" s="147"/>
      <c r="AF19" s="147"/>
      <c r="AG19" s="147" t="s">
        <v>919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2483</v>
      </c>
      <c r="C20" s="187" t="s">
        <v>2411</v>
      </c>
      <c r="D20" s="181" t="s">
        <v>1423</v>
      </c>
      <c r="E20" s="182">
        <v>8</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281</v>
      </c>
      <c r="T20" s="185" t="s">
        <v>268</v>
      </c>
      <c r="U20" s="158">
        <v>0</v>
      </c>
      <c r="V20" s="158">
        <f>ROUND(E20*U20,2)</f>
        <v>0</v>
      </c>
      <c r="W20" s="158"/>
      <c r="X20" s="158" t="s">
        <v>314</v>
      </c>
      <c r="Y20" s="147"/>
      <c r="Z20" s="147"/>
      <c r="AA20" s="147"/>
      <c r="AB20" s="147"/>
      <c r="AC20" s="147"/>
      <c r="AD20" s="147"/>
      <c r="AE20" s="147"/>
      <c r="AF20" s="147"/>
      <c r="AG20" s="147" t="s">
        <v>919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2">
        <v>11</v>
      </c>
      <c r="B21" s="173" t="s">
        <v>2484</v>
      </c>
      <c r="C21" s="188" t="s">
        <v>2485</v>
      </c>
      <c r="D21" s="174" t="s">
        <v>1423</v>
      </c>
      <c r="E21" s="175">
        <v>8</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281</v>
      </c>
      <c r="T21" s="178" t="s">
        <v>268</v>
      </c>
      <c r="U21" s="158">
        <v>0</v>
      </c>
      <c r="V21" s="158">
        <f>ROUND(E21*U21,2)</f>
        <v>0</v>
      </c>
      <c r="W21" s="158"/>
      <c r="X21" s="158" t="s">
        <v>314</v>
      </c>
      <c r="Y21" s="147"/>
      <c r="Z21" s="147"/>
      <c r="AA21" s="147"/>
      <c r="AB21" s="147"/>
      <c r="AC21" s="147"/>
      <c r="AD21" s="147"/>
      <c r="AE21" s="147"/>
      <c r="AF21" s="147"/>
      <c r="AG21" s="147" t="s">
        <v>919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3"/>
      <c r="B22" s="4"/>
      <c r="C22" s="192"/>
      <c r="D22" s="6"/>
      <c r="E22" s="3"/>
      <c r="F22" s="3"/>
      <c r="G22" s="3"/>
      <c r="H22" s="3"/>
      <c r="I22" s="3"/>
      <c r="J22" s="3"/>
      <c r="K22" s="3"/>
      <c r="L22" s="3"/>
      <c r="M22" s="3"/>
      <c r="N22" s="3"/>
      <c r="O22" s="3"/>
      <c r="P22" s="3"/>
      <c r="Q22" s="3"/>
      <c r="R22" s="3"/>
      <c r="S22" s="3"/>
      <c r="T22" s="3"/>
      <c r="U22" s="3"/>
      <c r="V22" s="3"/>
      <c r="W22" s="3"/>
      <c r="X22" s="3"/>
      <c r="AE22">
        <v>15</v>
      </c>
      <c r="AF22">
        <v>21</v>
      </c>
      <c r="AG22" t="s">
        <v>249</v>
      </c>
    </row>
    <row r="23" spans="1:60" x14ac:dyDescent="0.2">
      <c r="A23" s="150"/>
      <c r="B23" s="151" t="s">
        <v>29</v>
      </c>
      <c r="C23" s="193"/>
      <c r="D23" s="152"/>
      <c r="E23" s="153"/>
      <c r="F23" s="153"/>
      <c r="G23" s="171">
        <f>G8+G14+G16</f>
        <v>0</v>
      </c>
      <c r="H23" s="3"/>
      <c r="I23" s="3"/>
      <c r="J23" s="3"/>
      <c r="K23" s="3"/>
      <c r="L23" s="3"/>
      <c r="M23" s="3"/>
      <c r="N23" s="3"/>
      <c r="O23" s="3"/>
      <c r="P23" s="3"/>
      <c r="Q23" s="3"/>
      <c r="R23" s="3"/>
      <c r="S23" s="3"/>
      <c r="T23" s="3"/>
      <c r="U23" s="3"/>
      <c r="V23" s="3"/>
      <c r="W23" s="3"/>
      <c r="X23" s="3"/>
      <c r="AE23">
        <f>SUMIF(L7:L21,AE22,G7:G21)</f>
        <v>0</v>
      </c>
      <c r="AF23">
        <f>SUMIF(L7:L21,AF22,G7:G21)</f>
        <v>0</v>
      </c>
      <c r="AG23" t="s">
        <v>307</v>
      </c>
    </row>
    <row r="24" spans="1:60" x14ac:dyDescent="0.2">
      <c r="C24" s="194"/>
      <c r="D24" s="10"/>
      <c r="AG24" t="s">
        <v>308</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GRImcWcX37mo7qVmSg+pNtx4h6l7FqQm92bRKJ7vFTHNMKp7jAbZrnWv6YYX8oGzZsNebJ3jPm9HsiRVhS24g==" saltValue="Hti7VTzIZmJkeZUTC8IRJA=="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DAAD-C593-4CBC-8D98-B5B8E17E1B0D}">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85</v>
      </c>
      <c r="C4" s="261" t="s">
        <v>86</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197</v>
      </c>
      <c r="D8" s="167"/>
      <c r="E8" s="168"/>
      <c r="F8" s="169"/>
      <c r="G8" s="169">
        <f>SUMIF(AG9:AG10,"&lt;&gt;NOR",G9:G10)</f>
        <v>0</v>
      </c>
      <c r="H8" s="169"/>
      <c r="I8" s="169">
        <f>SUM(I9:I10)</f>
        <v>0</v>
      </c>
      <c r="J8" s="169"/>
      <c r="K8" s="169">
        <f>SUM(K9:K10)</f>
        <v>0</v>
      </c>
      <c r="L8" s="169"/>
      <c r="M8" s="169">
        <f>SUM(M9:M10)</f>
        <v>0</v>
      </c>
      <c r="N8" s="168"/>
      <c r="O8" s="168">
        <f>SUM(O9:O10)</f>
        <v>0</v>
      </c>
      <c r="P8" s="168"/>
      <c r="Q8" s="168">
        <f>SUM(Q9:Q10)</f>
        <v>0</v>
      </c>
      <c r="R8" s="169"/>
      <c r="S8" s="169"/>
      <c r="T8" s="170"/>
      <c r="U8" s="164"/>
      <c r="V8" s="164">
        <f>SUM(V9:V10)</f>
        <v>0</v>
      </c>
      <c r="W8" s="164"/>
      <c r="X8" s="164"/>
      <c r="AG8" t="s">
        <v>263</v>
      </c>
    </row>
    <row r="9" spans="1:60" outlineLevel="1" x14ac:dyDescent="0.2">
      <c r="A9" s="179">
        <v>1</v>
      </c>
      <c r="B9" s="180" t="s">
        <v>2486</v>
      </c>
      <c r="C9" s="187" t="s">
        <v>2487</v>
      </c>
      <c r="D9" s="181" t="s">
        <v>1340</v>
      </c>
      <c r="E9" s="182">
        <v>8</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281</v>
      </c>
      <c r="T9" s="185" t="s">
        <v>268</v>
      </c>
      <c r="U9" s="158">
        <v>0</v>
      </c>
      <c r="V9" s="158">
        <f>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2488</v>
      </c>
      <c r="C10" s="187" t="s">
        <v>2489</v>
      </c>
      <c r="D10" s="181" t="s">
        <v>1340</v>
      </c>
      <c r="E10" s="182">
        <v>80</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281</v>
      </c>
      <c r="T10" s="185" t="s">
        <v>268</v>
      </c>
      <c r="U10" s="158">
        <v>0</v>
      </c>
      <c r="V10" s="158">
        <f>ROUND(E10*U10,2)</f>
        <v>0</v>
      </c>
      <c r="W10" s="158"/>
      <c r="X10" s="158" t="s">
        <v>314</v>
      </c>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5" t="s">
        <v>262</v>
      </c>
      <c r="B11" s="166" t="s">
        <v>222</v>
      </c>
      <c r="C11" s="186" t="s">
        <v>151</v>
      </c>
      <c r="D11" s="167"/>
      <c r="E11" s="168"/>
      <c r="F11" s="169"/>
      <c r="G11" s="169">
        <f>SUMIF(AG12:AG14,"&lt;&gt;NOR",G12:G14)</f>
        <v>0</v>
      </c>
      <c r="H11" s="169"/>
      <c r="I11" s="169">
        <f>SUM(I12:I14)</f>
        <v>0</v>
      </c>
      <c r="J11" s="169"/>
      <c r="K11" s="169">
        <f>SUM(K12:K14)</f>
        <v>0</v>
      </c>
      <c r="L11" s="169"/>
      <c r="M11" s="169">
        <f>SUM(M12:M14)</f>
        <v>0</v>
      </c>
      <c r="N11" s="168"/>
      <c r="O11" s="168">
        <f>SUM(O12:O14)</f>
        <v>0</v>
      </c>
      <c r="P11" s="168"/>
      <c r="Q11" s="168">
        <f>SUM(Q12:Q14)</f>
        <v>0</v>
      </c>
      <c r="R11" s="169"/>
      <c r="S11" s="169"/>
      <c r="T11" s="170"/>
      <c r="U11" s="164"/>
      <c r="V11" s="164">
        <f>SUM(V12:V14)</f>
        <v>0</v>
      </c>
      <c r="W11" s="164"/>
      <c r="X11" s="164"/>
      <c r="AG11" t="s">
        <v>263</v>
      </c>
    </row>
    <row r="12" spans="1:60" outlineLevel="1" x14ac:dyDescent="0.2">
      <c r="A12" s="179">
        <v>3</v>
      </c>
      <c r="B12" s="180" t="s">
        <v>2490</v>
      </c>
      <c r="C12" s="187" t="s">
        <v>149</v>
      </c>
      <c r="D12" s="181" t="s">
        <v>1423</v>
      </c>
      <c r="E12" s="182">
        <v>8</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281</v>
      </c>
      <c r="T12" s="185" t="s">
        <v>268</v>
      </c>
      <c r="U12" s="158">
        <v>0</v>
      </c>
      <c r="V12" s="158">
        <f>ROUND(E12*U12,2)</f>
        <v>0</v>
      </c>
      <c r="W12" s="158"/>
      <c r="X12" s="158" t="s">
        <v>314</v>
      </c>
      <c r="Y12" s="147"/>
      <c r="Z12" s="147"/>
      <c r="AA12" s="147"/>
      <c r="AB12" s="147"/>
      <c r="AC12" s="147"/>
      <c r="AD12" s="147"/>
      <c r="AE12" s="147"/>
      <c r="AF12" s="147"/>
      <c r="AG12" s="147" t="s">
        <v>919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4</v>
      </c>
      <c r="B13" s="180" t="s">
        <v>2491</v>
      </c>
      <c r="C13" s="187" t="s">
        <v>2409</v>
      </c>
      <c r="D13" s="181" t="s">
        <v>1423</v>
      </c>
      <c r="E13" s="182">
        <v>4</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281</v>
      </c>
      <c r="T13" s="185" t="s">
        <v>268</v>
      </c>
      <c r="U13" s="158">
        <v>0</v>
      </c>
      <c r="V13" s="158">
        <f>ROUND(E13*U13,2)</f>
        <v>0</v>
      </c>
      <c r="W13" s="158"/>
      <c r="X13" s="158" t="s">
        <v>314</v>
      </c>
      <c r="Y13" s="147"/>
      <c r="Z13" s="147"/>
      <c r="AA13" s="147"/>
      <c r="AB13" s="147"/>
      <c r="AC13" s="147"/>
      <c r="AD13" s="147"/>
      <c r="AE13" s="147"/>
      <c r="AF13" s="147"/>
      <c r="AG13" s="147" t="s">
        <v>919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2">
        <v>5</v>
      </c>
      <c r="B14" s="173" t="s">
        <v>2492</v>
      </c>
      <c r="C14" s="188" t="s">
        <v>2493</v>
      </c>
      <c r="D14" s="174" t="s">
        <v>1423</v>
      </c>
      <c r="E14" s="175">
        <v>8</v>
      </c>
      <c r="F14" s="176"/>
      <c r="G14" s="177">
        <f>ROUND(E14*F14,2)</f>
        <v>0</v>
      </c>
      <c r="H14" s="176"/>
      <c r="I14" s="177">
        <f>ROUND(E14*H14,2)</f>
        <v>0</v>
      </c>
      <c r="J14" s="176"/>
      <c r="K14" s="177">
        <f>ROUND(E14*J14,2)</f>
        <v>0</v>
      </c>
      <c r="L14" s="177">
        <v>21</v>
      </c>
      <c r="M14" s="177">
        <f>G14*(1+L14/100)</f>
        <v>0</v>
      </c>
      <c r="N14" s="175">
        <v>0</v>
      </c>
      <c r="O14" s="175">
        <f>ROUND(E14*N14,2)</f>
        <v>0</v>
      </c>
      <c r="P14" s="175">
        <v>0</v>
      </c>
      <c r="Q14" s="175">
        <f>ROUND(E14*P14,2)</f>
        <v>0</v>
      </c>
      <c r="R14" s="177"/>
      <c r="S14" s="177" t="s">
        <v>281</v>
      </c>
      <c r="T14" s="178" t="s">
        <v>268</v>
      </c>
      <c r="U14" s="158">
        <v>0</v>
      </c>
      <c r="V14" s="158">
        <f>ROUND(E14*U14,2)</f>
        <v>0</v>
      </c>
      <c r="W14" s="158"/>
      <c r="X14" s="158" t="s">
        <v>314</v>
      </c>
      <c r="Y14" s="147"/>
      <c r="Z14" s="147"/>
      <c r="AA14" s="147"/>
      <c r="AB14" s="147"/>
      <c r="AC14" s="147"/>
      <c r="AD14" s="147"/>
      <c r="AE14" s="147"/>
      <c r="AF14" s="147"/>
      <c r="AG14" s="147" t="s">
        <v>919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3"/>
      <c r="B15" s="4"/>
      <c r="C15" s="192"/>
      <c r="D15" s="6"/>
      <c r="E15" s="3"/>
      <c r="F15" s="3"/>
      <c r="G15" s="3"/>
      <c r="H15" s="3"/>
      <c r="I15" s="3"/>
      <c r="J15" s="3"/>
      <c r="K15" s="3"/>
      <c r="L15" s="3"/>
      <c r="M15" s="3"/>
      <c r="N15" s="3"/>
      <c r="O15" s="3"/>
      <c r="P15" s="3"/>
      <c r="Q15" s="3"/>
      <c r="R15" s="3"/>
      <c r="S15" s="3"/>
      <c r="T15" s="3"/>
      <c r="U15" s="3"/>
      <c r="V15" s="3"/>
      <c r="W15" s="3"/>
      <c r="X15" s="3"/>
      <c r="AE15">
        <v>15</v>
      </c>
      <c r="AF15">
        <v>21</v>
      </c>
      <c r="AG15" t="s">
        <v>249</v>
      </c>
    </row>
    <row r="16" spans="1:60" x14ac:dyDescent="0.2">
      <c r="A16" s="150"/>
      <c r="B16" s="151" t="s">
        <v>29</v>
      </c>
      <c r="C16" s="193"/>
      <c r="D16" s="152"/>
      <c r="E16" s="153"/>
      <c r="F16" s="153"/>
      <c r="G16" s="171">
        <f>G8+G11</f>
        <v>0</v>
      </c>
      <c r="H16" s="3"/>
      <c r="I16" s="3"/>
      <c r="J16" s="3"/>
      <c r="K16" s="3"/>
      <c r="L16" s="3"/>
      <c r="M16" s="3"/>
      <c r="N16" s="3"/>
      <c r="O16" s="3"/>
      <c r="P16" s="3"/>
      <c r="Q16" s="3"/>
      <c r="R16" s="3"/>
      <c r="S16" s="3"/>
      <c r="T16" s="3"/>
      <c r="U16" s="3"/>
      <c r="V16" s="3"/>
      <c r="W16" s="3"/>
      <c r="X16" s="3"/>
      <c r="AE16">
        <f>SUMIF(L7:L14,AE15,G7:G14)</f>
        <v>0</v>
      </c>
      <c r="AF16">
        <f>SUMIF(L7:L14,AF15,G7:G14)</f>
        <v>0</v>
      </c>
      <c r="AG16" t="s">
        <v>307</v>
      </c>
    </row>
    <row r="17" spans="3:33" x14ac:dyDescent="0.2">
      <c r="C17" s="194"/>
      <c r="D17" s="10"/>
      <c r="AG17" t="s">
        <v>308</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sYAEp57EQQcSWgnd5bqFr9MdAVuNrNHSqnE9MHVxVg/Hn4VX9Maizcw9KUhhi1QbRu01OsrdBiOCerWBupjxQ==" saltValue="AgcXr3kcWEhF821DI6zEb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5E13-FF46-4220-8825-15D3DB5A6DEE}">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87</v>
      </c>
      <c r="C4" s="261" t="s">
        <v>88</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199</v>
      </c>
      <c r="D8" s="167"/>
      <c r="E8" s="168"/>
      <c r="F8" s="169"/>
      <c r="G8" s="169">
        <f>SUMIF(AG9:AG47,"&lt;&gt;NOR",G9:G47)</f>
        <v>0</v>
      </c>
      <c r="H8" s="169"/>
      <c r="I8" s="169">
        <f>SUM(I9:I47)</f>
        <v>0</v>
      </c>
      <c r="J8" s="169"/>
      <c r="K8" s="169">
        <f>SUM(K9:K47)</f>
        <v>0</v>
      </c>
      <c r="L8" s="169"/>
      <c r="M8" s="169">
        <f>SUM(M9:M47)</f>
        <v>0</v>
      </c>
      <c r="N8" s="168"/>
      <c r="O8" s="168">
        <f>SUM(O9:O47)</f>
        <v>0</v>
      </c>
      <c r="P8" s="168"/>
      <c r="Q8" s="168">
        <f>SUM(Q9:Q47)</f>
        <v>0</v>
      </c>
      <c r="R8" s="169"/>
      <c r="S8" s="169"/>
      <c r="T8" s="170"/>
      <c r="U8" s="164"/>
      <c r="V8" s="164">
        <f>SUM(V9:V47)</f>
        <v>23.549999999999997</v>
      </c>
      <c r="W8" s="164"/>
      <c r="X8" s="164"/>
      <c r="AG8" t="s">
        <v>263</v>
      </c>
    </row>
    <row r="9" spans="1:60" outlineLevel="1" x14ac:dyDescent="0.2">
      <c r="A9" s="179">
        <v>1</v>
      </c>
      <c r="B9" s="180" t="s">
        <v>2494</v>
      </c>
      <c r="C9" s="187" t="s">
        <v>2495</v>
      </c>
      <c r="D9" s="181" t="s">
        <v>432</v>
      </c>
      <c r="E9" s="182">
        <v>510</v>
      </c>
      <c r="F9" s="183"/>
      <c r="G9" s="184">
        <f t="shared" ref="G9:G47" si="0">ROUND(E9*F9,2)</f>
        <v>0</v>
      </c>
      <c r="H9" s="183"/>
      <c r="I9" s="184">
        <f t="shared" ref="I9:I47" si="1">ROUND(E9*H9,2)</f>
        <v>0</v>
      </c>
      <c r="J9" s="183"/>
      <c r="K9" s="184">
        <f t="shared" ref="K9:K47" si="2">ROUND(E9*J9,2)</f>
        <v>0</v>
      </c>
      <c r="L9" s="184">
        <v>21</v>
      </c>
      <c r="M9" s="184">
        <f t="shared" ref="M9:M47" si="3">G9*(1+L9/100)</f>
        <v>0</v>
      </c>
      <c r="N9" s="182">
        <v>0</v>
      </c>
      <c r="O9" s="182">
        <f t="shared" ref="O9:O47" si="4">ROUND(E9*N9,2)</f>
        <v>0</v>
      </c>
      <c r="P9" s="182">
        <v>0</v>
      </c>
      <c r="Q9" s="182">
        <f t="shared" ref="Q9:Q47" si="5">ROUND(E9*P9,2)</f>
        <v>0</v>
      </c>
      <c r="R9" s="184"/>
      <c r="S9" s="184" t="s">
        <v>281</v>
      </c>
      <c r="T9" s="185" t="s">
        <v>268</v>
      </c>
      <c r="U9" s="158">
        <v>0.03</v>
      </c>
      <c r="V9" s="158">
        <f t="shared" ref="V9:V47" si="6">ROUND(E9*U9,2)</f>
        <v>15.3</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2496</v>
      </c>
      <c r="C10" s="187" t="s">
        <v>2497</v>
      </c>
      <c r="D10" s="181" t="s">
        <v>1340</v>
      </c>
      <c r="E10" s="182">
        <v>5</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281</v>
      </c>
      <c r="T10" s="185" t="s">
        <v>268</v>
      </c>
      <c r="U10" s="158">
        <v>0.82</v>
      </c>
      <c r="V10" s="158">
        <f t="shared" si="6"/>
        <v>4.0999999999999996</v>
      </c>
      <c r="W10" s="158"/>
      <c r="X10" s="158" t="s">
        <v>314</v>
      </c>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2498</v>
      </c>
      <c r="C11" s="187" t="s">
        <v>2499</v>
      </c>
      <c r="D11" s="181" t="s">
        <v>432</v>
      </c>
      <c r="E11" s="182">
        <v>250</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281</v>
      </c>
      <c r="T11" s="185" t="s">
        <v>268</v>
      </c>
      <c r="U11" s="158">
        <v>0</v>
      </c>
      <c r="V11" s="158">
        <f t="shared" si="6"/>
        <v>0</v>
      </c>
      <c r="W11" s="158"/>
      <c r="X11" s="158" t="s">
        <v>314</v>
      </c>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2500</v>
      </c>
      <c r="C12" s="187" t="s">
        <v>2501</v>
      </c>
      <c r="D12" s="181" t="s">
        <v>432</v>
      </c>
      <c r="E12" s="182">
        <v>210</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281</v>
      </c>
      <c r="T12" s="185" t="s">
        <v>268</v>
      </c>
      <c r="U12" s="158">
        <v>0</v>
      </c>
      <c r="V12" s="158">
        <f t="shared" si="6"/>
        <v>0</v>
      </c>
      <c r="W12" s="158"/>
      <c r="X12" s="158" t="s">
        <v>314</v>
      </c>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2502</v>
      </c>
      <c r="C13" s="187" t="s">
        <v>2503</v>
      </c>
      <c r="D13" s="181" t="s">
        <v>432</v>
      </c>
      <c r="E13" s="182">
        <v>120</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281</v>
      </c>
      <c r="T13" s="185" t="s">
        <v>268</v>
      </c>
      <c r="U13" s="158">
        <v>0</v>
      </c>
      <c r="V13" s="158">
        <f t="shared" si="6"/>
        <v>0</v>
      </c>
      <c r="W13" s="158"/>
      <c r="X13" s="158" t="s">
        <v>314</v>
      </c>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2504</v>
      </c>
      <c r="C14" s="187" t="s">
        <v>2505</v>
      </c>
      <c r="D14" s="181" t="s">
        <v>432</v>
      </c>
      <c r="E14" s="182">
        <v>100</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281</v>
      </c>
      <c r="T14" s="185" t="s">
        <v>268</v>
      </c>
      <c r="U14" s="158">
        <v>0</v>
      </c>
      <c r="V14" s="158">
        <f t="shared" si="6"/>
        <v>0</v>
      </c>
      <c r="W14" s="158"/>
      <c r="X14" s="158" t="s">
        <v>314</v>
      </c>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7</v>
      </c>
      <c r="B15" s="180" t="s">
        <v>2506</v>
      </c>
      <c r="C15" s="187" t="s">
        <v>2507</v>
      </c>
      <c r="D15" s="181" t="s">
        <v>432</v>
      </c>
      <c r="E15" s="182">
        <v>80</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281</v>
      </c>
      <c r="T15" s="185" t="s">
        <v>268</v>
      </c>
      <c r="U15" s="158">
        <v>0</v>
      </c>
      <c r="V15" s="158">
        <f t="shared" si="6"/>
        <v>0</v>
      </c>
      <c r="W15" s="158"/>
      <c r="X15" s="158" t="s">
        <v>314</v>
      </c>
      <c r="Y15" s="147"/>
      <c r="Z15" s="147"/>
      <c r="AA15" s="147"/>
      <c r="AB15" s="147"/>
      <c r="AC15" s="147"/>
      <c r="AD15" s="147"/>
      <c r="AE15" s="147"/>
      <c r="AF15" s="147"/>
      <c r="AG15" s="147" t="s">
        <v>324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8</v>
      </c>
      <c r="B16" s="180" t="s">
        <v>2508</v>
      </c>
      <c r="C16" s="187" t="s">
        <v>2625</v>
      </c>
      <c r="D16" s="181" t="s">
        <v>432</v>
      </c>
      <c r="E16" s="182">
        <v>80</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281</v>
      </c>
      <c r="T16" s="185" t="s">
        <v>268</v>
      </c>
      <c r="U16" s="158">
        <v>0</v>
      </c>
      <c r="V16" s="158">
        <f t="shared" si="6"/>
        <v>0</v>
      </c>
      <c r="W16" s="158"/>
      <c r="X16" s="158" t="s">
        <v>314</v>
      </c>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9</v>
      </c>
      <c r="B17" s="180" t="s">
        <v>2509</v>
      </c>
      <c r="C17" s="187" t="s">
        <v>2626</v>
      </c>
      <c r="D17" s="181" t="s">
        <v>1340</v>
      </c>
      <c r="E17" s="182">
        <v>70</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281</v>
      </c>
      <c r="T17" s="185" t="s">
        <v>268</v>
      </c>
      <c r="U17" s="158">
        <v>0</v>
      </c>
      <c r="V17" s="158">
        <f t="shared" si="6"/>
        <v>0</v>
      </c>
      <c r="W17" s="158"/>
      <c r="X17" s="158" t="s">
        <v>314</v>
      </c>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10</v>
      </c>
      <c r="B18" s="180" t="s">
        <v>2510</v>
      </c>
      <c r="C18" s="187" t="s">
        <v>2627</v>
      </c>
      <c r="D18" s="181" t="s">
        <v>1340</v>
      </c>
      <c r="E18" s="182">
        <v>20</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281</v>
      </c>
      <c r="T18" s="185" t="s">
        <v>268</v>
      </c>
      <c r="U18" s="158">
        <v>0</v>
      </c>
      <c r="V18" s="158">
        <f t="shared" si="6"/>
        <v>0</v>
      </c>
      <c r="W18" s="158"/>
      <c r="X18" s="158" t="s">
        <v>314</v>
      </c>
      <c r="Y18" s="147"/>
      <c r="Z18" s="147"/>
      <c r="AA18" s="147"/>
      <c r="AB18" s="147"/>
      <c r="AC18" s="147"/>
      <c r="AD18" s="147"/>
      <c r="AE18" s="147"/>
      <c r="AF18" s="147"/>
      <c r="AG18" s="147" t="s">
        <v>324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11</v>
      </c>
      <c r="B19" s="180" t="s">
        <v>2511</v>
      </c>
      <c r="C19" s="187" t="s">
        <v>2628</v>
      </c>
      <c r="D19" s="181" t="s">
        <v>1340</v>
      </c>
      <c r="E19" s="182">
        <v>20</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281</v>
      </c>
      <c r="T19" s="185" t="s">
        <v>268</v>
      </c>
      <c r="U19" s="158">
        <v>0</v>
      </c>
      <c r="V19" s="158">
        <f t="shared" si="6"/>
        <v>0</v>
      </c>
      <c r="W19" s="158"/>
      <c r="X19" s="158" t="s">
        <v>314</v>
      </c>
      <c r="Y19" s="147"/>
      <c r="Z19" s="147"/>
      <c r="AA19" s="147"/>
      <c r="AB19" s="147"/>
      <c r="AC19" s="147"/>
      <c r="AD19" s="147"/>
      <c r="AE19" s="147"/>
      <c r="AF19" s="147"/>
      <c r="AG19" s="147" t="s">
        <v>324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12</v>
      </c>
      <c r="B20" s="180" t="s">
        <v>2512</v>
      </c>
      <c r="C20" s="187" t="s">
        <v>2513</v>
      </c>
      <c r="D20" s="181" t="s">
        <v>2514</v>
      </c>
      <c r="E20" s="182">
        <v>50</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281</v>
      </c>
      <c r="T20" s="185" t="s">
        <v>268</v>
      </c>
      <c r="U20" s="158">
        <v>0</v>
      </c>
      <c r="V20" s="158">
        <f t="shared" si="6"/>
        <v>0</v>
      </c>
      <c r="W20" s="158"/>
      <c r="X20" s="158" t="s">
        <v>314</v>
      </c>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13</v>
      </c>
      <c r="B21" s="180" t="s">
        <v>2515</v>
      </c>
      <c r="C21" s="187" t="s">
        <v>2516</v>
      </c>
      <c r="D21" s="181" t="s">
        <v>2514</v>
      </c>
      <c r="E21" s="182">
        <v>68</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281</v>
      </c>
      <c r="T21" s="185" t="s">
        <v>268</v>
      </c>
      <c r="U21" s="158">
        <v>0</v>
      </c>
      <c r="V21" s="158">
        <f t="shared" si="6"/>
        <v>0</v>
      </c>
      <c r="W21" s="158"/>
      <c r="X21" s="158" t="s">
        <v>314</v>
      </c>
      <c r="Y21" s="147"/>
      <c r="Z21" s="147"/>
      <c r="AA21" s="147"/>
      <c r="AB21" s="147"/>
      <c r="AC21" s="147"/>
      <c r="AD21" s="147"/>
      <c r="AE21" s="147"/>
      <c r="AF21" s="147"/>
      <c r="AG21" s="147" t="s">
        <v>324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14</v>
      </c>
      <c r="B22" s="180" t="s">
        <v>2517</v>
      </c>
      <c r="C22" s="187" t="s">
        <v>2518</v>
      </c>
      <c r="D22" s="181" t="s">
        <v>383</v>
      </c>
      <c r="E22" s="182">
        <v>20</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281</v>
      </c>
      <c r="T22" s="185" t="s">
        <v>268</v>
      </c>
      <c r="U22" s="158">
        <v>0</v>
      </c>
      <c r="V22" s="158">
        <f t="shared" si="6"/>
        <v>0</v>
      </c>
      <c r="W22" s="158"/>
      <c r="X22" s="158" t="s">
        <v>314</v>
      </c>
      <c r="Y22" s="147"/>
      <c r="Z22" s="147"/>
      <c r="AA22" s="147"/>
      <c r="AB22" s="147"/>
      <c r="AC22" s="147"/>
      <c r="AD22" s="147"/>
      <c r="AE22" s="147"/>
      <c r="AF22" s="147"/>
      <c r="AG22" s="147" t="s">
        <v>324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15</v>
      </c>
      <c r="B23" s="180" t="s">
        <v>2519</v>
      </c>
      <c r="C23" s="187" t="s">
        <v>2520</v>
      </c>
      <c r="D23" s="181" t="s">
        <v>432</v>
      </c>
      <c r="E23" s="182">
        <v>24</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281</v>
      </c>
      <c r="T23" s="185" t="s">
        <v>268</v>
      </c>
      <c r="U23" s="158">
        <v>0</v>
      </c>
      <c r="V23" s="158">
        <f t="shared" si="6"/>
        <v>0</v>
      </c>
      <c r="W23" s="158"/>
      <c r="X23" s="158" t="s">
        <v>314</v>
      </c>
      <c r="Y23" s="147"/>
      <c r="Z23" s="147"/>
      <c r="AA23" s="147"/>
      <c r="AB23" s="147"/>
      <c r="AC23" s="147"/>
      <c r="AD23" s="147"/>
      <c r="AE23" s="147"/>
      <c r="AF23" s="147"/>
      <c r="AG23" s="147" t="s">
        <v>324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16</v>
      </c>
      <c r="B24" s="180" t="s">
        <v>2521</v>
      </c>
      <c r="C24" s="187" t="s">
        <v>2522</v>
      </c>
      <c r="D24" s="181" t="s">
        <v>432</v>
      </c>
      <c r="E24" s="182">
        <v>48</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281</v>
      </c>
      <c r="T24" s="185" t="s">
        <v>268</v>
      </c>
      <c r="U24" s="158">
        <v>0</v>
      </c>
      <c r="V24" s="158">
        <f t="shared" si="6"/>
        <v>0</v>
      </c>
      <c r="W24" s="158"/>
      <c r="X24" s="158" t="s">
        <v>314</v>
      </c>
      <c r="Y24" s="147"/>
      <c r="Z24" s="147"/>
      <c r="AA24" s="147"/>
      <c r="AB24" s="147"/>
      <c r="AC24" s="147"/>
      <c r="AD24" s="147"/>
      <c r="AE24" s="147"/>
      <c r="AF24" s="147"/>
      <c r="AG24" s="147" t="s">
        <v>324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17</v>
      </c>
      <c r="B25" s="180" t="s">
        <v>2523</v>
      </c>
      <c r="C25" s="187" t="s">
        <v>2524</v>
      </c>
      <c r="D25" s="181" t="s">
        <v>1340</v>
      </c>
      <c r="E25" s="182">
        <v>48</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281</v>
      </c>
      <c r="T25" s="185" t="s">
        <v>268</v>
      </c>
      <c r="U25" s="158">
        <v>0</v>
      </c>
      <c r="V25" s="158">
        <f t="shared" si="6"/>
        <v>0</v>
      </c>
      <c r="W25" s="158"/>
      <c r="X25" s="158" t="s">
        <v>314</v>
      </c>
      <c r="Y25" s="147"/>
      <c r="Z25" s="147"/>
      <c r="AA25" s="147"/>
      <c r="AB25" s="147"/>
      <c r="AC25" s="147"/>
      <c r="AD25" s="147"/>
      <c r="AE25" s="147"/>
      <c r="AF25" s="147"/>
      <c r="AG25" s="147" t="s">
        <v>324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18</v>
      </c>
      <c r="B26" s="180" t="s">
        <v>2525</v>
      </c>
      <c r="C26" s="187" t="s">
        <v>2526</v>
      </c>
      <c r="D26" s="181" t="s">
        <v>1340</v>
      </c>
      <c r="E26" s="182">
        <v>320</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281</v>
      </c>
      <c r="T26" s="185" t="s">
        <v>268</v>
      </c>
      <c r="U26" s="158">
        <v>0</v>
      </c>
      <c r="V26" s="158">
        <f t="shared" si="6"/>
        <v>0</v>
      </c>
      <c r="W26" s="158"/>
      <c r="X26" s="158" t="s">
        <v>314</v>
      </c>
      <c r="Y26" s="147"/>
      <c r="Z26" s="147"/>
      <c r="AA26" s="147"/>
      <c r="AB26" s="147"/>
      <c r="AC26" s="147"/>
      <c r="AD26" s="147"/>
      <c r="AE26" s="147"/>
      <c r="AF26" s="147"/>
      <c r="AG26" s="147" t="s">
        <v>324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19</v>
      </c>
      <c r="B27" s="180" t="s">
        <v>2527</v>
      </c>
      <c r="C27" s="187" t="s">
        <v>2528</v>
      </c>
      <c r="D27" s="181" t="s">
        <v>1340</v>
      </c>
      <c r="E27" s="182">
        <v>60</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281</v>
      </c>
      <c r="T27" s="185" t="s">
        <v>268</v>
      </c>
      <c r="U27" s="158">
        <v>0</v>
      </c>
      <c r="V27" s="158">
        <f t="shared" si="6"/>
        <v>0</v>
      </c>
      <c r="W27" s="158"/>
      <c r="X27" s="158" t="s">
        <v>314</v>
      </c>
      <c r="Y27" s="147"/>
      <c r="Z27" s="147"/>
      <c r="AA27" s="147"/>
      <c r="AB27" s="147"/>
      <c r="AC27" s="147"/>
      <c r="AD27" s="147"/>
      <c r="AE27" s="147"/>
      <c r="AF27" s="147"/>
      <c r="AG27" s="147" t="s">
        <v>324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20</v>
      </c>
      <c r="B28" s="180" t="s">
        <v>2529</v>
      </c>
      <c r="C28" s="187" t="s">
        <v>2530</v>
      </c>
      <c r="D28" s="181" t="s">
        <v>1340</v>
      </c>
      <c r="E28" s="182">
        <v>20</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281</v>
      </c>
      <c r="T28" s="185" t="s">
        <v>268</v>
      </c>
      <c r="U28" s="158">
        <v>0</v>
      </c>
      <c r="V28" s="158">
        <f t="shared" si="6"/>
        <v>0</v>
      </c>
      <c r="W28" s="158"/>
      <c r="X28" s="158" t="s">
        <v>314</v>
      </c>
      <c r="Y28" s="147"/>
      <c r="Z28" s="147"/>
      <c r="AA28" s="147"/>
      <c r="AB28" s="147"/>
      <c r="AC28" s="147"/>
      <c r="AD28" s="147"/>
      <c r="AE28" s="147"/>
      <c r="AF28" s="147"/>
      <c r="AG28" s="147" t="s">
        <v>324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21</v>
      </c>
      <c r="B29" s="180" t="s">
        <v>2531</v>
      </c>
      <c r="C29" s="187" t="s">
        <v>2532</v>
      </c>
      <c r="D29" s="181" t="s">
        <v>1340</v>
      </c>
      <c r="E29" s="182">
        <v>18</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281</v>
      </c>
      <c r="T29" s="185" t="s">
        <v>268</v>
      </c>
      <c r="U29" s="158">
        <v>0</v>
      </c>
      <c r="V29" s="158">
        <f t="shared" si="6"/>
        <v>0</v>
      </c>
      <c r="W29" s="158"/>
      <c r="X29" s="158" t="s">
        <v>314</v>
      </c>
      <c r="Y29" s="147"/>
      <c r="Z29" s="147"/>
      <c r="AA29" s="147"/>
      <c r="AB29" s="147"/>
      <c r="AC29" s="147"/>
      <c r="AD29" s="147"/>
      <c r="AE29" s="147"/>
      <c r="AF29" s="147"/>
      <c r="AG29" s="147" t="s">
        <v>324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22</v>
      </c>
      <c r="B30" s="180" t="s">
        <v>2533</v>
      </c>
      <c r="C30" s="187" t="s">
        <v>2534</v>
      </c>
      <c r="D30" s="181" t="s">
        <v>1340</v>
      </c>
      <c r="E30" s="182">
        <v>12</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281</v>
      </c>
      <c r="T30" s="185" t="s">
        <v>268</v>
      </c>
      <c r="U30" s="158">
        <v>0</v>
      </c>
      <c r="V30" s="158">
        <f t="shared" si="6"/>
        <v>0</v>
      </c>
      <c r="W30" s="158"/>
      <c r="X30" s="158" t="s">
        <v>314</v>
      </c>
      <c r="Y30" s="147"/>
      <c r="Z30" s="147"/>
      <c r="AA30" s="147"/>
      <c r="AB30" s="147"/>
      <c r="AC30" s="147"/>
      <c r="AD30" s="147"/>
      <c r="AE30" s="147"/>
      <c r="AF30" s="147"/>
      <c r="AG30" s="147" t="s">
        <v>324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23</v>
      </c>
      <c r="B31" s="180" t="s">
        <v>2535</v>
      </c>
      <c r="C31" s="187" t="s">
        <v>2536</v>
      </c>
      <c r="D31" s="181" t="s">
        <v>1340</v>
      </c>
      <c r="E31" s="182">
        <v>50</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281</v>
      </c>
      <c r="T31" s="185" t="s">
        <v>268</v>
      </c>
      <c r="U31" s="158">
        <v>0</v>
      </c>
      <c r="V31" s="158">
        <f t="shared" si="6"/>
        <v>0</v>
      </c>
      <c r="W31" s="158"/>
      <c r="X31" s="158" t="s">
        <v>314</v>
      </c>
      <c r="Y31" s="147"/>
      <c r="Z31" s="147"/>
      <c r="AA31" s="147"/>
      <c r="AB31" s="147"/>
      <c r="AC31" s="147"/>
      <c r="AD31" s="147"/>
      <c r="AE31" s="147"/>
      <c r="AF31" s="147"/>
      <c r="AG31" s="147" t="s">
        <v>324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24</v>
      </c>
      <c r="B32" s="180" t="s">
        <v>2537</v>
      </c>
      <c r="C32" s="187" t="s">
        <v>2538</v>
      </c>
      <c r="D32" s="181" t="s">
        <v>1340</v>
      </c>
      <c r="E32" s="182">
        <v>5</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281</v>
      </c>
      <c r="T32" s="185" t="s">
        <v>268</v>
      </c>
      <c r="U32" s="158">
        <v>0</v>
      </c>
      <c r="V32" s="158">
        <f t="shared" si="6"/>
        <v>0</v>
      </c>
      <c r="W32" s="158"/>
      <c r="X32" s="158" t="s">
        <v>314</v>
      </c>
      <c r="Y32" s="147"/>
      <c r="Z32" s="147"/>
      <c r="AA32" s="147"/>
      <c r="AB32" s="147"/>
      <c r="AC32" s="147"/>
      <c r="AD32" s="147"/>
      <c r="AE32" s="147"/>
      <c r="AF32" s="147"/>
      <c r="AG32" s="147" t="s">
        <v>324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25</v>
      </c>
      <c r="B33" s="180" t="s">
        <v>2539</v>
      </c>
      <c r="C33" s="187" t="s">
        <v>2540</v>
      </c>
      <c r="D33" s="181" t="s">
        <v>1340</v>
      </c>
      <c r="E33" s="182">
        <v>90</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281</v>
      </c>
      <c r="T33" s="185" t="s">
        <v>268</v>
      </c>
      <c r="U33" s="158">
        <v>0</v>
      </c>
      <c r="V33" s="158">
        <f t="shared" si="6"/>
        <v>0</v>
      </c>
      <c r="W33" s="158"/>
      <c r="X33" s="158" t="s">
        <v>314</v>
      </c>
      <c r="Y33" s="147"/>
      <c r="Z33" s="147"/>
      <c r="AA33" s="147"/>
      <c r="AB33" s="147"/>
      <c r="AC33" s="147"/>
      <c r="AD33" s="147"/>
      <c r="AE33" s="147"/>
      <c r="AF33" s="147"/>
      <c r="AG33" s="147" t="s">
        <v>324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26</v>
      </c>
      <c r="B34" s="180" t="s">
        <v>2541</v>
      </c>
      <c r="C34" s="187" t="s">
        <v>2542</v>
      </c>
      <c r="D34" s="181" t="s">
        <v>1340</v>
      </c>
      <c r="E34" s="182">
        <v>20</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281</v>
      </c>
      <c r="T34" s="185" t="s">
        <v>268</v>
      </c>
      <c r="U34" s="158">
        <v>0</v>
      </c>
      <c r="V34" s="158">
        <f t="shared" si="6"/>
        <v>0</v>
      </c>
      <c r="W34" s="158"/>
      <c r="X34" s="158" t="s">
        <v>314</v>
      </c>
      <c r="Y34" s="147"/>
      <c r="Z34" s="147"/>
      <c r="AA34" s="147"/>
      <c r="AB34" s="147"/>
      <c r="AC34" s="147"/>
      <c r="AD34" s="147"/>
      <c r="AE34" s="147"/>
      <c r="AF34" s="147"/>
      <c r="AG34" s="147" t="s">
        <v>324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9">
        <v>27</v>
      </c>
      <c r="B35" s="180" t="s">
        <v>2543</v>
      </c>
      <c r="C35" s="187" t="s">
        <v>2544</v>
      </c>
      <c r="D35" s="181" t="s">
        <v>432</v>
      </c>
      <c r="E35" s="182">
        <v>350</v>
      </c>
      <c r="F35" s="183"/>
      <c r="G35" s="184">
        <f t="shared" si="0"/>
        <v>0</v>
      </c>
      <c r="H35" s="183"/>
      <c r="I35" s="184">
        <f t="shared" si="1"/>
        <v>0</v>
      </c>
      <c r="J35" s="183"/>
      <c r="K35" s="184">
        <f t="shared" si="2"/>
        <v>0</v>
      </c>
      <c r="L35" s="184">
        <v>21</v>
      </c>
      <c r="M35" s="184">
        <f t="shared" si="3"/>
        <v>0</v>
      </c>
      <c r="N35" s="182">
        <v>0</v>
      </c>
      <c r="O35" s="182">
        <f t="shared" si="4"/>
        <v>0</v>
      </c>
      <c r="P35" s="182">
        <v>0</v>
      </c>
      <c r="Q35" s="182">
        <f t="shared" si="5"/>
        <v>0</v>
      </c>
      <c r="R35" s="184"/>
      <c r="S35" s="184" t="s">
        <v>281</v>
      </c>
      <c r="T35" s="185" t="s">
        <v>268</v>
      </c>
      <c r="U35" s="158">
        <v>0</v>
      </c>
      <c r="V35" s="158">
        <f t="shared" si="6"/>
        <v>0</v>
      </c>
      <c r="W35" s="158"/>
      <c r="X35" s="158" t="s">
        <v>314</v>
      </c>
      <c r="Y35" s="147"/>
      <c r="Z35" s="147"/>
      <c r="AA35" s="147"/>
      <c r="AB35" s="147"/>
      <c r="AC35" s="147"/>
      <c r="AD35" s="147"/>
      <c r="AE35" s="147"/>
      <c r="AF35" s="147"/>
      <c r="AG35" s="147" t="s">
        <v>324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28</v>
      </c>
      <c r="B36" s="180" t="s">
        <v>2545</v>
      </c>
      <c r="C36" s="187" t="s">
        <v>2546</v>
      </c>
      <c r="D36" s="181" t="s">
        <v>432</v>
      </c>
      <c r="E36" s="182">
        <v>580</v>
      </c>
      <c r="F36" s="183"/>
      <c r="G36" s="184">
        <f t="shared" si="0"/>
        <v>0</v>
      </c>
      <c r="H36" s="183"/>
      <c r="I36" s="184">
        <f t="shared" si="1"/>
        <v>0</v>
      </c>
      <c r="J36" s="183"/>
      <c r="K36" s="184">
        <f t="shared" si="2"/>
        <v>0</v>
      </c>
      <c r="L36" s="184">
        <v>21</v>
      </c>
      <c r="M36" s="184">
        <f t="shared" si="3"/>
        <v>0</v>
      </c>
      <c r="N36" s="182">
        <v>0</v>
      </c>
      <c r="O36" s="182">
        <f t="shared" si="4"/>
        <v>0</v>
      </c>
      <c r="P36" s="182">
        <v>0</v>
      </c>
      <c r="Q36" s="182">
        <f t="shared" si="5"/>
        <v>0</v>
      </c>
      <c r="R36" s="184"/>
      <c r="S36" s="184" t="s">
        <v>281</v>
      </c>
      <c r="T36" s="185" t="s">
        <v>268</v>
      </c>
      <c r="U36" s="158">
        <v>0</v>
      </c>
      <c r="V36" s="158">
        <f t="shared" si="6"/>
        <v>0</v>
      </c>
      <c r="W36" s="158"/>
      <c r="X36" s="158" t="s">
        <v>314</v>
      </c>
      <c r="Y36" s="147"/>
      <c r="Z36" s="147"/>
      <c r="AA36" s="147"/>
      <c r="AB36" s="147"/>
      <c r="AC36" s="147"/>
      <c r="AD36" s="147"/>
      <c r="AE36" s="147"/>
      <c r="AF36" s="147"/>
      <c r="AG36" s="147" t="s">
        <v>324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29</v>
      </c>
      <c r="B37" s="180" t="s">
        <v>2547</v>
      </c>
      <c r="C37" s="187" t="s">
        <v>2548</v>
      </c>
      <c r="D37" s="181" t="s">
        <v>1340</v>
      </c>
      <c r="E37" s="182">
        <v>180</v>
      </c>
      <c r="F37" s="183"/>
      <c r="G37" s="184">
        <f t="shared" si="0"/>
        <v>0</v>
      </c>
      <c r="H37" s="183"/>
      <c r="I37" s="184">
        <f t="shared" si="1"/>
        <v>0</v>
      </c>
      <c r="J37" s="183"/>
      <c r="K37" s="184">
        <f t="shared" si="2"/>
        <v>0</v>
      </c>
      <c r="L37" s="184">
        <v>21</v>
      </c>
      <c r="M37" s="184">
        <f t="shared" si="3"/>
        <v>0</v>
      </c>
      <c r="N37" s="182">
        <v>0</v>
      </c>
      <c r="O37" s="182">
        <f t="shared" si="4"/>
        <v>0</v>
      </c>
      <c r="P37" s="182">
        <v>0</v>
      </c>
      <c r="Q37" s="182">
        <f t="shared" si="5"/>
        <v>0</v>
      </c>
      <c r="R37" s="184"/>
      <c r="S37" s="184" t="s">
        <v>281</v>
      </c>
      <c r="T37" s="185" t="s">
        <v>268</v>
      </c>
      <c r="U37" s="158">
        <v>0</v>
      </c>
      <c r="V37" s="158">
        <f t="shared" si="6"/>
        <v>0</v>
      </c>
      <c r="W37" s="158"/>
      <c r="X37" s="158" t="s">
        <v>314</v>
      </c>
      <c r="Y37" s="147"/>
      <c r="Z37" s="147"/>
      <c r="AA37" s="147"/>
      <c r="AB37" s="147"/>
      <c r="AC37" s="147"/>
      <c r="AD37" s="147"/>
      <c r="AE37" s="147"/>
      <c r="AF37" s="147"/>
      <c r="AG37" s="147" t="s">
        <v>324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30</v>
      </c>
      <c r="B38" s="180" t="s">
        <v>2549</v>
      </c>
      <c r="C38" s="187" t="s">
        <v>2550</v>
      </c>
      <c r="D38" s="181" t="s">
        <v>432</v>
      </c>
      <c r="E38" s="182">
        <v>580</v>
      </c>
      <c r="F38" s="183"/>
      <c r="G38" s="184">
        <f t="shared" si="0"/>
        <v>0</v>
      </c>
      <c r="H38" s="183"/>
      <c r="I38" s="184">
        <f t="shared" si="1"/>
        <v>0</v>
      </c>
      <c r="J38" s="183"/>
      <c r="K38" s="184">
        <f t="shared" si="2"/>
        <v>0</v>
      </c>
      <c r="L38" s="184">
        <v>21</v>
      </c>
      <c r="M38" s="184">
        <f t="shared" si="3"/>
        <v>0</v>
      </c>
      <c r="N38" s="182">
        <v>0</v>
      </c>
      <c r="O38" s="182">
        <f t="shared" si="4"/>
        <v>0</v>
      </c>
      <c r="P38" s="182">
        <v>0</v>
      </c>
      <c r="Q38" s="182">
        <f t="shared" si="5"/>
        <v>0</v>
      </c>
      <c r="R38" s="184"/>
      <c r="S38" s="184" t="s">
        <v>281</v>
      </c>
      <c r="T38" s="185" t="s">
        <v>268</v>
      </c>
      <c r="U38" s="158">
        <v>0</v>
      </c>
      <c r="V38" s="158">
        <f t="shared" si="6"/>
        <v>0</v>
      </c>
      <c r="W38" s="158"/>
      <c r="X38" s="158" t="s">
        <v>314</v>
      </c>
      <c r="Y38" s="147"/>
      <c r="Z38" s="147"/>
      <c r="AA38" s="147"/>
      <c r="AB38" s="147"/>
      <c r="AC38" s="147"/>
      <c r="AD38" s="147"/>
      <c r="AE38" s="147"/>
      <c r="AF38" s="147"/>
      <c r="AG38" s="147" t="s">
        <v>324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31</v>
      </c>
      <c r="B39" s="180" t="s">
        <v>2551</v>
      </c>
      <c r="C39" s="187" t="s">
        <v>2552</v>
      </c>
      <c r="D39" s="181" t="s">
        <v>432</v>
      </c>
      <c r="E39" s="182">
        <v>180</v>
      </c>
      <c r="F39" s="183"/>
      <c r="G39" s="184">
        <f t="shared" si="0"/>
        <v>0</v>
      </c>
      <c r="H39" s="183"/>
      <c r="I39" s="184">
        <f t="shared" si="1"/>
        <v>0</v>
      </c>
      <c r="J39" s="183"/>
      <c r="K39" s="184">
        <f t="shared" si="2"/>
        <v>0</v>
      </c>
      <c r="L39" s="184">
        <v>21</v>
      </c>
      <c r="M39" s="184">
        <f t="shared" si="3"/>
        <v>0</v>
      </c>
      <c r="N39" s="182">
        <v>0</v>
      </c>
      <c r="O39" s="182">
        <f t="shared" si="4"/>
        <v>0</v>
      </c>
      <c r="P39" s="182">
        <v>0</v>
      </c>
      <c r="Q39" s="182">
        <f t="shared" si="5"/>
        <v>0</v>
      </c>
      <c r="R39" s="184"/>
      <c r="S39" s="184" t="s">
        <v>281</v>
      </c>
      <c r="T39" s="185" t="s">
        <v>268</v>
      </c>
      <c r="U39" s="158">
        <v>0</v>
      </c>
      <c r="V39" s="158">
        <f t="shared" si="6"/>
        <v>0</v>
      </c>
      <c r="W39" s="158"/>
      <c r="X39" s="158" t="s">
        <v>314</v>
      </c>
      <c r="Y39" s="147"/>
      <c r="Z39" s="147"/>
      <c r="AA39" s="147"/>
      <c r="AB39" s="147"/>
      <c r="AC39" s="147"/>
      <c r="AD39" s="147"/>
      <c r="AE39" s="147"/>
      <c r="AF39" s="147"/>
      <c r="AG39" s="147" t="s">
        <v>324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32</v>
      </c>
      <c r="B40" s="180" t="s">
        <v>2553</v>
      </c>
      <c r="C40" s="187" t="s">
        <v>2554</v>
      </c>
      <c r="D40" s="181" t="s">
        <v>1423</v>
      </c>
      <c r="E40" s="182">
        <v>24</v>
      </c>
      <c r="F40" s="183"/>
      <c r="G40" s="184">
        <f t="shared" si="0"/>
        <v>0</v>
      </c>
      <c r="H40" s="183"/>
      <c r="I40" s="184">
        <f t="shared" si="1"/>
        <v>0</v>
      </c>
      <c r="J40" s="183"/>
      <c r="K40" s="184">
        <f t="shared" si="2"/>
        <v>0</v>
      </c>
      <c r="L40" s="184">
        <v>21</v>
      </c>
      <c r="M40" s="184">
        <f t="shared" si="3"/>
        <v>0</v>
      </c>
      <c r="N40" s="182">
        <v>0</v>
      </c>
      <c r="O40" s="182">
        <f t="shared" si="4"/>
        <v>0</v>
      </c>
      <c r="P40" s="182">
        <v>0</v>
      </c>
      <c r="Q40" s="182">
        <f t="shared" si="5"/>
        <v>0</v>
      </c>
      <c r="R40" s="184"/>
      <c r="S40" s="184" t="s">
        <v>281</v>
      </c>
      <c r="T40" s="185" t="s">
        <v>268</v>
      </c>
      <c r="U40" s="158">
        <v>0</v>
      </c>
      <c r="V40" s="158">
        <f t="shared" si="6"/>
        <v>0</v>
      </c>
      <c r="W40" s="158"/>
      <c r="X40" s="158" t="s">
        <v>314</v>
      </c>
      <c r="Y40" s="147"/>
      <c r="Z40" s="147"/>
      <c r="AA40" s="147"/>
      <c r="AB40" s="147"/>
      <c r="AC40" s="147"/>
      <c r="AD40" s="147"/>
      <c r="AE40" s="147"/>
      <c r="AF40" s="147"/>
      <c r="AG40" s="147" t="s">
        <v>324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33</v>
      </c>
      <c r="B41" s="180" t="s">
        <v>2555</v>
      </c>
      <c r="C41" s="187" t="s">
        <v>149</v>
      </c>
      <c r="D41" s="181" t="s">
        <v>1423</v>
      </c>
      <c r="E41" s="182">
        <v>24</v>
      </c>
      <c r="F41" s="183"/>
      <c r="G41" s="184">
        <f t="shared" si="0"/>
        <v>0</v>
      </c>
      <c r="H41" s="183"/>
      <c r="I41" s="184">
        <f t="shared" si="1"/>
        <v>0</v>
      </c>
      <c r="J41" s="183"/>
      <c r="K41" s="184">
        <f t="shared" si="2"/>
        <v>0</v>
      </c>
      <c r="L41" s="184">
        <v>21</v>
      </c>
      <c r="M41" s="184">
        <f t="shared" si="3"/>
        <v>0</v>
      </c>
      <c r="N41" s="182">
        <v>0</v>
      </c>
      <c r="O41" s="182">
        <f t="shared" si="4"/>
        <v>0</v>
      </c>
      <c r="P41" s="182">
        <v>0</v>
      </c>
      <c r="Q41" s="182">
        <f t="shared" si="5"/>
        <v>0</v>
      </c>
      <c r="R41" s="184"/>
      <c r="S41" s="184" t="s">
        <v>281</v>
      </c>
      <c r="T41" s="185" t="s">
        <v>268</v>
      </c>
      <c r="U41" s="158">
        <v>0</v>
      </c>
      <c r="V41" s="158">
        <f t="shared" si="6"/>
        <v>0</v>
      </c>
      <c r="W41" s="158"/>
      <c r="X41" s="158" t="s">
        <v>314</v>
      </c>
      <c r="Y41" s="147"/>
      <c r="Z41" s="147"/>
      <c r="AA41" s="147"/>
      <c r="AB41" s="147"/>
      <c r="AC41" s="147"/>
      <c r="AD41" s="147"/>
      <c r="AE41" s="147"/>
      <c r="AF41" s="147"/>
      <c r="AG41" s="147" t="s">
        <v>324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9">
        <v>34</v>
      </c>
      <c r="B42" s="180" t="s">
        <v>2556</v>
      </c>
      <c r="C42" s="187" t="s">
        <v>2462</v>
      </c>
      <c r="D42" s="181" t="s">
        <v>1340</v>
      </c>
      <c r="E42" s="182">
        <v>1.4</v>
      </c>
      <c r="F42" s="183"/>
      <c r="G42" s="184">
        <f t="shared" si="0"/>
        <v>0</v>
      </c>
      <c r="H42" s="183"/>
      <c r="I42" s="184">
        <f t="shared" si="1"/>
        <v>0</v>
      </c>
      <c r="J42" s="183"/>
      <c r="K42" s="184">
        <f t="shared" si="2"/>
        <v>0</v>
      </c>
      <c r="L42" s="184">
        <v>21</v>
      </c>
      <c r="M42" s="184">
        <f t="shared" si="3"/>
        <v>0</v>
      </c>
      <c r="N42" s="182">
        <v>0</v>
      </c>
      <c r="O42" s="182">
        <f t="shared" si="4"/>
        <v>0</v>
      </c>
      <c r="P42" s="182">
        <v>0</v>
      </c>
      <c r="Q42" s="182">
        <f t="shared" si="5"/>
        <v>0</v>
      </c>
      <c r="R42" s="184"/>
      <c r="S42" s="184" t="s">
        <v>281</v>
      </c>
      <c r="T42" s="185" t="s">
        <v>268</v>
      </c>
      <c r="U42" s="158">
        <v>0</v>
      </c>
      <c r="V42" s="158">
        <f t="shared" si="6"/>
        <v>0</v>
      </c>
      <c r="W42" s="158"/>
      <c r="X42" s="158" t="s">
        <v>314</v>
      </c>
      <c r="Y42" s="147"/>
      <c r="Z42" s="147"/>
      <c r="AA42" s="147"/>
      <c r="AB42" s="147"/>
      <c r="AC42" s="147"/>
      <c r="AD42" s="147"/>
      <c r="AE42" s="147"/>
      <c r="AF42" s="147"/>
      <c r="AG42" s="147" t="s">
        <v>324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35</v>
      </c>
      <c r="B43" s="180" t="s">
        <v>2557</v>
      </c>
      <c r="C43" s="187" t="s">
        <v>2558</v>
      </c>
      <c r="D43" s="181" t="s">
        <v>369</v>
      </c>
      <c r="E43" s="182">
        <v>6.8</v>
      </c>
      <c r="F43" s="183"/>
      <c r="G43" s="184">
        <f t="shared" si="0"/>
        <v>0</v>
      </c>
      <c r="H43" s="183"/>
      <c r="I43" s="184">
        <f t="shared" si="1"/>
        <v>0</v>
      </c>
      <c r="J43" s="183"/>
      <c r="K43" s="184">
        <f t="shared" si="2"/>
        <v>0</v>
      </c>
      <c r="L43" s="184">
        <v>21</v>
      </c>
      <c r="M43" s="184">
        <f t="shared" si="3"/>
        <v>0</v>
      </c>
      <c r="N43" s="182">
        <v>0</v>
      </c>
      <c r="O43" s="182">
        <f t="shared" si="4"/>
        <v>0</v>
      </c>
      <c r="P43" s="182">
        <v>0</v>
      </c>
      <c r="Q43" s="182">
        <f t="shared" si="5"/>
        <v>0</v>
      </c>
      <c r="R43" s="184"/>
      <c r="S43" s="184" t="s">
        <v>281</v>
      </c>
      <c r="T43" s="185" t="s">
        <v>268</v>
      </c>
      <c r="U43" s="158">
        <v>0</v>
      </c>
      <c r="V43" s="158">
        <f t="shared" si="6"/>
        <v>0</v>
      </c>
      <c r="W43" s="158"/>
      <c r="X43" s="158" t="s">
        <v>314</v>
      </c>
      <c r="Y43" s="147"/>
      <c r="Z43" s="147"/>
      <c r="AA43" s="147"/>
      <c r="AB43" s="147"/>
      <c r="AC43" s="147"/>
      <c r="AD43" s="147"/>
      <c r="AE43" s="147"/>
      <c r="AF43" s="147"/>
      <c r="AG43" s="147" t="s">
        <v>324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36</v>
      </c>
      <c r="B44" s="180" t="s">
        <v>2559</v>
      </c>
      <c r="C44" s="187" t="s">
        <v>2560</v>
      </c>
      <c r="D44" s="181" t="s">
        <v>369</v>
      </c>
      <c r="E44" s="182">
        <v>6.8</v>
      </c>
      <c r="F44" s="183"/>
      <c r="G44" s="184">
        <f t="shared" si="0"/>
        <v>0</v>
      </c>
      <c r="H44" s="183"/>
      <c r="I44" s="184">
        <f t="shared" si="1"/>
        <v>0</v>
      </c>
      <c r="J44" s="183"/>
      <c r="K44" s="184">
        <f t="shared" si="2"/>
        <v>0</v>
      </c>
      <c r="L44" s="184">
        <v>21</v>
      </c>
      <c r="M44" s="184">
        <f t="shared" si="3"/>
        <v>0</v>
      </c>
      <c r="N44" s="182">
        <v>0</v>
      </c>
      <c r="O44" s="182">
        <f t="shared" si="4"/>
        <v>0</v>
      </c>
      <c r="P44" s="182">
        <v>0</v>
      </c>
      <c r="Q44" s="182">
        <f t="shared" si="5"/>
        <v>0</v>
      </c>
      <c r="R44" s="184"/>
      <c r="S44" s="184" t="s">
        <v>281</v>
      </c>
      <c r="T44" s="185" t="s">
        <v>268</v>
      </c>
      <c r="U44" s="158">
        <v>0</v>
      </c>
      <c r="V44" s="158">
        <f t="shared" si="6"/>
        <v>0</v>
      </c>
      <c r="W44" s="158"/>
      <c r="X44" s="158" t="s">
        <v>314</v>
      </c>
      <c r="Y44" s="147"/>
      <c r="Z44" s="147"/>
      <c r="AA44" s="147"/>
      <c r="AB44" s="147"/>
      <c r="AC44" s="147"/>
      <c r="AD44" s="147"/>
      <c r="AE44" s="147"/>
      <c r="AF44" s="147"/>
      <c r="AG44" s="147" t="s">
        <v>324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37</v>
      </c>
      <c r="B45" s="180" t="s">
        <v>2561</v>
      </c>
      <c r="C45" s="187" t="s">
        <v>2562</v>
      </c>
      <c r="D45" s="181" t="s">
        <v>369</v>
      </c>
      <c r="E45" s="182">
        <v>6.8</v>
      </c>
      <c r="F45" s="183"/>
      <c r="G45" s="184">
        <f t="shared" si="0"/>
        <v>0</v>
      </c>
      <c r="H45" s="183"/>
      <c r="I45" s="184">
        <f t="shared" si="1"/>
        <v>0</v>
      </c>
      <c r="J45" s="183"/>
      <c r="K45" s="184">
        <f t="shared" si="2"/>
        <v>0</v>
      </c>
      <c r="L45" s="184">
        <v>21</v>
      </c>
      <c r="M45" s="184">
        <f t="shared" si="3"/>
        <v>0</v>
      </c>
      <c r="N45" s="182">
        <v>0</v>
      </c>
      <c r="O45" s="182">
        <f t="shared" si="4"/>
        <v>0</v>
      </c>
      <c r="P45" s="182">
        <v>0</v>
      </c>
      <c r="Q45" s="182">
        <f t="shared" si="5"/>
        <v>0</v>
      </c>
      <c r="R45" s="184"/>
      <c r="S45" s="184" t="s">
        <v>281</v>
      </c>
      <c r="T45" s="185" t="s">
        <v>268</v>
      </c>
      <c r="U45" s="158">
        <v>0.61</v>
      </c>
      <c r="V45" s="158">
        <f t="shared" si="6"/>
        <v>4.1500000000000004</v>
      </c>
      <c r="W45" s="158"/>
      <c r="X45" s="158" t="s">
        <v>314</v>
      </c>
      <c r="Y45" s="147"/>
      <c r="Z45" s="147"/>
      <c r="AA45" s="147"/>
      <c r="AB45" s="147"/>
      <c r="AC45" s="147"/>
      <c r="AD45" s="147"/>
      <c r="AE45" s="147"/>
      <c r="AF45" s="147"/>
      <c r="AG45" s="147" t="s">
        <v>324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38</v>
      </c>
      <c r="B46" s="180" t="s">
        <v>2563</v>
      </c>
      <c r="C46" s="187" t="s">
        <v>2564</v>
      </c>
      <c r="D46" s="181" t="s">
        <v>2565</v>
      </c>
      <c r="E46" s="182">
        <v>40</v>
      </c>
      <c r="F46" s="183"/>
      <c r="G46" s="184">
        <f t="shared" si="0"/>
        <v>0</v>
      </c>
      <c r="H46" s="183"/>
      <c r="I46" s="184">
        <f t="shared" si="1"/>
        <v>0</v>
      </c>
      <c r="J46" s="183"/>
      <c r="K46" s="184">
        <f t="shared" si="2"/>
        <v>0</v>
      </c>
      <c r="L46" s="184">
        <v>21</v>
      </c>
      <c r="M46" s="184">
        <f t="shared" si="3"/>
        <v>0</v>
      </c>
      <c r="N46" s="182">
        <v>0</v>
      </c>
      <c r="O46" s="182">
        <f t="shared" si="4"/>
        <v>0</v>
      </c>
      <c r="P46" s="182">
        <v>0</v>
      </c>
      <c r="Q46" s="182">
        <f t="shared" si="5"/>
        <v>0</v>
      </c>
      <c r="R46" s="184"/>
      <c r="S46" s="184" t="s">
        <v>281</v>
      </c>
      <c r="T46" s="185" t="s">
        <v>268</v>
      </c>
      <c r="U46" s="158">
        <v>0</v>
      </c>
      <c r="V46" s="158">
        <f t="shared" si="6"/>
        <v>0</v>
      </c>
      <c r="W46" s="158"/>
      <c r="X46" s="158" t="s">
        <v>314</v>
      </c>
      <c r="Y46" s="147"/>
      <c r="Z46" s="147"/>
      <c r="AA46" s="147"/>
      <c r="AB46" s="147"/>
      <c r="AC46" s="147"/>
      <c r="AD46" s="147"/>
      <c r="AE46" s="147"/>
      <c r="AF46" s="147"/>
      <c r="AG46" s="147" t="s">
        <v>324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2">
        <v>39</v>
      </c>
      <c r="B47" s="173" t="s">
        <v>2566</v>
      </c>
      <c r="C47" s="188" t="s">
        <v>2567</v>
      </c>
      <c r="D47" s="174" t="s">
        <v>1423</v>
      </c>
      <c r="E47" s="175">
        <v>32</v>
      </c>
      <c r="F47" s="176"/>
      <c r="G47" s="177">
        <f t="shared" si="0"/>
        <v>0</v>
      </c>
      <c r="H47" s="176"/>
      <c r="I47" s="177">
        <f t="shared" si="1"/>
        <v>0</v>
      </c>
      <c r="J47" s="176"/>
      <c r="K47" s="177">
        <f t="shared" si="2"/>
        <v>0</v>
      </c>
      <c r="L47" s="177">
        <v>21</v>
      </c>
      <c r="M47" s="177">
        <f t="shared" si="3"/>
        <v>0</v>
      </c>
      <c r="N47" s="175">
        <v>0</v>
      </c>
      <c r="O47" s="175">
        <f t="shared" si="4"/>
        <v>0</v>
      </c>
      <c r="P47" s="175">
        <v>0</v>
      </c>
      <c r="Q47" s="175">
        <f t="shared" si="5"/>
        <v>0</v>
      </c>
      <c r="R47" s="177"/>
      <c r="S47" s="177" t="s">
        <v>281</v>
      </c>
      <c r="T47" s="178" t="s">
        <v>268</v>
      </c>
      <c r="U47" s="158">
        <v>0</v>
      </c>
      <c r="V47" s="158">
        <f t="shared" si="6"/>
        <v>0</v>
      </c>
      <c r="W47" s="158"/>
      <c r="X47" s="158" t="s">
        <v>314</v>
      </c>
      <c r="Y47" s="147"/>
      <c r="Z47" s="147"/>
      <c r="AA47" s="147"/>
      <c r="AB47" s="147"/>
      <c r="AC47" s="147"/>
      <c r="AD47" s="147"/>
      <c r="AE47" s="147"/>
      <c r="AF47" s="147"/>
      <c r="AG47" s="147" t="s">
        <v>324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3"/>
      <c r="B48" s="4"/>
      <c r="C48" s="192"/>
      <c r="D48" s="6"/>
      <c r="E48" s="3"/>
      <c r="F48" s="3"/>
      <c r="G48" s="3"/>
      <c r="H48" s="3"/>
      <c r="I48" s="3"/>
      <c r="J48" s="3"/>
      <c r="K48" s="3"/>
      <c r="L48" s="3"/>
      <c r="M48" s="3"/>
      <c r="N48" s="3"/>
      <c r="O48" s="3"/>
      <c r="P48" s="3"/>
      <c r="Q48" s="3"/>
      <c r="R48" s="3"/>
      <c r="S48" s="3"/>
      <c r="T48" s="3"/>
      <c r="U48" s="3"/>
      <c r="V48" s="3"/>
      <c r="W48" s="3"/>
      <c r="X48" s="3"/>
      <c r="AE48">
        <v>15</v>
      </c>
      <c r="AF48">
        <v>21</v>
      </c>
      <c r="AG48" t="s">
        <v>249</v>
      </c>
    </row>
    <row r="49" spans="1:33" x14ac:dyDescent="0.2">
      <c r="A49" s="150"/>
      <c r="B49" s="151" t="s">
        <v>29</v>
      </c>
      <c r="C49" s="193"/>
      <c r="D49" s="152"/>
      <c r="E49" s="153"/>
      <c r="F49" s="153"/>
      <c r="G49" s="171">
        <f>G8</f>
        <v>0</v>
      </c>
      <c r="H49" s="3"/>
      <c r="I49" s="3"/>
      <c r="J49" s="3"/>
      <c r="K49" s="3"/>
      <c r="L49" s="3"/>
      <c r="M49" s="3"/>
      <c r="N49" s="3"/>
      <c r="O49" s="3"/>
      <c r="P49" s="3"/>
      <c r="Q49" s="3"/>
      <c r="R49" s="3"/>
      <c r="S49" s="3"/>
      <c r="T49" s="3"/>
      <c r="U49" s="3"/>
      <c r="V49" s="3"/>
      <c r="W49" s="3"/>
      <c r="X49" s="3"/>
      <c r="AE49">
        <f>SUMIF(L7:L47,AE48,G7:G47)</f>
        <v>0</v>
      </c>
      <c r="AF49">
        <f>SUMIF(L7:L47,AF48,G7:G47)</f>
        <v>0</v>
      </c>
      <c r="AG49" t="s">
        <v>307</v>
      </c>
    </row>
    <row r="50" spans="1:33" x14ac:dyDescent="0.2">
      <c r="C50" s="194"/>
      <c r="D50" s="10"/>
      <c r="AG50" t="s">
        <v>308</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BDy4pGeYe+b9MfrYDFroQTcOe0DcOIHjJ1FyZ35rpHUtY8L5BUUg4BSXVjpihmstDtgNBuQpUIbdYIwmNm+uw==" saltValue="t5P1UliF0/wPQSx9V3SSWQ=="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4129-1C9C-443B-991F-7B68129A8CBF}">
  <sheetPr>
    <outlinePr summaryBelow="0"/>
  </sheetPr>
  <dimension ref="A1:BH5000"/>
  <sheetViews>
    <sheetView workbookViewId="0">
      <pane ySplit="7" topLeftCell="A8" activePane="bottomLeft" state="frozen"/>
      <selection pane="bottomLeft" activeCell="C4" sqref="C4:G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309</v>
      </c>
      <c r="B1" s="257"/>
      <c r="C1" s="257"/>
      <c r="D1" s="257"/>
      <c r="E1" s="257"/>
      <c r="F1" s="257"/>
      <c r="G1" s="257"/>
      <c r="AG1" t="s">
        <v>235</v>
      </c>
    </row>
    <row r="2" spans="1:60" ht="24.95" customHeight="1" x14ac:dyDescent="0.2">
      <c r="A2" s="49" t="s">
        <v>7</v>
      </c>
      <c r="B2" s="48" t="s">
        <v>44</v>
      </c>
      <c r="C2" s="258" t="s">
        <v>45</v>
      </c>
      <c r="D2" s="259"/>
      <c r="E2" s="259"/>
      <c r="F2" s="259"/>
      <c r="G2" s="260"/>
      <c r="AG2" t="s">
        <v>236</v>
      </c>
    </row>
    <row r="3" spans="1:60" ht="24.95" customHeight="1" x14ac:dyDescent="0.2">
      <c r="A3" s="49" t="s">
        <v>8</v>
      </c>
      <c r="B3" s="48" t="s">
        <v>71</v>
      </c>
      <c r="C3" s="258" t="s">
        <v>2646</v>
      </c>
      <c r="D3" s="259"/>
      <c r="E3" s="259"/>
      <c r="F3" s="259"/>
      <c r="G3" s="260"/>
      <c r="AC3" s="122" t="s">
        <v>236</v>
      </c>
      <c r="AG3" t="s">
        <v>239</v>
      </c>
    </row>
    <row r="4" spans="1:60" ht="24.95" customHeight="1" x14ac:dyDescent="0.2">
      <c r="A4" s="140" t="s">
        <v>9</v>
      </c>
      <c r="B4" s="141" t="s">
        <v>89</v>
      </c>
      <c r="C4" s="261" t="s">
        <v>90</v>
      </c>
      <c r="D4" s="262"/>
      <c r="E4" s="262"/>
      <c r="F4" s="262"/>
      <c r="G4" s="263"/>
      <c r="AG4" t="s">
        <v>240</v>
      </c>
    </row>
    <row r="5" spans="1:60" x14ac:dyDescent="0.2">
      <c r="D5" s="10"/>
    </row>
    <row r="6" spans="1:60" ht="38.25" x14ac:dyDescent="0.2">
      <c r="A6" s="143" t="s">
        <v>241</v>
      </c>
      <c r="B6" s="145" t="s">
        <v>242</v>
      </c>
      <c r="C6" s="145" t="s">
        <v>243</v>
      </c>
      <c r="D6" s="144" t="s">
        <v>244</v>
      </c>
      <c r="E6" s="143" t="s">
        <v>245</v>
      </c>
      <c r="F6" s="142" t="s">
        <v>246</v>
      </c>
      <c r="G6" s="143" t="s">
        <v>29</v>
      </c>
      <c r="H6" s="146" t="s">
        <v>30</v>
      </c>
      <c r="I6" s="146" t="s">
        <v>247</v>
      </c>
      <c r="J6" s="146" t="s">
        <v>31</v>
      </c>
      <c r="K6" s="146" t="s">
        <v>248</v>
      </c>
      <c r="L6" s="146" t="s">
        <v>249</v>
      </c>
      <c r="M6" s="146" t="s">
        <v>250</v>
      </c>
      <c r="N6" s="146" t="s">
        <v>251</v>
      </c>
      <c r="O6" s="146" t="s">
        <v>252</v>
      </c>
      <c r="P6" s="146" t="s">
        <v>253</v>
      </c>
      <c r="Q6" s="146" t="s">
        <v>254</v>
      </c>
      <c r="R6" s="146" t="s">
        <v>255</v>
      </c>
      <c r="S6" s="146" t="s">
        <v>256</v>
      </c>
      <c r="T6" s="146" t="s">
        <v>257</v>
      </c>
      <c r="U6" s="146" t="s">
        <v>258</v>
      </c>
      <c r="V6" s="146" t="s">
        <v>259</v>
      </c>
      <c r="W6" s="146" t="s">
        <v>260</v>
      </c>
      <c r="X6" s="146" t="s">
        <v>261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5" t="s">
        <v>262</v>
      </c>
      <c r="B8" s="166" t="s">
        <v>62</v>
      </c>
      <c r="C8" s="186" t="s">
        <v>198</v>
      </c>
      <c r="D8" s="167"/>
      <c r="E8" s="168"/>
      <c r="F8" s="169"/>
      <c r="G8" s="169">
        <f>SUMIF(AG9:AG14,"&lt;&gt;NOR",G9:G14)</f>
        <v>0</v>
      </c>
      <c r="H8" s="169"/>
      <c r="I8" s="169">
        <f>SUM(I9:I14)</f>
        <v>0</v>
      </c>
      <c r="J8" s="169"/>
      <c r="K8" s="169">
        <f>SUM(K9:K14)</f>
        <v>0</v>
      </c>
      <c r="L8" s="169"/>
      <c r="M8" s="169">
        <f>SUM(M9:M14)</f>
        <v>0</v>
      </c>
      <c r="N8" s="168"/>
      <c r="O8" s="168">
        <f>SUM(O9:O14)</f>
        <v>0</v>
      </c>
      <c r="P8" s="168"/>
      <c r="Q8" s="168">
        <f>SUM(Q9:Q14)</f>
        <v>0</v>
      </c>
      <c r="R8" s="169"/>
      <c r="S8" s="169"/>
      <c r="T8" s="170"/>
      <c r="U8" s="164"/>
      <c r="V8" s="164">
        <f>SUM(V9:V14)</f>
        <v>0</v>
      </c>
      <c r="W8" s="164"/>
      <c r="X8" s="164"/>
      <c r="AG8" t="s">
        <v>263</v>
      </c>
    </row>
    <row r="9" spans="1:60" outlineLevel="1" x14ac:dyDescent="0.2">
      <c r="A9" s="179">
        <v>1</v>
      </c>
      <c r="B9" s="180" t="s">
        <v>2568</v>
      </c>
      <c r="C9" s="187" t="s">
        <v>2629</v>
      </c>
      <c r="D9" s="181" t="s">
        <v>1340</v>
      </c>
      <c r="E9" s="182">
        <v>95</v>
      </c>
      <c r="F9" s="183"/>
      <c r="G9" s="184">
        <f t="shared" ref="G9:G14" si="0">ROUND(E9*F9,2)</f>
        <v>0</v>
      </c>
      <c r="H9" s="183"/>
      <c r="I9" s="184">
        <f t="shared" ref="I9:I14" si="1">ROUND(E9*H9,2)</f>
        <v>0</v>
      </c>
      <c r="J9" s="183"/>
      <c r="K9" s="184">
        <f t="shared" ref="K9:K14" si="2">ROUND(E9*J9,2)</f>
        <v>0</v>
      </c>
      <c r="L9" s="184">
        <v>21</v>
      </c>
      <c r="M9" s="184">
        <f t="shared" ref="M9:M14" si="3">G9*(1+L9/100)</f>
        <v>0</v>
      </c>
      <c r="N9" s="182">
        <v>0</v>
      </c>
      <c r="O9" s="182">
        <f t="shared" ref="O9:O14" si="4">ROUND(E9*N9,2)</f>
        <v>0</v>
      </c>
      <c r="P9" s="182">
        <v>0</v>
      </c>
      <c r="Q9" s="182">
        <f t="shared" ref="Q9:Q14" si="5">ROUND(E9*P9,2)</f>
        <v>0</v>
      </c>
      <c r="R9" s="184"/>
      <c r="S9" s="184" t="s">
        <v>281</v>
      </c>
      <c r="T9" s="185" t="s">
        <v>268</v>
      </c>
      <c r="U9" s="158">
        <v>0</v>
      </c>
      <c r="V9" s="158">
        <f t="shared" ref="V9:V14" si="6">ROUND(E9*U9,2)</f>
        <v>0</v>
      </c>
      <c r="W9" s="158"/>
      <c r="X9" s="158" t="s">
        <v>314</v>
      </c>
      <c r="Y9" s="147"/>
      <c r="Z9" s="147"/>
      <c r="AA9" s="147"/>
      <c r="AB9" s="147"/>
      <c r="AC9" s="147"/>
      <c r="AD9" s="147"/>
      <c r="AE9" s="147"/>
      <c r="AF9" s="147"/>
      <c r="AG9" s="147" t="s">
        <v>324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2569</v>
      </c>
      <c r="C10" s="187" t="s">
        <v>2570</v>
      </c>
      <c r="D10" s="181" t="s">
        <v>1340</v>
      </c>
      <c r="E10" s="182">
        <v>46</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281</v>
      </c>
      <c r="T10" s="185" t="s">
        <v>268</v>
      </c>
      <c r="U10" s="158">
        <v>0</v>
      </c>
      <c r="V10" s="158">
        <f t="shared" si="6"/>
        <v>0</v>
      </c>
      <c r="W10" s="158"/>
      <c r="X10" s="158" t="s">
        <v>314</v>
      </c>
      <c r="Y10" s="147"/>
      <c r="Z10" s="147"/>
      <c r="AA10" s="147"/>
      <c r="AB10" s="147"/>
      <c r="AC10" s="147"/>
      <c r="AD10" s="147"/>
      <c r="AE10" s="147"/>
      <c r="AF10" s="147"/>
      <c r="AG10" s="147" t="s">
        <v>324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2571</v>
      </c>
      <c r="C11" s="187" t="s">
        <v>2572</v>
      </c>
      <c r="D11" s="181" t="s">
        <v>1340</v>
      </c>
      <c r="E11" s="182">
        <v>3</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281</v>
      </c>
      <c r="T11" s="185" t="s">
        <v>268</v>
      </c>
      <c r="U11" s="158">
        <v>0</v>
      </c>
      <c r="V11" s="158">
        <f t="shared" si="6"/>
        <v>0</v>
      </c>
      <c r="W11" s="158"/>
      <c r="X11" s="158" t="s">
        <v>314</v>
      </c>
      <c r="Y11" s="147"/>
      <c r="Z11" s="147"/>
      <c r="AA11" s="147"/>
      <c r="AB11" s="147"/>
      <c r="AC11" s="147"/>
      <c r="AD11" s="147"/>
      <c r="AE11" s="147"/>
      <c r="AF11" s="147"/>
      <c r="AG11" s="147" t="s">
        <v>324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2573</v>
      </c>
      <c r="C12" s="187" t="s">
        <v>2574</v>
      </c>
      <c r="D12" s="181" t="s">
        <v>1340</v>
      </c>
      <c r="E12" s="182">
        <v>95</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281</v>
      </c>
      <c r="T12" s="185" t="s">
        <v>268</v>
      </c>
      <c r="U12" s="158">
        <v>0</v>
      </c>
      <c r="V12" s="158">
        <f t="shared" si="6"/>
        <v>0</v>
      </c>
      <c r="W12" s="158"/>
      <c r="X12" s="158" t="s">
        <v>314</v>
      </c>
      <c r="Y12" s="147"/>
      <c r="Z12" s="147"/>
      <c r="AA12" s="147"/>
      <c r="AB12" s="147"/>
      <c r="AC12" s="147"/>
      <c r="AD12" s="147"/>
      <c r="AE12" s="147"/>
      <c r="AF12" s="147"/>
      <c r="AG12" s="147" t="s">
        <v>324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2575</v>
      </c>
      <c r="C13" s="187" t="s">
        <v>2576</v>
      </c>
      <c r="D13" s="181" t="s">
        <v>1340</v>
      </c>
      <c r="E13" s="182">
        <v>49</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281</v>
      </c>
      <c r="T13" s="185" t="s">
        <v>268</v>
      </c>
      <c r="U13" s="158">
        <v>0</v>
      </c>
      <c r="V13" s="158">
        <f t="shared" si="6"/>
        <v>0</v>
      </c>
      <c r="W13" s="158"/>
      <c r="X13" s="158" t="s">
        <v>314</v>
      </c>
      <c r="Y13" s="147"/>
      <c r="Z13" s="147"/>
      <c r="AA13" s="147"/>
      <c r="AB13" s="147"/>
      <c r="AC13" s="147"/>
      <c r="AD13" s="147"/>
      <c r="AE13" s="147"/>
      <c r="AF13" s="147"/>
      <c r="AG13" s="147" t="s">
        <v>324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2577</v>
      </c>
      <c r="C14" s="187" t="s">
        <v>2578</v>
      </c>
      <c r="D14" s="181" t="s">
        <v>1340</v>
      </c>
      <c r="E14" s="182">
        <v>49</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281</v>
      </c>
      <c r="T14" s="185" t="s">
        <v>268</v>
      </c>
      <c r="U14" s="158">
        <v>0</v>
      </c>
      <c r="V14" s="158">
        <f t="shared" si="6"/>
        <v>0</v>
      </c>
      <c r="W14" s="158"/>
      <c r="X14" s="158" t="s">
        <v>314</v>
      </c>
      <c r="Y14" s="147"/>
      <c r="Z14" s="147"/>
      <c r="AA14" s="147"/>
      <c r="AB14" s="147"/>
      <c r="AC14" s="147"/>
      <c r="AD14" s="147"/>
      <c r="AE14" s="147"/>
      <c r="AF14" s="147"/>
      <c r="AG14" s="147" t="s">
        <v>324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5" t="s">
        <v>262</v>
      </c>
      <c r="B15" s="166" t="s">
        <v>71</v>
      </c>
      <c r="C15" s="186" t="s">
        <v>202</v>
      </c>
      <c r="D15" s="167"/>
      <c r="E15" s="168"/>
      <c r="F15" s="169"/>
      <c r="G15" s="169">
        <f>SUMIF(AG16:AG17,"&lt;&gt;NOR",G16:G17)</f>
        <v>0</v>
      </c>
      <c r="H15" s="169"/>
      <c r="I15" s="169">
        <f>SUM(I16:I17)</f>
        <v>0</v>
      </c>
      <c r="J15" s="169"/>
      <c r="K15" s="169">
        <f>SUM(K16:K17)</f>
        <v>0</v>
      </c>
      <c r="L15" s="169"/>
      <c r="M15" s="169">
        <f>SUM(M16:M17)</f>
        <v>0</v>
      </c>
      <c r="N15" s="168"/>
      <c r="O15" s="168">
        <f>SUM(O16:O17)</f>
        <v>0</v>
      </c>
      <c r="P15" s="168"/>
      <c r="Q15" s="168">
        <f>SUM(Q16:Q17)</f>
        <v>0</v>
      </c>
      <c r="R15" s="169"/>
      <c r="S15" s="169"/>
      <c r="T15" s="170"/>
      <c r="U15" s="164"/>
      <c r="V15" s="164">
        <f>SUM(V16:V17)</f>
        <v>0</v>
      </c>
      <c r="W15" s="164"/>
      <c r="X15" s="164"/>
      <c r="AG15" t="s">
        <v>263</v>
      </c>
    </row>
    <row r="16" spans="1:60" outlineLevel="1" x14ac:dyDescent="0.2">
      <c r="A16" s="179">
        <v>7</v>
      </c>
      <c r="B16" s="180" t="s">
        <v>2579</v>
      </c>
      <c r="C16" s="187" t="s">
        <v>2580</v>
      </c>
      <c r="D16" s="181" t="s">
        <v>1340</v>
      </c>
      <c r="E16" s="182">
        <v>6</v>
      </c>
      <c r="F16" s="183"/>
      <c r="G16" s="184">
        <f>ROUND(E16*F16,2)</f>
        <v>0</v>
      </c>
      <c r="H16" s="183"/>
      <c r="I16" s="184">
        <f>ROUND(E16*H16,2)</f>
        <v>0</v>
      </c>
      <c r="J16" s="183"/>
      <c r="K16" s="184">
        <f>ROUND(E16*J16,2)</f>
        <v>0</v>
      </c>
      <c r="L16" s="184">
        <v>21</v>
      </c>
      <c r="M16" s="184">
        <f>G16*(1+L16/100)</f>
        <v>0</v>
      </c>
      <c r="N16" s="182">
        <v>0</v>
      </c>
      <c r="O16" s="182">
        <f>ROUND(E16*N16,2)</f>
        <v>0</v>
      </c>
      <c r="P16" s="182">
        <v>0</v>
      </c>
      <c r="Q16" s="182">
        <f>ROUND(E16*P16,2)</f>
        <v>0</v>
      </c>
      <c r="R16" s="184"/>
      <c r="S16" s="184" t="s">
        <v>281</v>
      </c>
      <c r="T16" s="185" t="s">
        <v>268</v>
      </c>
      <c r="U16" s="158">
        <v>0</v>
      </c>
      <c r="V16" s="158">
        <f>ROUND(E16*U16,2)</f>
        <v>0</v>
      </c>
      <c r="W16" s="158"/>
      <c r="X16" s="158" t="s">
        <v>314</v>
      </c>
      <c r="Y16" s="147"/>
      <c r="Z16" s="147"/>
      <c r="AA16" s="147"/>
      <c r="AB16" s="147"/>
      <c r="AC16" s="147"/>
      <c r="AD16" s="147"/>
      <c r="AE16" s="147"/>
      <c r="AF16" s="147"/>
      <c r="AG16" s="147" t="s">
        <v>324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8</v>
      </c>
      <c r="B17" s="180" t="s">
        <v>2581</v>
      </c>
      <c r="C17" s="187" t="s">
        <v>2582</v>
      </c>
      <c r="D17" s="181" t="s">
        <v>1340</v>
      </c>
      <c r="E17" s="182">
        <v>4</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281</v>
      </c>
      <c r="T17" s="185" t="s">
        <v>268</v>
      </c>
      <c r="U17" s="158">
        <v>0</v>
      </c>
      <c r="V17" s="158">
        <f>ROUND(E17*U17,2)</f>
        <v>0</v>
      </c>
      <c r="W17" s="158"/>
      <c r="X17" s="158" t="s">
        <v>314</v>
      </c>
      <c r="Y17" s="147"/>
      <c r="Z17" s="147"/>
      <c r="AA17" s="147"/>
      <c r="AB17" s="147"/>
      <c r="AC17" s="147"/>
      <c r="AD17" s="147"/>
      <c r="AE17" s="147"/>
      <c r="AF17" s="147"/>
      <c r="AG17" s="147" t="s">
        <v>324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5" t="s">
        <v>262</v>
      </c>
      <c r="B18" s="166" t="s">
        <v>60</v>
      </c>
      <c r="C18" s="186" t="s">
        <v>209</v>
      </c>
      <c r="D18" s="167"/>
      <c r="E18" s="168"/>
      <c r="F18" s="169"/>
      <c r="G18" s="169">
        <f>SUMIF(AG19:AG22,"&lt;&gt;NOR",G19:G22)</f>
        <v>0</v>
      </c>
      <c r="H18" s="169"/>
      <c r="I18" s="169">
        <f>SUM(I19:I22)</f>
        <v>0</v>
      </c>
      <c r="J18" s="169"/>
      <c r="K18" s="169">
        <f>SUM(K19:K22)</f>
        <v>0</v>
      </c>
      <c r="L18" s="169"/>
      <c r="M18" s="169">
        <f>SUM(M19:M22)</f>
        <v>0</v>
      </c>
      <c r="N18" s="168"/>
      <c r="O18" s="168">
        <f>SUM(O19:O22)</f>
        <v>0</v>
      </c>
      <c r="P18" s="168"/>
      <c r="Q18" s="168">
        <f>SUM(Q19:Q22)</f>
        <v>0</v>
      </c>
      <c r="R18" s="169"/>
      <c r="S18" s="169"/>
      <c r="T18" s="170"/>
      <c r="U18" s="164"/>
      <c r="V18" s="164">
        <f>SUM(V19:V22)</f>
        <v>0</v>
      </c>
      <c r="W18" s="164"/>
      <c r="X18" s="164"/>
      <c r="AG18" t="s">
        <v>263</v>
      </c>
    </row>
    <row r="19" spans="1:60" outlineLevel="1" x14ac:dyDescent="0.2">
      <c r="A19" s="179">
        <v>9</v>
      </c>
      <c r="B19" s="180" t="s">
        <v>2583</v>
      </c>
      <c r="C19" s="187" t="s">
        <v>2584</v>
      </c>
      <c r="D19" s="181" t="s">
        <v>1340</v>
      </c>
      <c r="E19" s="182">
        <v>50</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281</v>
      </c>
      <c r="T19" s="185" t="s">
        <v>268</v>
      </c>
      <c r="U19" s="158">
        <v>0</v>
      </c>
      <c r="V19" s="158">
        <f>ROUND(E19*U19,2)</f>
        <v>0</v>
      </c>
      <c r="W19" s="158"/>
      <c r="X19" s="158" t="s">
        <v>314</v>
      </c>
      <c r="Y19" s="147"/>
      <c r="Z19" s="147"/>
      <c r="AA19" s="147"/>
      <c r="AB19" s="147"/>
      <c r="AC19" s="147"/>
      <c r="AD19" s="147"/>
      <c r="AE19" s="147"/>
      <c r="AF19" s="147"/>
      <c r="AG19" s="147" t="s">
        <v>324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2585</v>
      </c>
      <c r="C20" s="187" t="s">
        <v>2586</v>
      </c>
      <c r="D20" s="181" t="s">
        <v>1340</v>
      </c>
      <c r="E20" s="182">
        <v>50</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281</v>
      </c>
      <c r="T20" s="185" t="s">
        <v>268</v>
      </c>
      <c r="U20" s="158">
        <v>0</v>
      </c>
      <c r="V20" s="158">
        <f>ROUND(E20*U20,2)</f>
        <v>0</v>
      </c>
      <c r="W20" s="158"/>
      <c r="X20" s="158" t="s">
        <v>314</v>
      </c>
      <c r="Y20" s="147"/>
      <c r="Z20" s="147"/>
      <c r="AA20" s="147"/>
      <c r="AB20" s="147"/>
      <c r="AC20" s="147"/>
      <c r="AD20" s="147"/>
      <c r="AE20" s="147"/>
      <c r="AF20" s="147"/>
      <c r="AG20" s="147" t="s">
        <v>324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11</v>
      </c>
      <c r="B21" s="180" t="s">
        <v>2587</v>
      </c>
      <c r="C21" s="187" t="s">
        <v>2588</v>
      </c>
      <c r="D21" s="181" t="s">
        <v>1340</v>
      </c>
      <c r="E21" s="182">
        <v>20</v>
      </c>
      <c r="F21" s="183"/>
      <c r="G21" s="184">
        <f>ROUND(E21*F21,2)</f>
        <v>0</v>
      </c>
      <c r="H21" s="183"/>
      <c r="I21" s="184">
        <f>ROUND(E21*H21,2)</f>
        <v>0</v>
      </c>
      <c r="J21" s="183"/>
      <c r="K21" s="184">
        <f>ROUND(E21*J21,2)</f>
        <v>0</v>
      </c>
      <c r="L21" s="184">
        <v>21</v>
      </c>
      <c r="M21" s="184">
        <f>G21*(1+L21/100)</f>
        <v>0</v>
      </c>
      <c r="N21" s="182">
        <v>0</v>
      </c>
      <c r="O21" s="182">
        <f>ROUND(E21*N21,2)</f>
        <v>0</v>
      </c>
      <c r="P21" s="182">
        <v>0</v>
      </c>
      <c r="Q21" s="182">
        <f>ROUND(E21*P21,2)</f>
        <v>0</v>
      </c>
      <c r="R21" s="184"/>
      <c r="S21" s="184" t="s">
        <v>281</v>
      </c>
      <c r="T21" s="185" t="s">
        <v>268</v>
      </c>
      <c r="U21" s="158">
        <v>0</v>
      </c>
      <c r="V21" s="158">
        <f>ROUND(E21*U21,2)</f>
        <v>0</v>
      </c>
      <c r="W21" s="158"/>
      <c r="X21" s="158" t="s">
        <v>314</v>
      </c>
      <c r="Y21" s="147"/>
      <c r="Z21" s="147"/>
      <c r="AA21" s="147"/>
      <c r="AB21" s="147"/>
      <c r="AC21" s="147"/>
      <c r="AD21" s="147"/>
      <c r="AE21" s="147"/>
      <c r="AF21" s="147"/>
      <c r="AG21" s="147" t="s">
        <v>324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12</v>
      </c>
      <c r="B22" s="180" t="s">
        <v>2589</v>
      </c>
      <c r="C22" s="187" t="s">
        <v>2590</v>
      </c>
      <c r="D22" s="181" t="s">
        <v>1340</v>
      </c>
      <c r="E22" s="182">
        <v>15</v>
      </c>
      <c r="F22" s="183"/>
      <c r="G22" s="184">
        <f>ROUND(E22*F22,2)</f>
        <v>0</v>
      </c>
      <c r="H22" s="183"/>
      <c r="I22" s="184">
        <f>ROUND(E22*H22,2)</f>
        <v>0</v>
      </c>
      <c r="J22" s="183"/>
      <c r="K22" s="184">
        <f>ROUND(E22*J22,2)</f>
        <v>0</v>
      </c>
      <c r="L22" s="184">
        <v>21</v>
      </c>
      <c r="M22" s="184">
        <f>G22*(1+L22/100)</f>
        <v>0</v>
      </c>
      <c r="N22" s="182">
        <v>0</v>
      </c>
      <c r="O22" s="182">
        <f>ROUND(E22*N22,2)</f>
        <v>0</v>
      </c>
      <c r="P22" s="182">
        <v>0</v>
      </c>
      <c r="Q22" s="182">
        <f>ROUND(E22*P22,2)</f>
        <v>0</v>
      </c>
      <c r="R22" s="184"/>
      <c r="S22" s="184" t="s">
        <v>281</v>
      </c>
      <c r="T22" s="185" t="s">
        <v>268</v>
      </c>
      <c r="U22" s="158">
        <v>0</v>
      </c>
      <c r="V22" s="158">
        <f>ROUND(E22*U22,2)</f>
        <v>0</v>
      </c>
      <c r="W22" s="158"/>
      <c r="X22" s="158" t="s">
        <v>314</v>
      </c>
      <c r="Y22" s="147"/>
      <c r="Z22" s="147"/>
      <c r="AA22" s="147"/>
      <c r="AB22" s="147"/>
      <c r="AC22" s="147"/>
      <c r="AD22" s="147"/>
      <c r="AE22" s="147"/>
      <c r="AF22" s="147"/>
      <c r="AG22" s="147" t="s">
        <v>324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5" t="s">
        <v>262</v>
      </c>
      <c r="B23" s="166" t="s">
        <v>129</v>
      </c>
      <c r="C23" s="186" t="s">
        <v>207</v>
      </c>
      <c r="D23" s="167"/>
      <c r="E23" s="168"/>
      <c r="F23" s="169"/>
      <c r="G23" s="169">
        <f>SUMIF(AG24:AG24,"&lt;&gt;NOR",G24:G24)</f>
        <v>0</v>
      </c>
      <c r="H23" s="169"/>
      <c r="I23" s="169">
        <f>SUM(I24:I24)</f>
        <v>0</v>
      </c>
      <c r="J23" s="169"/>
      <c r="K23" s="169">
        <f>SUM(K24:K24)</f>
        <v>0</v>
      </c>
      <c r="L23" s="169"/>
      <c r="M23" s="169">
        <f>SUM(M24:M24)</f>
        <v>0</v>
      </c>
      <c r="N23" s="168"/>
      <c r="O23" s="168">
        <f>SUM(O24:O24)</f>
        <v>0</v>
      </c>
      <c r="P23" s="168"/>
      <c r="Q23" s="168">
        <f>SUM(Q24:Q24)</f>
        <v>0</v>
      </c>
      <c r="R23" s="169"/>
      <c r="S23" s="169"/>
      <c r="T23" s="170"/>
      <c r="U23" s="164"/>
      <c r="V23" s="164">
        <f>SUM(V24:V24)</f>
        <v>0</v>
      </c>
      <c r="W23" s="164"/>
      <c r="X23" s="164"/>
      <c r="AG23" t="s">
        <v>263</v>
      </c>
    </row>
    <row r="24" spans="1:60" outlineLevel="1" x14ac:dyDescent="0.2">
      <c r="A24" s="179">
        <v>13</v>
      </c>
      <c r="B24" s="180" t="s">
        <v>2591</v>
      </c>
      <c r="C24" s="187" t="s">
        <v>2592</v>
      </c>
      <c r="D24" s="181" t="s">
        <v>432</v>
      </c>
      <c r="E24" s="182">
        <v>7600</v>
      </c>
      <c r="F24" s="183"/>
      <c r="G24" s="184">
        <f>ROUND(E24*F24,2)</f>
        <v>0</v>
      </c>
      <c r="H24" s="183"/>
      <c r="I24" s="184">
        <f>ROUND(E24*H24,2)</f>
        <v>0</v>
      </c>
      <c r="J24" s="183"/>
      <c r="K24" s="184">
        <f>ROUND(E24*J24,2)</f>
        <v>0</v>
      </c>
      <c r="L24" s="184">
        <v>21</v>
      </c>
      <c r="M24" s="184">
        <f>G24*(1+L24/100)</f>
        <v>0</v>
      </c>
      <c r="N24" s="182">
        <v>0</v>
      </c>
      <c r="O24" s="182">
        <f>ROUND(E24*N24,2)</f>
        <v>0</v>
      </c>
      <c r="P24" s="182">
        <v>0</v>
      </c>
      <c r="Q24" s="182">
        <f>ROUND(E24*P24,2)</f>
        <v>0</v>
      </c>
      <c r="R24" s="184"/>
      <c r="S24" s="184" t="s">
        <v>281</v>
      </c>
      <c r="T24" s="185" t="s">
        <v>268</v>
      </c>
      <c r="U24" s="158">
        <v>0</v>
      </c>
      <c r="V24" s="158">
        <f>ROUND(E24*U24,2)</f>
        <v>0</v>
      </c>
      <c r="W24" s="158"/>
      <c r="X24" s="158" t="s">
        <v>314</v>
      </c>
      <c r="Y24" s="147"/>
      <c r="Z24" s="147"/>
      <c r="AA24" s="147"/>
      <c r="AB24" s="147"/>
      <c r="AC24" s="147"/>
      <c r="AD24" s="147"/>
      <c r="AE24" s="147"/>
      <c r="AF24" s="147"/>
      <c r="AG24" s="147" t="s">
        <v>324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x14ac:dyDescent="0.2">
      <c r="A25" s="165" t="s">
        <v>262</v>
      </c>
      <c r="B25" s="166" t="s">
        <v>222</v>
      </c>
      <c r="C25" s="186" t="s">
        <v>151</v>
      </c>
      <c r="D25" s="167"/>
      <c r="E25" s="168"/>
      <c r="F25" s="169"/>
      <c r="G25" s="169">
        <f>SUMIF(AG26:AG30,"&lt;&gt;NOR",G26:G30)</f>
        <v>0</v>
      </c>
      <c r="H25" s="169"/>
      <c r="I25" s="169">
        <f>SUM(I26:I30)</f>
        <v>0</v>
      </c>
      <c r="J25" s="169"/>
      <c r="K25" s="169">
        <f>SUM(K26:K30)</f>
        <v>0</v>
      </c>
      <c r="L25" s="169"/>
      <c r="M25" s="169">
        <f>SUM(M26:M30)</f>
        <v>0</v>
      </c>
      <c r="N25" s="168"/>
      <c r="O25" s="168">
        <f>SUM(O26:O30)</f>
        <v>0</v>
      </c>
      <c r="P25" s="168"/>
      <c r="Q25" s="168">
        <f>SUM(Q26:Q30)</f>
        <v>0</v>
      </c>
      <c r="R25" s="169"/>
      <c r="S25" s="169"/>
      <c r="T25" s="170"/>
      <c r="U25" s="164"/>
      <c r="V25" s="164">
        <f>SUM(V26:V30)</f>
        <v>0</v>
      </c>
      <c r="W25" s="164"/>
      <c r="X25" s="164"/>
      <c r="AG25" t="s">
        <v>263</v>
      </c>
    </row>
    <row r="26" spans="1:60" outlineLevel="1" x14ac:dyDescent="0.2">
      <c r="A26" s="179">
        <v>14</v>
      </c>
      <c r="B26" s="180" t="s">
        <v>2593</v>
      </c>
      <c r="C26" s="187" t="s">
        <v>2594</v>
      </c>
      <c r="D26" s="181" t="s">
        <v>1340</v>
      </c>
      <c r="E26" s="182">
        <v>95</v>
      </c>
      <c r="F26" s="183"/>
      <c r="G26" s="184">
        <f>ROUND(E26*F26,2)</f>
        <v>0</v>
      </c>
      <c r="H26" s="183"/>
      <c r="I26" s="184">
        <f>ROUND(E26*H26,2)</f>
        <v>0</v>
      </c>
      <c r="J26" s="183"/>
      <c r="K26" s="184">
        <f>ROUND(E26*J26,2)</f>
        <v>0</v>
      </c>
      <c r="L26" s="184">
        <v>21</v>
      </c>
      <c r="M26" s="184">
        <f>G26*(1+L26/100)</f>
        <v>0</v>
      </c>
      <c r="N26" s="182">
        <v>0</v>
      </c>
      <c r="O26" s="182">
        <f>ROUND(E26*N26,2)</f>
        <v>0</v>
      </c>
      <c r="P26" s="182">
        <v>0</v>
      </c>
      <c r="Q26" s="182">
        <f>ROUND(E26*P26,2)</f>
        <v>0</v>
      </c>
      <c r="R26" s="184"/>
      <c r="S26" s="184" t="s">
        <v>281</v>
      </c>
      <c r="T26" s="185" t="s">
        <v>268</v>
      </c>
      <c r="U26" s="158">
        <v>0</v>
      </c>
      <c r="V26" s="158">
        <f>ROUND(E26*U26,2)</f>
        <v>0</v>
      </c>
      <c r="W26" s="158"/>
      <c r="X26" s="158" t="s">
        <v>314</v>
      </c>
      <c r="Y26" s="147"/>
      <c r="Z26" s="147"/>
      <c r="AA26" s="147"/>
      <c r="AB26" s="147"/>
      <c r="AC26" s="147"/>
      <c r="AD26" s="147"/>
      <c r="AE26" s="147"/>
      <c r="AF26" s="147"/>
      <c r="AG26" s="147" t="s">
        <v>919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15</v>
      </c>
      <c r="B27" s="180" t="s">
        <v>2595</v>
      </c>
      <c r="C27" s="187" t="s">
        <v>149</v>
      </c>
      <c r="D27" s="181" t="s">
        <v>1423</v>
      </c>
      <c r="E27" s="182">
        <v>16</v>
      </c>
      <c r="F27" s="183"/>
      <c r="G27" s="184">
        <f>ROUND(E27*F27,2)</f>
        <v>0</v>
      </c>
      <c r="H27" s="183"/>
      <c r="I27" s="184">
        <f>ROUND(E27*H27,2)</f>
        <v>0</v>
      </c>
      <c r="J27" s="183"/>
      <c r="K27" s="184">
        <f>ROUND(E27*J27,2)</f>
        <v>0</v>
      </c>
      <c r="L27" s="184">
        <v>21</v>
      </c>
      <c r="M27" s="184">
        <f>G27*(1+L27/100)</f>
        <v>0</v>
      </c>
      <c r="N27" s="182">
        <v>0</v>
      </c>
      <c r="O27" s="182">
        <f>ROUND(E27*N27,2)</f>
        <v>0</v>
      </c>
      <c r="P27" s="182">
        <v>0</v>
      </c>
      <c r="Q27" s="182">
        <f>ROUND(E27*P27,2)</f>
        <v>0</v>
      </c>
      <c r="R27" s="184"/>
      <c r="S27" s="184" t="s">
        <v>281</v>
      </c>
      <c r="T27" s="185" t="s">
        <v>268</v>
      </c>
      <c r="U27" s="158">
        <v>0</v>
      </c>
      <c r="V27" s="158">
        <f>ROUND(E27*U27,2)</f>
        <v>0</v>
      </c>
      <c r="W27" s="158"/>
      <c r="X27" s="158" t="s">
        <v>314</v>
      </c>
      <c r="Y27" s="147"/>
      <c r="Z27" s="147"/>
      <c r="AA27" s="147"/>
      <c r="AB27" s="147"/>
      <c r="AC27" s="147"/>
      <c r="AD27" s="147"/>
      <c r="AE27" s="147"/>
      <c r="AF27" s="147"/>
      <c r="AG27" s="147" t="s">
        <v>919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16</v>
      </c>
      <c r="B28" s="180" t="s">
        <v>2596</v>
      </c>
      <c r="C28" s="187" t="s">
        <v>2409</v>
      </c>
      <c r="D28" s="181" t="s">
        <v>1423</v>
      </c>
      <c r="E28" s="182">
        <v>12</v>
      </c>
      <c r="F28" s="183"/>
      <c r="G28" s="184">
        <f>ROUND(E28*F28,2)</f>
        <v>0</v>
      </c>
      <c r="H28" s="183"/>
      <c r="I28" s="184">
        <f>ROUND(E28*H28,2)</f>
        <v>0</v>
      </c>
      <c r="J28" s="183"/>
      <c r="K28" s="184">
        <f>ROUND(E28*J28,2)</f>
        <v>0</v>
      </c>
      <c r="L28" s="184">
        <v>21</v>
      </c>
      <c r="M28" s="184">
        <f>G28*(1+L28/100)</f>
        <v>0</v>
      </c>
      <c r="N28" s="182">
        <v>0</v>
      </c>
      <c r="O28" s="182">
        <f>ROUND(E28*N28,2)</f>
        <v>0</v>
      </c>
      <c r="P28" s="182">
        <v>0</v>
      </c>
      <c r="Q28" s="182">
        <f>ROUND(E28*P28,2)</f>
        <v>0</v>
      </c>
      <c r="R28" s="184"/>
      <c r="S28" s="184" t="s">
        <v>281</v>
      </c>
      <c r="T28" s="185" t="s">
        <v>268</v>
      </c>
      <c r="U28" s="158">
        <v>0</v>
      </c>
      <c r="V28" s="158">
        <f>ROUND(E28*U28,2)</f>
        <v>0</v>
      </c>
      <c r="W28" s="158"/>
      <c r="X28" s="158" t="s">
        <v>314</v>
      </c>
      <c r="Y28" s="147"/>
      <c r="Z28" s="147"/>
      <c r="AA28" s="147"/>
      <c r="AB28" s="147"/>
      <c r="AC28" s="147"/>
      <c r="AD28" s="147"/>
      <c r="AE28" s="147"/>
      <c r="AF28" s="147"/>
      <c r="AG28" s="147" t="s">
        <v>919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17</v>
      </c>
      <c r="B29" s="180" t="s">
        <v>2597</v>
      </c>
      <c r="C29" s="187" t="s">
        <v>2411</v>
      </c>
      <c r="D29" s="181" t="s">
        <v>1491</v>
      </c>
      <c r="E29" s="182">
        <v>1</v>
      </c>
      <c r="F29" s="183"/>
      <c r="G29" s="184">
        <f>ROUND(E29*F29,2)</f>
        <v>0</v>
      </c>
      <c r="H29" s="183"/>
      <c r="I29" s="184">
        <f>ROUND(E29*H29,2)</f>
        <v>0</v>
      </c>
      <c r="J29" s="183"/>
      <c r="K29" s="184">
        <f>ROUND(E29*J29,2)</f>
        <v>0</v>
      </c>
      <c r="L29" s="184">
        <v>21</v>
      </c>
      <c r="M29" s="184">
        <f>G29*(1+L29/100)</f>
        <v>0</v>
      </c>
      <c r="N29" s="182">
        <v>0</v>
      </c>
      <c r="O29" s="182">
        <f>ROUND(E29*N29,2)</f>
        <v>0</v>
      </c>
      <c r="P29" s="182">
        <v>0</v>
      </c>
      <c r="Q29" s="182">
        <f>ROUND(E29*P29,2)</f>
        <v>0</v>
      </c>
      <c r="R29" s="184"/>
      <c r="S29" s="184" t="s">
        <v>281</v>
      </c>
      <c r="T29" s="185" t="s">
        <v>268</v>
      </c>
      <c r="U29" s="158">
        <v>0</v>
      </c>
      <c r="V29" s="158">
        <f>ROUND(E29*U29,2)</f>
        <v>0</v>
      </c>
      <c r="W29" s="158"/>
      <c r="X29" s="158" t="s">
        <v>314</v>
      </c>
      <c r="Y29" s="147"/>
      <c r="Z29" s="147"/>
      <c r="AA29" s="147"/>
      <c r="AB29" s="147"/>
      <c r="AC29" s="147"/>
      <c r="AD29" s="147"/>
      <c r="AE29" s="147"/>
      <c r="AF29" s="147"/>
      <c r="AG29" s="147" t="s">
        <v>919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2">
        <v>18</v>
      </c>
      <c r="B30" s="173" t="s">
        <v>2598</v>
      </c>
      <c r="C30" s="188" t="s">
        <v>2485</v>
      </c>
      <c r="D30" s="174" t="s">
        <v>1491</v>
      </c>
      <c r="E30" s="175">
        <v>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281</v>
      </c>
      <c r="T30" s="178" t="s">
        <v>268</v>
      </c>
      <c r="U30" s="158">
        <v>0</v>
      </c>
      <c r="V30" s="158">
        <f>ROUND(E30*U30,2)</f>
        <v>0</v>
      </c>
      <c r="W30" s="158"/>
      <c r="X30" s="158" t="s">
        <v>314</v>
      </c>
      <c r="Y30" s="147"/>
      <c r="Z30" s="147"/>
      <c r="AA30" s="147"/>
      <c r="AB30" s="147"/>
      <c r="AC30" s="147"/>
      <c r="AD30" s="147"/>
      <c r="AE30" s="147"/>
      <c r="AF30" s="147"/>
      <c r="AG30" s="147" t="s">
        <v>919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3"/>
      <c r="B31" s="4"/>
      <c r="C31" s="192"/>
      <c r="D31" s="6"/>
      <c r="E31" s="3"/>
      <c r="F31" s="3"/>
      <c r="G31" s="3"/>
      <c r="H31" s="3"/>
      <c r="I31" s="3"/>
      <c r="J31" s="3"/>
      <c r="K31" s="3"/>
      <c r="L31" s="3"/>
      <c r="M31" s="3"/>
      <c r="N31" s="3"/>
      <c r="O31" s="3"/>
      <c r="P31" s="3"/>
      <c r="Q31" s="3"/>
      <c r="R31" s="3"/>
      <c r="S31" s="3"/>
      <c r="T31" s="3"/>
      <c r="U31" s="3"/>
      <c r="V31" s="3"/>
      <c r="W31" s="3"/>
      <c r="X31" s="3"/>
      <c r="AE31">
        <v>15</v>
      </c>
      <c r="AF31">
        <v>21</v>
      </c>
      <c r="AG31" t="s">
        <v>249</v>
      </c>
    </row>
    <row r="32" spans="1:60" x14ac:dyDescent="0.2">
      <c r="A32" s="150"/>
      <c r="B32" s="151" t="s">
        <v>29</v>
      </c>
      <c r="C32" s="193"/>
      <c r="D32" s="152"/>
      <c r="E32" s="153"/>
      <c r="F32" s="153"/>
      <c r="G32" s="171">
        <f>G8+G15+G18+G23+G25</f>
        <v>0</v>
      </c>
      <c r="H32" s="3"/>
      <c r="I32" s="3"/>
      <c r="J32" s="3"/>
      <c r="K32" s="3"/>
      <c r="L32" s="3"/>
      <c r="M32" s="3"/>
      <c r="N32" s="3"/>
      <c r="O32" s="3"/>
      <c r="P32" s="3"/>
      <c r="Q32" s="3"/>
      <c r="R32" s="3"/>
      <c r="S32" s="3"/>
      <c r="T32" s="3"/>
      <c r="U32" s="3"/>
      <c r="V32" s="3"/>
      <c r="W32" s="3"/>
      <c r="X32" s="3"/>
      <c r="AE32">
        <f>SUMIF(L7:L30,AE31,G7:G30)</f>
        <v>0</v>
      </c>
      <c r="AF32">
        <f>SUMIF(L7:L30,AF31,G7:G30)</f>
        <v>0</v>
      </c>
      <c r="AG32" t="s">
        <v>307</v>
      </c>
    </row>
    <row r="33" spans="3:33" x14ac:dyDescent="0.2">
      <c r="C33" s="194"/>
      <c r="D33" s="10"/>
      <c r="AG33" t="s">
        <v>308</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XqlvEfkk15CE2Whf+4upDTbWAtYwUXOOlBgo6l1wEpdCAsD5ps4Be2eyMGdcRo+PgJWOX3fXZ372xIKt98p4Q==" saltValue="P17RKNZRcqnqULX7LXyHBA=="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72" t="s">
        <v>39</v>
      </c>
      <c r="B2" s="272"/>
      <c r="C2" s="272"/>
      <c r="D2" s="272"/>
      <c r="E2" s="272"/>
      <c r="F2" s="272"/>
      <c r="G2" s="272"/>
    </row>
  </sheetData>
  <sheetProtection algorithmName="SHA-512" hashValue="7y5OYxDFz/AiSSVz4YYIDuZQ//GTtQQQSrTjGL/+oBFDjpsWgFwXtqo6/VzcZXxKMCjNl2BNvULzgPBGTY7gYg==" saltValue="MfJYbLAhOzVRgPmx6F92lw==" spinCount="100000" sheet="1"/>
  <mergeCells count="1">
    <mergeCell ref="A2:G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Stavba</vt:lpstr>
      <vt:lpstr>VzorPolozky</vt:lpstr>
      <vt:lpstr>3 3 Naklady</vt:lpstr>
      <vt:lpstr>1 1a Pol</vt:lpstr>
      <vt:lpstr>1 1b Pol</vt:lpstr>
      <vt:lpstr>1 1c Pol</vt:lpstr>
      <vt:lpstr>1 1d Pol</vt:lpstr>
      <vt:lpstr>2 2a Pol</vt:lpstr>
      <vt:lpstr>2 2b Pol</vt:lpstr>
      <vt:lpstr>2 2c Pol</vt:lpstr>
      <vt:lpstr>2 2d.CCTV Pol</vt:lpstr>
      <vt:lpstr>2 2d.EPS Pol</vt:lpstr>
      <vt:lpstr>2 2d.ER Pol</vt:lpstr>
      <vt:lpstr>2 2d.EZS Pol</vt:lpstr>
      <vt:lpstr>2 2d.GN Pol</vt:lpstr>
      <vt:lpstr>2 2d.KT Pol</vt:lpstr>
      <vt:lpstr>2 2d.SK Pol</vt:lpstr>
      <vt:lpstr>Pokyny pro vyplnění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1a Pol'!Názvy_tisku</vt:lpstr>
      <vt:lpstr>'1 1b Pol'!Názvy_tisku</vt:lpstr>
      <vt:lpstr>'1 1c Pol'!Názvy_tisku</vt:lpstr>
      <vt:lpstr>'1 1d Pol'!Názvy_tisku</vt:lpstr>
      <vt:lpstr>'2 2a Pol'!Názvy_tisku</vt:lpstr>
      <vt:lpstr>'2 2b Pol'!Názvy_tisku</vt:lpstr>
      <vt:lpstr>'2 2c Pol'!Názvy_tisku</vt:lpstr>
      <vt:lpstr>'2 2d.CCTV Pol'!Názvy_tisku</vt:lpstr>
      <vt:lpstr>'2 2d.EPS Pol'!Názvy_tisku</vt:lpstr>
      <vt:lpstr>'2 2d.ER Pol'!Názvy_tisku</vt:lpstr>
      <vt:lpstr>'2 2d.EZS Pol'!Názvy_tisku</vt:lpstr>
      <vt:lpstr>'2 2d.GN Pol'!Názvy_tisku</vt:lpstr>
      <vt:lpstr>'2 2d.KT Pol'!Názvy_tisku</vt:lpstr>
      <vt:lpstr>'2 2d.SK Pol'!Názvy_tisku</vt:lpstr>
      <vt:lpstr>'3 3 Naklady'!Názvy_tisku</vt:lpstr>
      <vt:lpstr>oadresa</vt:lpstr>
      <vt:lpstr>Stavba!Objednatel</vt:lpstr>
      <vt:lpstr>Stavba!Objekt</vt:lpstr>
      <vt:lpstr>'1 1a Pol'!Oblast_tisku</vt:lpstr>
      <vt:lpstr>'1 1b Pol'!Oblast_tisku</vt:lpstr>
      <vt:lpstr>'1 1c Pol'!Oblast_tisku</vt:lpstr>
      <vt:lpstr>'1 1d Pol'!Oblast_tisku</vt:lpstr>
      <vt:lpstr>'2 2a Pol'!Oblast_tisku</vt:lpstr>
      <vt:lpstr>'2 2b Pol'!Oblast_tisku</vt:lpstr>
      <vt:lpstr>'2 2c Pol'!Oblast_tisku</vt:lpstr>
      <vt:lpstr>'2 2d.CCTV Pol'!Oblast_tisku</vt:lpstr>
      <vt:lpstr>'2 2d.EPS Pol'!Oblast_tisku</vt:lpstr>
      <vt:lpstr>'2 2d.ER Pol'!Oblast_tisku</vt:lpstr>
      <vt:lpstr>'2 2d.EZS Pol'!Oblast_tisku</vt:lpstr>
      <vt:lpstr>'2 2d.GN Pol'!Oblast_tisku</vt:lpstr>
      <vt:lpstr>'2 2d.KT Pol'!Oblast_tisku</vt:lpstr>
      <vt:lpstr>'2 2d.SK Pol'!Oblast_tisku</vt:lpstr>
      <vt:lpstr>'3 3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zdena</dc:creator>
  <cp:lastModifiedBy>test2</cp:lastModifiedBy>
  <cp:lastPrinted>2023-09-06T10:26:07Z</cp:lastPrinted>
  <dcterms:created xsi:type="dcterms:W3CDTF">2009-04-08T07:15:50Z</dcterms:created>
  <dcterms:modified xsi:type="dcterms:W3CDTF">2023-09-06T10:39:53Z</dcterms:modified>
</cp:coreProperties>
</file>