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1012"/>
  <workbookPr defaultThemeVersion="124226"/>
  <bookViews>
    <workbookView xWindow="0" yWindow="500" windowWidth="51200" windowHeight="26600" activeTab="0"/>
  </bookViews>
  <sheets>
    <sheet name="Krycí list" sheetId="14" r:id="rId1"/>
    <sheet name="Stavební rozpočet" sheetId="3" r:id="rId2"/>
    <sheet name="Elektro" sheetId="15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_obl11">#REF!</definedName>
    <definedName name="__obl12">#REF!</definedName>
    <definedName name="__obl13">#REF!</definedName>
    <definedName name="__obl14">#REF!</definedName>
    <definedName name="__obl15">#REF!</definedName>
    <definedName name="__obl16">#REF!</definedName>
    <definedName name="__obl17">#REF!</definedName>
    <definedName name="__obl1710">#REF!</definedName>
    <definedName name="__obl1711">#REF!</definedName>
    <definedName name="__obl1712">#REF!</definedName>
    <definedName name="__obl1713">#REF!</definedName>
    <definedName name="__obl1714">#REF!</definedName>
    <definedName name="__obl1715">#REF!</definedName>
    <definedName name="__obl1716">#REF!</definedName>
    <definedName name="__obl1717">#REF!</definedName>
    <definedName name="__obl1718">#REF!</definedName>
    <definedName name="__obl1719">#REF!</definedName>
    <definedName name="__obl173">#REF!</definedName>
    <definedName name="__obl174">#REF!</definedName>
    <definedName name="__obl175">#REF!</definedName>
    <definedName name="__obl176">#REF!</definedName>
    <definedName name="__obl177">#REF!</definedName>
    <definedName name="__obl178">#REF!</definedName>
    <definedName name="__obl179">#REF!</definedName>
    <definedName name="__obl18">#REF!</definedName>
    <definedName name="__obl181">#REF!</definedName>
    <definedName name="__obl1816">#REF!</definedName>
    <definedName name="__obl1820">#REF!</definedName>
    <definedName name="__obl1821">#REF!</definedName>
    <definedName name="__obl1822">#REF!</definedName>
    <definedName name="__obl1823">#REF!</definedName>
    <definedName name="__obl1824">#REF!</definedName>
    <definedName name="__obl1825">#REF!</definedName>
    <definedName name="__obl1826">#REF!</definedName>
    <definedName name="__obl1827">#REF!</definedName>
    <definedName name="__obl1828">#REF!</definedName>
    <definedName name="__obl1829">#REF!</definedName>
    <definedName name="__obl183">#REF!</definedName>
    <definedName name="__obl1831">#REF!</definedName>
    <definedName name="__obl1832">#REF!</definedName>
    <definedName name="__obl184">#REF!</definedName>
    <definedName name="__obl185">#REF!</definedName>
    <definedName name="__obl186">#REF!</definedName>
    <definedName name="__obl187">#REF!</definedName>
    <definedName name="_obl11">#REF!</definedName>
    <definedName name="_obl12">#REF!</definedName>
    <definedName name="_obl13">#REF!</definedName>
    <definedName name="_obl14">#REF!</definedName>
    <definedName name="_obl15">#REF!</definedName>
    <definedName name="_obl16">#REF!</definedName>
    <definedName name="_obl17">#REF!</definedName>
    <definedName name="_obl1710">#REF!</definedName>
    <definedName name="_obl1711">#REF!</definedName>
    <definedName name="_obl1712">#REF!</definedName>
    <definedName name="_obl1713">#REF!</definedName>
    <definedName name="_obl1714">#REF!</definedName>
    <definedName name="_obl1715">#REF!</definedName>
    <definedName name="_obl1716">#REF!</definedName>
    <definedName name="_obl1717">#REF!</definedName>
    <definedName name="_obl1718">#REF!</definedName>
    <definedName name="_obl1719">#REF!</definedName>
    <definedName name="_obl173">#REF!</definedName>
    <definedName name="_obl174">#REF!</definedName>
    <definedName name="_obl175">#REF!</definedName>
    <definedName name="_obl176">#REF!</definedName>
    <definedName name="_obl177">#REF!</definedName>
    <definedName name="_obl178">#REF!</definedName>
    <definedName name="_obl179">#REF!</definedName>
    <definedName name="_obl18">#REF!</definedName>
    <definedName name="_obl181">#REF!</definedName>
    <definedName name="_obl1816">#REF!</definedName>
    <definedName name="_obl1820">#REF!</definedName>
    <definedName name="_obl1821">#REF!</definedName>
    <definedName name="_obl1822">#REF!</definedName>
    <definedName name="_obl1823">#REF!</definedName>
    <definedName name="_obl1824">#REF!</definedName>
    <definedName name="_obl1825">#REF!</definedName>
    <definedName name="_obl1826">#REF!</definedName>
    <definedName name="_obl1827">#REF!</definedName>
    <definedName name="_obl1828">#REF!</definedName>
    <definedName name="_obl1829">#REF!</definedName>
    <definedName name="_obl183">#REF!</definedName>
    <definedName name="_obl1831">#REF!</definedName>
    <definedName name="_obl1832">#REF!</definedName>
    <definedName name="_obl184">#REF!</definedName>
    <definedName name="_obl185">#REF!</definedName>
    <definedName name="_obl186">#REF!</definedName>
    <definedName name="_obl187">#REF!</definedName>
    <definedName name="_SO16" localSheetId="0" hidden="1">{#N/A,#N/A,TRUE,"Krycí list"}</definedName>
    <definedName name="_SO16" hidden="1">{#N/A,#N/A,TRUE,"Krycí list"}</definedName>
    <definedName name="_VZT1" localSheetId="0">SCHEDULED_PAYMENT+EXTRA_PAYMENT</definedName>
    <definedName name="_VZT1">SCHEDULED_PAYMENT+EXTRA_PAYMENT</definedName>
    <definedName name="_VZT2" localSheetId="0">DATE(YEAR([0]!Loan_Start),MONTH([0]!Loan_Start)+PAYMENT_NUMBER,DAY([0]!Loan_Start))</definedName>
    <definedName name="_VZT2">DATE(YEAR([0]!Loan_Start),MONTH([0]!Loan_Start)+PAYMENT_NUMBER,DAY([0]!Loan_Start))</definedName>
    <definedName name="_vzt3">#REF!</definedName>
    <definedName name="_VZT5">#REF!</definedName>
    <definedName name="_VZT6">#REF!</definedName>
    <definedName name="_VZT8">#REF!</definedName>
    <definedName name="a">#REF!</definedName>
    <definedName name="aaaaaaaa" localSheetId="0" hidden="1">{#N/A,#N/A,TRUE,"Krycí list"}</definedName>
    <definedName name="aaaaaaaa" hidden="1">{#N/A,#N/A,TRUE,"Krycí list"}</definedName>
    <definedName name="ASA">'[3]Krycí list'!$A$7</definedName>
    <definedName name="Beg_Bal">#REF!</definedName>
    <definedName name="bghrerr">#REF!</definedName>
    <definedName name="bhvfdgvf">#REF!</definedName>
    <definedName name="body_celkem">#REF!</definedName>
    <definedName name="body_kapitoly">#REF!</definedName>
    <definedName name="body_pomocny">#REF!</definedName>
    <definedName name="body_rozpocty">#REF!</definedName>
    <definedName name="category1">#REF!</definedName>
    <definedName name="CelkemObjekty" localSheetId="0">'Krycí list'!$F$31</definedName>
    <definedName name="celkrozp">#REF!</definedName>
    <definedName name="cisloobjektu" localSheetId="0">#REF!</definedName>
    <definedName name="cisloobjektu">'[4]Krycí list'!$A$5</definedName>
    <definedName name="CisloStavby" localSheetId="0">#REF!</definedName>
    <definedName name="cislostavby">'[4]Krycí list'!$A$7</definedName>
    <definedName name="d" localSheetId="0" hidden="1">{#N/A,#N/A,TRUE,"Krycí list"}</definedName>
    <definedName name="d" hidden="1">{#N/A,#N/A,TRUE,"Krycí list"}</definedName>
    <definedName name="dadresa" localSheetId="0">'Krycí list'!$D$9</definedName>
    <definedName name="Data">#REF!</definedName>
    <definedName name="Datum" localSheetId="0">#REF!</definedName>
    <definedName name="Datum">#REF!</definedName>
    <definedName name="dfdaf">#REF!</definedName>
    <definedName name="DIČ" localSheetId="0">'Krycí list'!$J$9</definedName>
    <definedName name="Dil" localSheetId="0">#REF!</definedName>
    <definedName name="Dil">#REF!</definedName>
    <definedName name="DKGJSDGS">#REF!</definedName>
    <definedName name="dmisto" localSheetId="0">#REF!</definedName>
    <definedName name="dod">#REF!</definedName>
    <definedName name="Dodavka" localSheetId="0">#REF!</definedName>
    <definedName name="Dodavka">#REF!</definedName>
    <definedName name="Dodavka0" localSheetId="0">#REF!</definedName>
    <definedName name="Dodavka0">#REF!</definedName>
    <definedName name="dpsc" localSheetId="0">#REF!</definedName>
    <definedName name="dsfbhbg">#REF!</definedName>
    <definedName name="End_Bal">#REF!</definedName>
    <definedName name="exter1">#REF!</definedName>
    <definedName name="Extra_Pay">#REF!</definedName>
    <definedName name="f">#REF!</definedName>
    <definedName name="Full_Print">#REF!</definedName>
    <definedName name="ha">#REF!</definedName>
    <definedName name="Header_Row">ROW(#REF!)</definedName>
    <definedName name="hovno">#REF!</definedName>
    <definedName name="hs">#REF!</definedName>
    <definedName name="HSV" localSheetId="0">#REF!</definedName>
    <definedName name="HSV">#REF!</definedName>
    <definedName name="HSV0" localSheetId="0">#REF!</definedName>
    <definedName name="HSV0">#REF!</definedName>
    <definedName name="HZS" localSheetId="0">#REF!</definedName>
    <definedName name="HZS">#REF!</definedName>
    <definedName name="HZS0" localSheetId="0">#REF!</definedName>
    <definedName name="HZS0">#REF!</definedName>
    <definedName name="IČO" localSheetId="0">'Krycí list'!$J$8</definedName>
    <definedName name="Int">#REF!</definedName>
    <definedName name="inter1">#REF!</definedName>
    <definedName name="Interest_Rate">#REF!</definedName>
    <definedName name="JKSO" localSheetId="0">#REF!</definedName>
    <definedName name="JKSO">#REF!</definedName>
    <definedName name="jzzuggt">#REF!</definedName>
    <definedName name="Last_Row" localSheetId="0">IF('Krycí list'!Values_Entered,Header_Row+'Krycí list'!Number_of_Payments,Header_Row)</definedName>
    <definedName name="Last_Row">IF('Krycí list'!Values_Entered,Header_Row+'Krycí list'!Number_of_Payments,Header_Row)</definedName>
    <definedName name="Light" localSheetId="0" hidden="1">{#N/A,#N/A,TRUE,"Krycí list"}</definedName>
    <definedName name="Light" hidden="1">{#N/A,#N/A,TRUE,"Krycí list"}</definedName>
    <definedName name="Lighting" localSheetId="0" hidden="1">{#N/A,#N/A,TRUE,"Krycí list"}</definedName>
    <definedName name="Lighting" hidden="1">{#N/A,#N/A,TRUE,"Krycí list"}</definedName>
    <definedName name="Loan_Amount">#REF!</definedName>
    <definedName name="Loan_Start">#REF!</definedName>
    <definedName name="Loan_Years">#REF!</definedName>
    <definedName name="MaR" localSheetId="0" hidden="1">{#N/A,#N/A,TRUE,"Krycí list"}</definedName>
    <definedName name="MaR" hidden="1">{#N/A,#N/A,TRUE,"Krycí list"}</definedName>
    <definedName name="meraregulace" localSheetId="0" hidden="1">{#N/A,#N/A,TRUE,"Krycí list"}</definedName>
    <definedName name="meraregulace" hidden="1">{#N/A,#N/A,TRUE,"Krycí list"}</definedName>
    <definedName name="mereni" localSheetId="0">SCHEDULED_PAYMENT+EXTRA_PAYMENT</definedName>
    <definedName name="mereni">SCHEDULED_PAYMENT+EXTRA_PAYMENT</definedName>
    <definedName name="MJ" localSheetId="0">#REF!</definedName>
    <definedName name="MJ">#REF!</definedName>
    <definedName name="Mont" localSheetId="0">#REF!</definedName>
    <definedName name="Mont">#REF!</definedName>
    <definedName name="Montaz0" localSheetId="0">#REF!</definedName>
    <definedName name="Montaz0">#REF!</definedName>
    <definedName name="mts">#REF!</definedName>
    <definedName name="n" localSheetId="0">SCHEDULED_PAYMENT+EXTRA_PAYMENT</definedName>
    <definedName name="n">SCHEDULED_PAYMENT+EXTRA_PAYMENT</definedName>
    <definedName name="NazevDilu" localSheetId="0">#REF!</definedName>
    <definedName name="NazevDilu">#REF!</definedName>
    <definedName name="NazevObjektu" localSheetId="0">'Krycí list'!$C$27</definedName>
    <definedName name="nazevobjektu">'[4]Krycí list'!$C$5</definedName>
    <definedName name="NazevStavby" localSheetId="0">'Krycí list'!$D$6</definedName>
    <definedName name="nazevstavby">'[4]Krycí list'!$C$7</definedName>
    <definedName name="Num_Pmt_Per_Year">#REF!</definedName>
    <definedName name="Number_of_Payments" localSheetId="0">MATCH(0.01,End_Bal,-1)+1</definedName>
    <definedName name="Number_of_Payments">MATCH(0.01,End_Bal,-1)+1</definedName>
    <definedName name="obch_sleva">#REF!</definedName>
    <definedName name="Objednatel" localSheetId="0">'Krycí list'!$D$10</definedName>
    <definedName name="Objednatel">#REF!</definedName>
    <definedName name="Objekt" localSheetId="0">'Krycí list'!$B$27</definedName>
    <definedName name="_xlnm.Print_Area" localSheetId="2">'Elektro'!$A$1:$G$96</definedName>
    <definedName name="_xlnm.Print_Area" localSheetId="0">'Krycí list'!$A$1:$I$36</definedName>
    <definedName name="_xlnm.Print_Area" localSheetId="1">'Stavební rozpočet'!$A$1:$H$159</definedName>
    <definedName name="odic" localSheetId="0">'Krycí list'!$J$11</definedName>
    <definedName name="oico" localSheetId="0">'Krycí list'!$J$10</definedName>
    <definedName name="omisto" localSheetId="0">#REF!</definedName>
    <definedName name="onazev" localSheetId="0">'Krycí list'!$D$11</definedName>
    <definedName name="op">#REF!</definedName>
    <definedName name="opsc" localSheetId="0">#REF!</definedName>
    <definedName name="Outside" localSheetId="0" hidden="1">{#N/A,#N/A,TRUE,"Krycí list"}</definedName>
    <definedName name="Outside" hidden="1">{#N/A,#N/A,TRUE,"Krycí list"}</definedName>
    <definedName name="Pay_Date">#REF!</definedName>
    <definedName name="Pay_Num">#REF!</definedName>
    <definedName name="Payment_Date" localSheetId="0">DATE(YEAR(Loan_Start),MONTH(Loan_Start)+PAYMENT_NUMBER,DAY(Loan_Start))</definedName>
    <definedName name="Payment_Date">DATE(YEAR(Loan_Start),MONTH(Loan_Start)+PAYMENT_NUMBER,DAY(Loan_Start))</definedName>
    <definedName name="PocetMJ" localSheetId="0">#REF!</definedName>
    <definedName name="PocetMJ">#REF!</definedName>
    <definedName name="pokusAAAA">#REF!</definedName>
    <definedName name="pokusadres">#REF!</definedName>
    <definedName name="položka_A1">#REF!</definedName>
    <definedName name="položky">#REF!</definedName>
    <definedName name="pom_výp_zač">#REF!</definedName>
    <definedName name="pom_výpočty">#REF!</definedName>
    <definedName name="powersock" localSheetId="0" hidden="1">{#N/A,#N/A,TRUE,"Krycí list"}</definedName>
    <definedName name="powersock" hidden="1">{#N/A,#N/A,TRUE,"Krycí list"}</definedName>
    <definedName name="PowerSocket" localSheetId="0" hidden="1">{#N/A,#N/A,TRUE,"Krycí list"}</definedName>
    <definedName name="PowerSocket" hidden="1">{#N/A,#N/A,TRUE,"Krycí list"}</definedName>
    <definedName name="Poznamka" localSheetId="0">#REF!</definedName>
    <definedName name="Poznamka">#REF!</definedName>
    <definedName name="poznámka">#REF!</definedName>
    <definedName name="prep_schem">#REF!</definedName>
    <definedName name="Princ">#REF!</definedName>
    <definedName name="Print_Area_Reset" localSheetId="0">OFFSET(Full_Print,0,0,'Krycí list'!Last_Row)</definedName>
    <definedName name="Print_Area_Reset">OFFSET(Full_Print,0,0,Last_Row)</definedName>
    <definedName name="Projektant" localSheetId="0">#REF!</definedName>
    <definedName name="Projektant">#REF!</definedName>
    <definedName name="PSV" localSheetId="0">#REF!</definedName>
    <definedName name="PSV">#REF!</definedName>
    <definedName name="PSV0" localSheetId="0">#REF!</definedName>
    <definedName name="PSV0">#REF!</definedName>
    <definedName name="QQ" localSheetId="0" hidden="1">{#N/A,#N/A,TRUE,"Krycí list"}</definedName>
    <definedName name="QQ" hidden="1">{#N/A,#N/A,TRUE,"Krycí list"}</definedName>
    <definedName name="QQQ" localSheetId="0" hidden="1">{#N/A,#N/A,TRUE,"Krycí list"}</definedName>
    <definedName name="QQQ" hidden="1">{#N/A,#N/A,TRUE,"Krycí list"}</definedName>
    <definedName name="rekapitulace">#REF!</definedName>
    <definedName name="rozp" localSheetId="0" hidden="1">{#N/A,#N/A,TRUE,"Krycí list"}</definedName>
    <definedName name="rozp" hidden="1">{#N/A,#N/A,TRUE,"Krycí list"}</definedName>
    <definedName name="rozvržení_rozp">#REF!</definedName>
    <definedName name="saboproud" localSheetId="0" hidden="1">{#N/A,#N/A,TRUE,"Krycí list"}</definedName>
    <definedName name="saboproud" hidden="1">{#N/A,#N/A,TRUE,"Krycí list"}</definedName>
    <definedName name="SazbaDPH1" localSheetId="0">'Krycí list'!$D$17</definedName>
    <definedName name="SazbaDPH1">#REF!</definedName>
    <definedName name="SazbaDPH2" localSheetId="0">'Krycí list'!$D$19</definedName>
    <definedName name="SazbaDPH2">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loupecCC" localSheetId="0">#REF!</definedName>
    <definedName name="SloupecCC">#REF!</definedName>
    <definedName name="SloupecCisloPol" localSheetId="0">#REF!</definedName>
    <definedName name="SloupecCisloPol">#REF!</definedName>
    <definedName name="SloupecJC" localSheetId="0">#REF!</definedName>
    <definedName name="SloupecJC">#REF!</definedName>
    <definedName name="SloupecMJ" localSheetId="0">#REF!</definedName>
    <definedName name="SloupecMJ">#REF!</definedName>
    <definedName name="SloupecMnozstvi" localSheetId="0">#REF!</definedName>
    <definedName name="SloupecMnozstvi">#REF!</definedName>
    <definedName name="SloupecNazPol" localSheetId="0">#REF!</definedName>
    <definedName name="SloupecNazPol">#REF!</definedName>
    <definedName name="SloupecPC" localSheetId="0">#REF!</definedName>
    <definedName name="SloupecPC">#REF!</definedName>
    <definedName name="SoucetDilu" localSheetId="0">#REF!</definedName>
    <definedName name="soupis" localSheetId="0" hidden="1">{#N/A,#N/A,TRUE,"Krycí list"}</definedName>
    <definedName name="soupis" hidden="1">{#N/A,#N/A,TRUE,"Krycí list"}</definedName>
    <definedName name="ssss">#REF!</definedName>
    <definedName name="StavbaCelkem" localSheetId="0">'Krycí list'!$H$31</definedName>
    <definedName name="subslevy">#REF!</definedName>
    <definedName name="sum_kapitoly">#REF!</definedName>
    <definedName name="summary" localSheetId="0" hidden="1">{#N/A,#N/A,TRUE,"Krycí list"}</definedName>
    <definedName name="summary" hidden="1">{#N/A,#N/A,TRUE,"Krycí list"}</definedName>
    <definedName name="sumpok">#REF!</definedName>
    <definedName name="Switchboard" localSheetId="0" hidden="1">{#N/A,#N/A,TRUE,"Krycí list"}</definedName>
    <definedName name="Switchboard" hidden="1">{#N/A,#N/A,TRUE,"Krycí list"}</definedName>
    <definedName name="tab">#REF!</definedName>
    <definedName name="Total_Interest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Typ" localSheetId="0">#REF!</definedName>
    <definedName name="Typ">#REF!</definedName>
    <definedName name="v">#REF!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IZA" localSheetId="0" hidden="1">{#N/A,#N/A,TRUE,"Krycí list"}</definedName>
    <definedName name="VIZA" hidden="1">{#N/A,#N/A,TRUE,"Krycí list"}</definedName>
    <definedName name="VIZA12" localSheetId="0" hidden="1">{#N/A,#N/A,TRUE,"Krycí list"}</definedName>
    <definedName name="VIZA12" hidden="1">{#N/A,#N/A,TRUE,"Krycí list"}</definedName>
    <definedName name="VRN" localSheetId="0">#REF!</definedName>
    <definedName name="VRN">#REF!</definedName>
    <definedName name="VRNKc" localSheetId="0">#REF!</definedName>
    <definedName name="VRNKc">#REF!</definedName>
    <definedName name="VRNnazev" localSheetId="0">#REF!</definedName>
    <definedName name="VRNnazev">#REF!</definedName>
    <definedName name="VRNproc" localSheetId="0">#REF!</definedName>
    <definedName name="VRNproc">#REF!</definedName>
    <definedName name="VRNzakl" localSheetId="0">#REF!</definedName>
    <definedName name="VRNzakl">#REF!</definedName>
    <definedName name="výpočty">#REF!</definedName>
    <definedName name="vystup">#REF!</definedName>
    <definedName name="vzduchna" localSheetId="0" hidden="1">{#N/A,#N/A,TRUE,"Krycí list"}</definedName>
    <definedName name="vzduchna" hidden="1">{#N/A,#N/A,TRUE,"Krycí list"}</definedName>
    <definedName name="Weak" localSheetId="0" hidden="1">{#N/A,#N/A,TRUE,"Krycí list"}</definedName>
    <definedName name="Weak" hidden="1">{#N/A,#N/A,TRUE,"Krycí list"}</definedName>
    <definedName name="wrn.Kontrolní._.rozpočet." localSheetId="0" hidden="1">{#N/A,#N/A,TRUE,"Krycí list"}</definedName>
    <definedName name="wrn.Kontrolní._.rozpočet." hidden="1">{#N/A,#N/A,TRUE,"Krycí list"}</definedName>
    <definedName name="wrn.Kontrolní._.rozpoeet." localSheetId="0" hidden="1">{#N/A,#N/A,TRUE,"Krycí list"}</definedName>
    <definedName name="wrn.Kontrolní._.rozpoeet." hidden="1">{#N/A,#N/A,TRUE,"Krycí list"}</definedName>
    <definedName name="zahrnsazby">#REF!</definedName>
    <definedName name="zahrnslevy">#REF!</definedName>
    <definedName name="Zakazka" localSheetId="0">#REF!</definedName>
    <definedName name="Zakazka">#REF!</definedName>
    <definedName name="Zaklad22" localSheetId="0">#REF!</definedName>
    <definedName name="Zaklad22">#REF!</definedName>
    <definedName name="Zaklad5" localSheetId="0">#REF!</definedName>
    <definedName name="Zaklad5">#REF!</definedName>
    <definedName name="Zhotovitel" localSheetId="0">'Krycí list'!$D$8</definedName>
    <definedName name="Zhotovitel">#REF!</definedName>
  </definedNames>
  <calcPr calcId="181029"/>
</workbook>
</file>

<file path=xl/sharedStrings.xml><?xml version="1.0" encoding="utf-8"?>
<sst xmlns="http://schemas.openxmlformats.org/spreadsheetml/2006/main" count="392" uniqueCount="253">
  <si>
    <t>P.Č.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</si>
  <si>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</si>
  <si>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</si>
  <si>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</si>
  <si>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</si>
  <si>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</si>
  <si>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</si>
  <si>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</si>
  <si>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</si>
  <si>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</si>
  <si>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</si>
  <si>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</si>
  <si>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</si>
  <si>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</si>
  <si>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</si>
  <si>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HSV</t>
  </si>
  <si>
    <t>Práce a dodávky HSV</t>
  </si>
  <si>
    <t>m2</t>
  </si>
  <si>
    <t>%</t>
  </si>
  <si>
    <t>Celkem</t>
  </si>
  <si>
    <t>CELKEM</t>
  </si>
  <si>
    <t>Poznámka:</t>
  </si>
  <si>
    <t>Jednotkové položky zahrnují vedlejší rozpočtové náklady, náklady na montáž, dopravu, apod. a předepsané zkoušky, revize, manipulační řády, zaškolení obsluhy, není-li uvedeno jinak.</t>
  </si>
  <si>
    <t>Stavba :</t>
  </si>
  <si>
    <t xml:space="preserve">Investor : </t>
  </si>
  <si>
    <t xml:space="preserve">Zhotovitel : </t>
  </si>
  <si>
    <t>Za zhotovitele :</t>
  </si>
  <si>
    <t>Za investora :</t>
  </si>
  <si>
    <t>_______________</t>
  </si>
  <si>
    <t>Rozpočtové náklady</t>
  </si>
  <si>
    <t>Základ pro DPH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</si>
  <si>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</si>
  <si>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</si>
  <si>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</si>
  <si>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</si>
  <si>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DPH celkem</t>
  </si>
  <si>
    <t>Celkem za stavbu</t>
  </si>
  <si>
    <t>Vedlejší rozpočtové náklady, náklady na provoz a zařízení staveniště, apod. a přesuny hmot u PSV jsou zahrnuty v jednotkových cenách jednotlivých položek - není-li uvedeno jinak.</t>
  </si>
  <si>
    <t xml:space="preserve">Propočet nákladů je zpracován na podkladě projektové dokumentace pro stavební povolení. 
Nedílnou součástí tohoto propočtu nákladů je projektová dokumentace pro stavební povolení. </t>
  </si>
  <si>
    <t>Rekontrukce - stavební část</t>
  </si>
  <si>
    <t>t</t>
  </si>
  <si>
    <t>Část:   Stavební rozpočet</t>
  </si>
  <si>
    <t>m</t>
  </si>
  <si>
    <t>Ostatní konstrukce a práce</t>
  </si>
  <si>
    <t>99999901R</t>
  </si>
  <si>
    <t>Ostatní konstrukce a práce HSV</t>
  </si>
  <si>
    <t>soubor</t>
  </si>
  <si>
    <t>Konstrukce zámečnické</t>
  </si>
  <si>
    <t>PSV</t>
  </si>
  <si>
    <t>Práce a dodávky PSV</t>
  </si>
  <si>
    <t>99999902R</t>
  </si>
  <si>
    <t>Ostatní konstrukce a práce PSV</t>
  </si>
  <si>
    <t>Datum: 01/2022</t>
  </si>
  <si>
    <t>Modernizace stávající infrastruktury Fyzikálního ústavu Bezručovo náměstí 13, Opava</t>
  </si>
  <si>
    <t>Slezská univerzita v Opavě, Na Rybníčku 626/1, 74601 Opava</t>
  </si>
  <si>
    <t>Stavba:   Modernizace stávající infrastruktury Fyzikálního ústavu Bezručovo náměstí 13, Opava</t>
  </si>
  <si>
    <t>Investor:   Slezská univerzita v Opavě, Na Rybníčku 626/1, 74601 Opava</t>
  </si>
  <si>
    <t>" Demontáž stávající krytiny pro vytvoření otvoru pro osazení střešního okna "</t>
  </si>
  <si>
    <t>Konstrukce pokrývačské</t>
  </si>
  <si>
    <t>Konstrukce tesařské</t>
  </si>
  <si>
    <t>" Demontáž bednění pro vytvoření prostoru pro osazení střešního okna "</t>
  </si>
  <si>
    <t>" Demontáž laťování pro vytvoření prostoru pro osazení střešního okna "</t>
  </si>
  <si>
    <t>Konstrukce truhlářské</t>
  </si>
  <si>
    <t>kus</t>
  </si>
  <si>
    <t>766671011R</t>
  </si>
  <si>
    <t>Montáž střešního okna do krytiny ploché orientační rozměr 2800x1200mm</t>
  </si>
  <si>
    <t xml:space="preserve">" Montáž systémových posuvných střešních dveří s napojením na krytinu a oplechováním výlezu " </t>
  </si>
  <si>
    <t>76699901R</t>
  </si>
  <si>
    <t>Systémové střešní posuvné dveře 2800x1200mm - Specifikace dle PD</t>
  </si>
  <si>
    <t>" Střešní posuvné dveře dřevněné, trojité zasklení, pojezd - konkrétní výrobek určen a schválen po konzultaci s GP, kompletní dodávka včetně veškerého systémového příslušenství "</t>
  </si>
  <si>
    <t>Přesun hmot procentní pro kce truhlářské v objektech v přes 12 do 24 m</t>
  </si>
  <si>
    <t>Montáž celodřevěného samonosného sedlového schodiště s podestou s podstupnicemi</t>
  </si>
  <si>
    <t>" Montáž vnitřního vyrovnávacího schodiště "</t>
  </si>
  <si>
    <t>schodiště interiérové přímé celodřevěné š 1200mm 3x stupeň 180x270mm s podestou</t>
  </si>
  <si>
    <t>Montáž venkovního ocelového schodiště rovného š stupně do 1200mm</t>
  </si>
  <si>
    <t>Montáž ocelových podest</t>
  </si>
  <si>
    <t>Přesun hmot procentní pro zámečnické konstrukce v objektech v přes 6 do 12 m</t>
  </si>
  <si>
    <t>" Montáž venkovního ocelového schodiště "</t>
  </si>
  <si>
    <t>" včetně veškerých kotvících a spojovacích prvků a veškerého systémového příslušenství "</t>
  </si>
  <si>
    <t>Zasklívání</t>
  </si>
  <si>
    <t>Zasklívání schodišťového zábradlí do profilového těsnění sklem bezpečnostním tl do 12 mm</t>
  </si>
  <si>
    <t>Přesun hmot procentní pro zasklívání v objektech v přes 12 do 24 m</t>
  </si>
  <si>
    <t>55342035R</t>
  </si>
  <si>
    <t>Montáž schodnic ocelových rovných</t>
  </si>
  <si>
    <t>" Montáž schodnic pro venkovní ocelové schodiště "</t>
  </si>
  <si>
    <t>ocel profilová jakost S235JR (11 375) průřez U (UPN) 160</t>
  </si>
  <si>
    <t>55342032R</t>
  </si>
  <si>
    <t>ocelová podesta nášlapná vrstva protiskluzový Pz plech - Specifikace dle PD</t>
  </si>
  <si>
    <t>madlo zábradlí kruhového průřezu pro LED osvětlení - Specifikace dle PD</t>
  </si>
  <si>
    <t>schodiště venkovní přímé, schodnice protiskluzový PZ plech, bez zábradlí, 13 stupňů - Specifikace dle PD</t>
  </si>
  <si>
    <t>schodiště venkovní přímé, schodnice protiskluzový PZ plech, bez zábradlí, 17 stupňů - Specifikace dle PD</t>
  </si>
  <si>
    <t>Vyřezání části laťování střech průřezu latí do 25 cm2 pl jednotlivě přes 4 m2</t>
  </si>
  <si>
    <t>Vyřezání části bednění střech z prken tl do 32 mm pl jednotlivě přes 4 m2</t>
  </si>
  <si>
    <t>Demontáž vázaných kcí krovů z hranolů průřezové pl přes 120 do 224 cm2</t>
  </si>
  <si>
    <t>" Demontáž části krovu pro vytvoření otvoru pro osazení střešního okna "</t>
  </si>
  <si>
    <t>" Montáž schodišťových ocelových podest v návaznosti na materiál, konstrukci a rozměry venkovního ocelového schodiště " 1,2*1,2+1,2*0,5</t>
  </si>
  <si>
    <t>76799901R</t>
  </si>
  <si>
    <t>kg</t>
  </si>
  <si>
    <t>profil ocelový obdélníkový svařovaný 50x40x3mm</t>
  </si>
  <si>
    <t>profil ocelový čtvercový svařovaný 50x50x4mm</t>
  </si>
  <si>
    <t>profil ocelový čtvercový svařovaný 60x60x4mm</t>
  </si>
  <si>
    <t>profil ocelový čtvercový svařovaný 80x80x4mm</t>
  </si>
  <si>
    <t>profil ocelový obdélníkový svařovaný 120x100x4mm</t>
  </si>
  <si>
    <t>profil ocelový čtvercový svařovaný 120x120x5mm</t>
  </si>
  <si>
    <t>profil ocelový obdélníkový svařovaný 100x160x5mm</t>
  </si>
  <si>
    <t>ocel profilová jakost S235JR (11 375) průřez HEB 240</t>
  </si>
  <si>
    <t>Montáž lešení řadového trubkového těžkého s podlahami zatížení do 300 kg/m2 š přes 1,5 do 1,8 m v přes 10 do 20 m</t>
  </si>
  <si>
    <t>Demontáž lešení řadového trubkového těžkého s podlahami zatížení do 300 kg/m2 š přes 1,2 do 1,5 m v přes 10 do 20 m</t>
  </si>
  <si>
    <t>Příplatek k lešení řadovému trubkovému těžkému s podlahami š 1,5 m v 20 m za první a ZKD den použití</t>
  </si>
  <si>
    <t>Montáž ochranné sítě z textilie z umělých vláken</t>
  </si>
  <si>
    <t>" Montáž ochranné sítě  zavěšené na konstrukci lešení z textilie z umělých vláken "</t>
  </si>
  <si>
    <t>Demontáž ochranné sítě z textílie z umělých vláken</t>
  </si>
  <si>
    <t>Příplatek k ochranné síti za první a ZKD den použití</t>
  </si>
  <si>
    <t>Montáž záchytné stříšky š do 2 m</t>
  </si>
  <si>
    <t>" Montáž záchytné stříšky  zřizované současně s lehkým nebo těžkým lešením, šířky přes 1,5 do 2,0 m "</t>
  </si>
  <si>
    <t>Demontáž záchytné stříšky š přes 2,5 m</t>
  </si>
  <si>
    <t>Příplatek k záchytné stříšce š do 2 m za první a ZKD den použití</t>
  </si>
  <si>
    <t>" Předpokládaná doba užití lešení 60 dní " 60*30</t>
  </si>
  <si>
    <t>" Montáž lešení řadového trubkového těžkého pracovního s podlahami  z fošen nebo dílců min. tl. 38 mm, s provozním zatížením tř. 4 do 300 kg/m2 šířky tř. W15 přes 1,5 do 1,8 m, výšky přes 10 do 20 m "</t>
  </si>
  <si>
    <t>" Předpokládaná doba užití lešení 60 dní " 60*550</t>
  </si>
  <si>
    <t>76499901R</t>
  </si>
  <si>
    <t>komplet</t>
  </si>
  <si>
    <t>Zhotovitel je povinen provést všechny práce a dodávky dle příslušné PD bez ohledu na to, zda jsou obsaženy v položkovém rozpočtu.</t>
  </si>
  <si>
    <t>Položení podlahy z hoblovaných prken na pero a drážku</t>
  </si>
  <si>
    <t>" Provedení podlahy plošiny "</t>
  </si>
  <si>
    <t>m3</t>
  </si>
  <si>
    <t>Přesun hmot procentní pro kce tesařské v objektech v přes 6 do 12 m</t>
  </si>
  <si>
    <t>Elektroinstalace</t>
  </si>
  <si>
    <t>Materiál</t>
  </si>
  <si>
    <t>Montáž</t>
  </si>
  <si>
    <t>Č.</t>
  </si>
  <si>
    <t>Položka</t>
  </si>
  <si>
    <t>Počet</t>
  </si>
  <si>
    <t>Jedn.cena</t>
  </si>
  <si>
    <t xml:space="preserve">Spínač č1, bílý vč.rám. </t>
  </si>
  <si>
    <t>Chránička Kopoflex</t>
  </si>
  <si>
    <t>Krabice IP 67</t>
  </si>
  <si>
    <t>CYKY J3x1,5</t>
  </si>
  <si>
    <t>CYKY 2x1</t>
  </si>
  <si>
    <t>JYTY 4x1</t>
  </si>
  <si>
    <t>Ukonč.kab.celoplast. 4x16</t>
  </si>
  <si>
    <t>Ukonč.vod.v rozv.vč.zap.</t>
  </si>
  <si>
    <t>LED sv.pásek do zábradlí (m)</t>
  </si>
  <si>
    <t>Elektronika napájení LED</t>
  </si>
  <si>
    <t>Řídící jednotka osvětlení</t>
  </si>
  <si>
    <t xml:space="preserve"> </t>
  </si>
  <si>
    <t>Stavební práce</t>
  </si>
  <si>
    <t>Sekání drážek</t>
  </si>
  <si>
    <t>Průrazy</t>
  </si>
  <si>
    <t>Revize el.zař.</t>
  </si>
  <si>
    <t>Výchozí revize dle PD</t>
  </si>
  <si>
    <t>Hodinové zůčtovací sazba</t>
  </si>
  <si>
    <t>Demontáže</t>
  </si>
  <si>
    <t>Dokončovací práce</t>
  </si>
  <si>
    <t>Komplexní vyzkoušení</t>
  </si>
  <si>
    <t>Spolupráce s revizním technikem</t>
  </si>
  <si>
    <t>Napojení na stáv.okruhy</t>
  </si>
  <si>
    <t>Vyhledávání stáv.okruhů</t>
  </si>
  <si>
    <t>Montáž a demontáž lešení</t>
  </si>
  <si>
    <t>Dodávky zařízení-specifikace</t>
  </si>
  <si>
    <t>Dodávka</t>
  </si>
  <si>
    <t>Úprava v rozvaděči R4.2 (přepěť.+jistič)</t>
  </si>
  <si>
    <t>Úpravy hromosvodu</t>
  </si>
  <si>
    <t>Napojení na stáv. jímací soustavu vč.svor.</t>
  </si>
  <si>
    <t xml:space="preserve">Rekapitulace </t>
  </si>
  <si>
    <t>Elektromontáže</t>
  </si>
  <si>
    <t>Podružný materiál-3% z mat.</t>
  </si>
  <si>
    <t>Podíl přidružených výkonů-6%z mat.+mont.</t>
  </si>
  <si>
    <t>Revize elektro</t>
  </si>
  <si>
    <t>HZS</t>
  </si>
  <si>
    <t>Dodávka zařízení</t>
  </si>
  <si>
    <t>Doprava zař.-3,6% z dod.</t>
  </si>
  <si>
    <t>Úprava hromosvodu</t>
  </si>
  <si>
    <t xml:space="preserve">Náklady celkem </t>
  </si>
  <si>
    <t>Část:   Elektroinstalace</t>
  </si>
  <si>
    <t>" Provedení schodišťového zábradlí, horní a spodní ukončovací profil, včetně kotvících prvků a příslušenství " 55,3*1,2</t>
  </si>
  <si>
    <t>" - Stavební práce a dodávky spojené s provedením funkčního celku HSV - požární ucpávky, kompletace, doplňkové práce a dodávky, apod. "</t>
  </si>
  <si>
    <t>Vybourání částí říms z cihel vyložených</t>
  </si>
  <si>
    <t>" Zapravení čela římsy "</t>
  </si>
  <si>
    <t>Vápenocementová omítka hladká jednovrstvá vnějších stěn nanášená ručně</t>
  </si>
  <si>
    <t>Úpravy povrchů</t>
  </si>
  <si>
    <t>76799902R</t>
  </si>
  <si>
    <t>Vápenocementová omítka štuková dvouvrstvá vnitřních stropů rovných nanášená ručně</t>
  </si>
  <si>
    <t>" Omítnutí nového stropu v kopuli " 3,3*3,3</t>
  </si>
  <si>
    <t>Montáž izolace tepelné spodem stropů lepením celoplošně s mechanickým kotvením rohoží, pásů, dílců, desek</t>
  </si>
  <si>
    <t>Izolace tepelné</t>
  </si>
  <si>
    <t>" Provedení tepelné izolace nového stropu v kopuli "</t>
  </si>
  <si>
    <t>deska tepelně izolační minerální λ=0,038-0,039 tl 150mm</t>
  </si>
  <si>
    <t>Přesun hmot procentní pro izolace tepelné v objektech v přes 12 do 24 m</t>
  </si>
  <si>
    <t>Lepení pásů z PVC standardním lepidlem</t>
  </si>
  <si>
    <t>Podlahy povlakové</t>
  </si>
  <si>
    <t>" Provedení podlahy v kopuli "</t>
  </si>
  <si>
    <t>krytina podlahová homogenní</t>
  </si>
  <si>
    <t>podložka izolační z pěnového PE 2mm</t>
  </si>
  <si>
    <t>Přesun hmot procentní pro podlahy povlakové v objektech v přes 12 do 24 m</t>
  </si>
  <si>
    <t>Vyrovnávací cementový potěr tl přes 40 do 50 mm ze suchých směsí provedený v ploše</t>
  </si>
  <si>
    <t>" Vyrovnávací cementový potěr před provedením podlahoviny v kopuli "</t>
  </si>
  <si>
    <t>Stropy deskové ze ŽB tř. C 16/20</t>
  </si>
  <si>
    <t>Vodorovné konstrukce</t>
  </si>
  <si>
    <t>" Provedení nového stropu v kopuli " 11*0,2</t>
  </si>
  <si>
    <t>Zřízení bednění stropů deskových tl přes 5 do 25 cm bez podpěrné kce</t>
  </si>
  <si>
    <t>" Bednění stropu "</t>
  </si>
  <si>
    <t>Odstranění bednění stropů deskových tl přes 5 do 25 cm bez podpěrné kce</t>
  </si>
  <si>
    <t>Zřízení podpěrné konstrukce stropů výšky do 4 m tl přes 5 do 15 cm</t>
  </si>
  <si>
    <t>" Podpěrná konstrukce stropu "</t>
  </si>
  <si>
    <t>Odstranění podpěrné konstrukce stropů výšky do 4 m tl přes 5 do 15 cm</t>
  </si>
  <si>
    <t>Výztuž stropů svařovanými sítěmi Kari</t>
  </si>
  <si>
    <t>" Výztuž stropu vloženou svařovanou sítí 6x100x100 "</t>
  </si>
  <si>
    <t>Osazování ocelových válcovaných nosníků stropů I, IE, U, UE nebo L č. 14 až 22 nebo výšky do 220 mm</t>
  </si>
  <si>
    <t>" Osazení nosníků z válcované oceli - provedení nového stropu "</t>
  </si>
  <si>
    <t>ocel profilová jakost S235JR (11 375) průřez I (IPN) 160</t>
  </si>
  <si>
    <t>Opravy zámečnických konstrukcí ostatní - samostatné řezání</t>
  </si>
  <si>
    <t>" Odřezání a zapravení ocelového poklopu výlezu do astrokopule "</t>
  </si>
  <si>
    <t>Konstrukce klempířské</t>
  </si>
  <si>
    <t>Konstrukce klempířské - kompletní dodávka - Specifikace dle PD</t>
  </si>
  <si>
    <t>Demontáž krytiny betonové sklonu do 30° na sucho do suti</t>
  </si>
  <si>
    <t>" Demontáž stávající krytiny pod plošinou "</t>
  </si>
  <si>
    <t>Krytina betonová drážková s povrchovou úpravou skládaná na sucho sklonu do 30°</t>
  </si>
  <si>
    <t>" Provedení krytiny po montáži plošiny "</t>
  </si>
  <si>
    <t>Přesun hmot procentní pro krytiny skládané v objektech v přes 12 do 24 m</t>
  </si>
  <si>
    <t>Bednění střech rovných sklon do 60° z desek OSB tl 25 mm na sraz šroubovaných na krokve</t>
  </si>
  <si>
    <t>" Provedení nového bednění krovu po provedení plošiny "</t>
  </si>
  <si>
    <t>" Demontáž laťování pro provedení plošiny "</t>
  </si>
  <si>
    <t>" Demontáž bednění pro provedení plošiny "</t>
  </si>
  <si>
    <t>Montáž laťování na střechách jednoduchých sklonu do 60° osové vzdálenosti do 150 mm</t>
  </si>
  <si>
    <t>" Provedení nového laťování krovu po provedení plošiny "</t>
  </si>
  <si>
    <t>řezivo jehličnaté lať 10-25cm2</t>
  </si>
  <si>
    <t>podlaha řezivo jehličnaté středové smrk tl. 50mm</t>
  </si>
  <si>
    <t>Nátěry</t>
  </si>
  <si>
    <t>Kotvy chemickým tmelem M 10 hl 80 mm do zdiva z plných cihel s vyvrtáním otvoru</t>
  </si>
  <si>
    <t>Kotevní šroub pro chemické kotvy M 10 dl 190 mm</t>
  </si>
  <si>
    <t>" Kotvení ocelových sloupků "</t>
  </si>
  <si>
    <t xml:space="preserve">" - Stavební práce a dodávky spojené s provedením funkčního celku HSV - zednické výpomoci, doplnění, zapravení, apod. " </t>
  </si>
  <si>
    <t>Montáž ocelových konstrukcí ostatních prostorových</t>
  </si>
  <si>
    <t>Základní jednonásobný olejový nátěr truhlářských konstrukcí</t>
  </si>
  <si>
    <t>Dvojnásobný napouštěcí syntetický nátěr s biocidní přísadou truhlářských konstrukcí</t>
  </si>
  <si>
    <t>Krycí jednonásobný olejový nátěr truhlářských konstrukcí</t>
  </si>
  <si>
    <t xml:space="preserve">" Povrchová úprava konstrukce ocelové plošiny pozinkování " </t>
  </si>
  <si>
    <t>Žárové zinkování dílů ocelových konstrukcí</t>
  </si>
  <si>
    <t>Bourání zdiva komínového nad střechou z cihel na MC</t>
  </si>
  <si>
    <t>" Vybourání části nevyužívaného komínu "</t>
  </si>
  <si>
    <t>Přesun hmot pro budovy zděné v přes 12 do 24 m</t>
  </si>
  <si>
    <t>Vnitrostaveništní doprava suti a vybouraných hmot pro budovy v přes 12 do 15 m s použitím mechanizace</t>
  </si>
  <si>
    <t>Odvoz suti a vybouraných hmot na skládku nebo meziskládku do 1 km se složením</t>
  </si>
  <si>
    <t>Příplatek k odvozu suti a vybouraných hmot na skládku ZKD 1 km přes 1 km</t>
  </si>
  <si>
    <t>" Vzdálenost skládky do 30km "</t>
  </si>
  <si>
    <t>Poplatek za uložení na skládce (skládkovné) stavebního odpadu cihelného kód odpadu 17 01 02</t>
  </si>
  <si>
    <t>" Demontáž, nová dodávka a montáž klempířských prvků při výměně střešního pláště, a bourání nevyužívaného komínového tělesa, skutečný rozsah bude ověřen a konzultován s GP "</t>
  </si>
  <si>
    <t>" Montáž ocelové plošiny, včetně spojovacího materiálu v úpravě Pz "</t>
  </si>
  <si>
    <t>" Plechová skříň se stříškou do exteriéru, uzamykatelná, rozměr 1500x600mm, v 1200mm, pozinkované provedení, kotvená do podlahy, včetně zámku a příslušenství "</t>
  </si>
  <si>
    <t>Dodávka a montáž typové plechové Pz skříně 1500x600x1200mm - Specifikace dle PD</t>
  </si>
  <si>
    <t>Výkaz výměr</t>
  </si>
  <si>
    <t>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</si>
</sst>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;\-#,##0"/>
    <numFmt numFmtId="165" formatCode="#,##0.000;\-#,##0.000"/>
    <numFmt numFmtId="166" formatCode="#,##0.00;\-#,##0.00"/>
    <numFmt numFmtId="167" formatCode="0.0%"/>
    <numFmt numFmtId="168" formatCode="#,##0.00_ ;\-#,##0.00\ 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 CE"/>
      <family val="2"/>
    </font>
    <font>
      <sz val="8"/>
      <name val="MS Sans Serif"/>
      <family val="2"/>
    </font>
    <font>
      <sz val="8"/>
      <name val="Arial CE"/>
      <family val="2"/>
    </font>
    <font>
      <sz val="10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color indexed="18"/>
      <name val="Arial"/>
      <family val="2"/>
    </font>
    <font>
      <b/>
      <sz val="16"/>
      <name val="Arial"/>
      <family val="2"/>
    </font>
    <font>
      <sz val="8"/>
      <color indexed="12"/>
      <name val="Arial CE"/>
      <family val="2"/>
    </font>
    <font>
      <sz val="8"/>
      <color indexed="18"/>
      <name val="Arial CE"/>
      <family val="2"/>
    </font>
    <font>
      <b/>
      <sz val="8"/>
      <name val="Arial CE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name val="Helv"/>
      <family val="2"/>
    </font>
    <font>
      <sz val="11"/>
      <color theme="1"/>
      <name val="Arial CE"/>
      <family val="2"/>
    </font>
    <font>
      <i/>
      <sz val="8"/>
      <name val="Arial CE"/>
      <family val="2"/>
    </font>
    <font>
      <i/>
      <sz val="11"/>
      <color theme="1"/>
      <name val="Calibri"/>
      <family val="2"/>
      <scheme val="minor"/>
    </font>
    <font>
      <i/>
      <sz val="11"/>
      <color theme="1"/>
      <name val="Arial CE"/>
      <family val="2"/>
    </font>
    <font>
      <i/>
      <sz val="8"/>
      <color indexed="18"/>
      <name val="Arial CE"/>
      <family val="2"/>
    </font>
    <font>
      <i/>
      <sz val="8"/>
      <color indexed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0" fillId="0" borderId="0" applyFill="0" applyBorder="0" applyProtection="0">
      <alignment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3" fillId="0" borderId="0">
      <alignment/>
      <protection locked="0"/>
    </xf>
    <xf numFmtId="0" fontId="5" fillId="0" borderId="0">
      <alignment/>
      <protection/>
    </xf>
    <xf numFmtId="0" fontId="5" fillId="0" borderId="0">
      <alignment/>
      <protection/>
    </xf>
    <xf numFmtId="0" fontId="21" fillId="0" borderId="0">
      <alignment/>
      <protection/>
    </xf>
    <xf numFmtId="0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223">
    <xf numFmtId="0" fontId="0" fillId="0" borderId="0" xfId="0"/>
    <xf numFmtId="0" fontId="2" fillId="0" borderId="0" xfId="20" applyFont="1" applyFill="1" applyAlignment="1" applyProtection="1">
      <alignment horizontal="left"/>
      <protection/>
    </xf>
    <xf numFmtId="0" fontId="7" fillId="0" borderId="0" xfId="20" applyFont="1" applyFill="1" applyAlignment="1" applyProtection="1">
      <alignment horizontal="left"/>
      <protection/>
    </xf>
    <xf numFmtId="0" fontId="4" fillId="0" borderId="0" xfId="2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0" fillId="0" borderId="0" xfId="0" applyFill="1"/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0" fillId="0" borderId="0" xfId="0" applyFill="1" applyProtection="1">
      <protection/>
    </xf>
    <xf numFmtId="164" fontId="9" fillId="0" borderId="0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165" fontId="9" fillId="0" borderId="0" xfId="0" applyNumberFormat="1" applyFont="1" applyFill="1" applyBorder="1" applyAlignment="1" applyProtection="1">
      <alignment horizontal="right"/>
      <protection/>
    </xf>
    <xf numFmtId="166" fontId="9" fillId="0" borderId="0" xfId="0" applyNumberFormat="1" applyFont="1" applyFill="1" applyBorder="1" applyAlignment="1" applyProtection="1">
      <alignment horizontal="right"/>
      <protection/>
    </xf>
    <xf numFmtId="166" fontId="6" fillId="0" borderId="0" xfId="0" applyNumberFormat="1" applyFont="1" applyFill="1" applyBorder="1" applyAlignment="1" applyProtection="1">
      <alignment horizontal="right"/>
      <protection/>
    </xf>
    <xf numFmtId="0" fontId="6" fillId="0" borderId="0" xfId="22" applyFont="1" applyFill="1" applyAlignment="1" applyProtection="1">
      <alignment vertical="center"/>
      <protection/>
    </xf>
    <xf numFmtId="0" fontId="0" fillId="0" borderId="0" xfId="23">
      <alignment/>
      <protection/>
    </xf>
    <xf numFmtId="49" fontId="6" fillId="0" borderId="0" xfId="0" applyNumberFormat="1" applyFont="1" applyFill="1" applyBorder="1" applyAlignment="1" applyProtection="1">
      <alignment horizontal="right" wrapText="1"/>
      <protection/>
    </xf>
    <xf numFmtId="2" fontId="6" fillId="0" borderId="0" xfId="0" applyNumberFormat="1" applyFont="1" applyFill="1" applyBorder="1" applyAlignment="1" applyProtection="1">
      <alignment horizontal="right"/>
      <protection/>
    </xf>
    <xf numFmtId="0" fontId="1" fillId="0" borderId="0" xfId="24" applyFont="1">
      <alignment/>
      <protection/>
    </xf>
    <xf numFmtId="0" fontId="1" fillId="0" borderId="0" xfId="24" applyFont="1" applyAlignment="1">
      <alignment/>
      <protection/>
    </xf>
    <xf numFmtId="0" fontId="16" fillId="0" borderId="0" xfId="24" applyFont="1">
      <alignment/>
      <protection/>
    </xf>
    <xf numFmtId="0" fontId="17" fillId="0" borderId="0" xfId="24" applyFont="1" applyAlignment="1">
      <alignment horizontal="left"/>
      <protection/>
    </xf>
    <xf numFmtId="0" fontId="18" fillId="0" borderId="0" xfId="24" applyFont="1" applyAlignment="1">
      <alignment horizontal="left" vertical="center"/>
      <protection/>
    </xf>
    <xf numFmtId="0" fontId="5" fillId="0" borderId="0" xfId="25" applyAlignment="1">
      <alignment/>
      <protection/>
    </xf>
    <xf numFmtId="0" fontId="14" fillId="0" borderId="0" xfId="24" applyFont="1" applyAlignment="1">
      <alignment/>
      <protection/>
    </xf>
    <xf numFmtId="14" fontId="15" fillId="0" borderId="0" xfId="24" applyNumberFormat="1" applyFont="1" applyAlignment="1">
      <alignment horizontal="left"/>
      <protection/>
    </xf>
    <xf numFmtId="0" fontId="18" fillId="0" borderId="0" xfId="24" applyFont="1" applyAlignment="1">
      <alignment horizontal="left" vertical="top" wrapText="1"/>
      <protection/>
    </xf>
    <xf numFmtId="0" fontId="5" fillId="0" borderId="0" xfId="24" applyAlignment="1">
      <alignment vertical="top" wrapText="1"/>
      <protection/>
    </xf>
    <xf numFmtId="0" fontId="14" fillId="0" borderId="0" xfId="24" applyFont="1">
      <alignment/>
      <protection/>
    </xf>
    <xf numFmtId="0" fontId="14" fillId="0" borderId="0" xfId="24" applyFont="1" applyAlignment="1">
      <alignment horizontal="left" vertical="center"/>
      <protection/>
    </xf>
    <xf numFmtId="0" fontId="1" fillId="0" borderId="0" xfId="24" applyFont="1" applyAlignment="1">
      <alignment horizontal="left"/>
      <protection/>
    </xf>
    <xf numFmtId="0" fontId="1" fillId="0" borderId="0" xfId="24" applyFont="1" applyAlignment="1">
      <alignment horizontal="right"/>
      <protection/>
    </xf>
    <xf numFmtId="0" fontId="19" fillId="2" borderId="2" xfId="24" applyFont="1" applyFill="1" applyBorder="1" applyAlignment="1">
      <alignment wrapText="1"/>
      <protection/>
    </xf>
    <xf numFmtId="0" fontId="19" fillId="2" borderId="3" xfId="24" applyFont="1" applyFill="1" applyBorder="1" applyAlignment="1">
      <alignment wrapText="1"/>
      <protection/>
    </xf>
    <xf numFmtId="0" fontId="19" fillId="2" borderId="4" xfId="24" applyFont="1" applyFill="1" applyBorder="1" applyAlignment="1">
      <alignment wrapText="1"/>
      <protection/>
    </xf>
    <xf numFmtId="0" fontId="19" fillId="2" borderId="2" xfId="24" applyFont="1" applyFill="1" applyBorder="1" applyAlignment="1">
      <alignment horizontal="right" wrapText="1"/>
      <protection/>
    </xf>
    <xf numFmtId="0" fontId="1" fillId="2" borderId="3" xfId="24" applyFont="1" applyFill="1" applyBorder="1" applyAlignment="1">
      <alignment/>
      <protection/>
    </xf>
    <xf numFmtId="0" fontId="19" fillId="2" borderId="3" xfId="24" applyFont="1" applyFill="1" applyBorder="1" applyAlignment="1">
      <alignment horizontal="right" wrapText="1"/>
      <protection/>
    </xf>
    <xf numFmtId="0" fontId="14" fillId="2" borderId="4" xfId="24" applyFont="1" applyFill="1" applyBorder="1" applyAlignment="1">
      <alignment horizontal="right"/>
      <protection/>
    </xf>
    <xf numFmtId="0" fontId="19" fillId="3" borderId="0" xfId="24" applyFont="1" applyFill="1" applyBorder="1" applyAlignment="1">
      <alignment horizontal="right" wrapText="1"/>
      <protection/>
    </xf>
    <xf numFmtId="0" fontId="1" fillId="0" borderId="5" xfId="24" applyFont="1" applyBorder="1" applyAlignment="1">
      <alignment vertical="center"/>
      <protection/>
    </xf>
    <xf numFmtId="0" fontId="1" fillId="0" borderId="0" xfId="24" applyFont="1" applyBorder="1" applyAlignment="1">
      <alignment vertical="center"/>
      <protection/>
    </xf>
    <xf numFmtId="1" fontId="1" fillId="0" borderId="0" xfId="24" applyNumberFormat="1" applyFont="1" applyBorder="1" applyAlignment="1">
      <alignment horizontal="right" vertical="center"/>
      <protection/>
    </xf>
    <xf numFmtId="0" fontId="1" fillId="0" borderId="6" xfId="24" applyFont="1" applyBorder="1" applyAlignment="1">
      <alignment vertical="center"/>
      <protection/>
    </xf>
    <xf numFmtId="4" fontId="1" fillId="0" borderId="7" xfId="24" applyNumberFormat="1" applyFont="1" applyBorder="1" applyAlignment="1">
      <alignment horizontal="right" vertical="center"/>
      <protection/>
    </xf>
    <xf numFmtId="4" fontId="1" fillId="0" borderId="8" xfId="24" applyNumberFormat="1" applyFont="1" applyBorder="1" applyAlignment="1">
      <alignment horizontal="right" vertical="center"/>
      <protection/>
    </xf>
    <xf numFmtId="4" fontId="1" fillId="0" borderId="9" xfId="24" applyNumberFormat="1" applyFont="1" applyBorder="1" applyAlignment="1">
      <alignment horizontal="right" vertical="center"/>
      <protection/>
    </xf>
    <xf numFmtId="4" fontId="1" fillId="3" borderId="0" xfId="24" applyNumberFormat="1" applyFont="1" applyFill="1" applyBorder="1" applyAlignment="1">
      <alignment vertical="center"/>
      <protection/>
    </xf>
    <xf numFmtId="4" fontId="1" fillId="0" borderId="5" xfId="24" applyNumberFormat="1" applyFont="1" applyBorder="1" applyAlignment="1">
      <alignment horizontal="right" vertical="center"/>
      <protection/>
    </xf>
    <xf numFmtId="4" fontId="1" fillId="0" borderId="0" xfId="24" applyNumberFormat="1" applyFont="1" applyBorder="1" applyAlignment="1">
      <alignment horizontal="right" vertical="center"/>
      <protection/>
    </xf>
    <xf numFmtId="4" fontId="1" fillId="0" borderId="6" xfId="24" applyNumberFormat="1" applyFont="1" applyBorder="1" applyAlignment="1">
      <alignment horizontal="right" vertical="center"/>
      <protection/>
    </xf>
    <xf numFmtId="4" fontId="1" fillId="0" borderId="10" xfId="24" applyNumberFormat="1" applyFont="1" applyBorder="1" applyAlignment="1">
      <alignment horizontal="right" vertical="center"/>
      <protection/>
    </xf>
    <xf numFmtId="4" fontId="1" fillId="0" borderId="11" xfId="24" applyNumberFormat="1" applyFont="1" applyBorder="1" applyAlignment="1">
      <alignment horizontal="right" vertical="center"/>
      <protection/>
    </xf>
    <xf numFmtId="4" fontId="1" fillId="0" borderId="12" xfId="24" applyNumberFormat="1" applyFont="1" applyBorder="1" applyAlignment="1">
      <alignment horizontal="right" vertical="center"/>
      <protection/>
    </xf>
    <xf numFmtId="4" fontId="14" fillId="3" borderId="0" xfId="24" applyNumberFormat="1" applyFont="1" applyFill="1" applyBorder="1" applyAlignment="1">
      <alignment vertical="center"/>
      <protection/>
    </xf>
    <xf numFmtId="3" fontId="1" fillId="0" borderId="0" xfId="24" applyNumberFormat="1" applyFont="1">
      <alignment/>
      <protection/>
    </xf>
    <xf numFmtId="0" fontId="18" fillId="0" borderId="0" xfId="24" applyFont="1" applyAlignment="1">
      <alignment horizontal="left"/>
      <protection/>
    </xf>
    <xf numFmtId="0" fontId="16" fillId="0" borderId="0" xfId="24" applyFont="1" applyAlignment="1">
      <alignment horizontal="center"/>
      <protection/>
    </xf>
    <xf numFmtId="0" fontId="19" fillId="2" borderId="2" xfId="24" applyFont="1" applyFill="1" applyBorder="1" applyAlignment="1">
      <alignment vertical="center"/>
      <protection/>
    </xf>
    <xf numFmtId="0" fontId="14" fillId="2" borderId="3" xfId="24" applyFont="1" applyFill="1" applyBorder="1" applyAlignment="1">
      <alignment vertical="center"/>
      <protection/>
    </xf>
    <xf numFmtId="0" fontId="14" fillId="2" borderId="4" xfId="24" applyFont="1" applyFill="1" applyBorder="1" applyAlignment="1">
      <alignment vertical="center" wrapText="1"/>
      <protection/>
    </xf>
    <xf numFmtId="0" fontId="14" fillId="2" borderId="13" xfId="24" applyFont="1" applyFill="1" applyBorder="1" applyAlignment="1">
      <alignment horizontal="center" vertical="center" wrapText="1"/>
      <protection/>
    </xf>
    <xf numFmtId="0" fontId="14" fillId="2" borderId="4" xfId="24" applyFont="1" applyFill="1" applyBorder="1" applyAlignment="1">
      <alignment horizontal="center" vertical="center" wrapText="1"/>
      <protection/>
    </xf>
    <xf numFmtId="49" fontId="15" fillId="0" borderId="5" xfId="24" applyNumberFormat="1" applyFont="1" applyBorder="1" applyAlignment="1">
      <alignment horizontal="left"/>
      <protection/>
    </xf>
    <xf numFmtId="0" fontId="15" fillId="0" borderId="0" xfId="24" applyFont="1" applyBorder="1" applyAlignment="1">
      <alignment horizontal="left"/>
      <protection/>
    </xf>
    <xf numFmtId="0" fontId="15" fillId="0" borderId="0" xfId="24" applyFont="1" applyBorder="1">
      <alignment/>
      <protection/>
    </xf>
    <xf numFmtId="167" fontId="15" fillId="0" borderId="0" xfId="24" applyNumberFormat="1" applyFont="1" applyBorder="1">
      <alignment/>
      <protection/>
    </xf>
    <xf numFmtId="3" fontId="19" fillId="0" borderId="14" xfId="24" applyNumberFormat="1" applyFont="1" applyBorder="1" applyAlignment="1">
      <alignment horizontal="right"/>
      <protection/>
    </xf>
    <xf numFmtId="3" fontId="15" fillId="0" borderId="14" xfId="24" applyNumberFormat="1" applyFont="1" applyBorder="1" applyAlignment="1">
      <alignment horizontal="right"/>
      <protection/>
    </xf>
    <xf numFmtId="3" fontId="15" fillId="0" borderId="6" xfId="24" applyNumberFormat="1" applyFont="1" applyBorder="1" applyAlignment="1">
      <alignment horizontal="right"/>
      <protection/>
    </xf>
    <xf numFmtId="3" fontId="1" fillId="4" borderId="0" xfId="24" applyNumberFormat="1" applyFont="1" applyFill="1">
      <alignment/>
      <protection/>
    </xf>
    <xf numFmtId="49" fontId="15" fillId="0" borderId="15" xfId="24" applyNumberFormat="1" applyFont="1" applyBorder="1" applyAlignment="1">
      <alignment horizontal="left"/>
      <protection/>
    </xf>
    <xf numFmtId="3" fontId="15" fillId="4" borderId="16" xfId="24" applyNumberFormat="1" applyFont="1" applyFill="1" applyBorder="1" applyAlignment="1">
      <alignment horizontal="right"/>
      <protection/>
    </xf>
    <xf numFmtId="3" fontId="15" fillId="0" borderId="16" xfId="24" applyNumberFormat="1" applyFont="1" applyFill="1" applyBorder="1" applyAlignment="1">
      <alignment horizontal="right"/>
      <protection/>
    </xf>
    <xf numFmtId="3" fontId="15" fillId="4" borderId="17" xfId="24" applyNumberFormat="1" applyFont="1" applyFill="1" applyBorder="1" applyAlignment="1">
      <alignment horizontal="right"/>
      <protection/>
    </xf>
    <xf numFmtId="0" fontId="1" fillId="4" borderId="0" xfId="24" applyFont="1" applyFill="1">
      <alignment/>
      <protection/>
    </xf>
    <xf numFmtId="0" fontId="6" fillId="0" borderId="0" xfId="25" applyFont="1" applyFill="1" applyBorder="1">
      <alignment/>
      <protection/>
    </xf>
    <xf numFmtId="0" fontId="6" fillId="0" borderId="0" xfId="26" applyFont="1" applyBorder="1">
      <alignment/>
      <protection/>
    </xf>
    <xf numFmtId="4" fontId="6" fillId="0" borderId="0" xfId="26" applyNumberFormat="1" applyFont="1" applyBorder="1">
      <alignment/>
      <protection/>
    </xf>
    <xf numFmtId="0" fontId="6" fillId="0" borderId="0" xfId="26" applyFont="1">
      <alignment/>
      <protection/>
    </xf>
    <xf numFmtId="0" fontId="6" fillId="0" borderId="0" xfId="26" applyFont="1" applyAlignment="1">
      <alignment wrapText="1"/>
      <protection/>
    </xf>
    <xf numFmtId="0" fontId="1" fillId="0" borderId="0" xfId="24" applyFont="1" applyFill="1">
      <alignment/>
      <protection/>
    </xf>
    <xf numFmtId="0" fontId="19" fillId="0" borderId="0" xfId="24" applyFont="1" applyFill="1" applyBorder="1" applyAlignment="1">
      <alignment vertical="center"/>
      <protection/>
    </xf>
    <xf numFmtId="49" fontId="19" fillId="0" borderId="0" xfId="24" applyNumberFormat="1" applyFont="1" applyFill="1" applyBorder="1" applyAlignment="1">
      <alignment horizontal="left" vertical="center"/>
      <protection/>
    </xf>
    <xf numFmtId="167" fontId="15" fillId="0" borderId="0" xfId="24" applyNumberFormat="1" applyFont="1" applyFill="1" applyBorder="1">
      <alignment/>
      <protection/>
    </xf>
    <xf numFmtId="3" fontId="19" fillId="0" borderId="0" xfId="24" applyNumberFormat="1" applyFont="1" applyFill="1" applyBorder="1" applyAlignment="1">
      <alignment horizontal="right" vertical="center"/>
      <protection/>
    </xf>
    <xf numFmtId="0" fontId="1" fillId="5" borderId="0" xfId="24" applyFont="1" applyFill="1">
      <alignment/>
      <protection/>
    </xf>
    <xf numFmtId="0" fontId="5" fillId="0" borderId="0" xfId="24" applyFont="1" applyAlignment="1">
      <alignment horizontal="left"/>
      <protection/>
    </xf>
    <xf numFmtId="0" fontId="0" fillId="0" borderId="0" xfId="23" applyFill="1" applyAlignment="1" applyProtection="1">
      <alignment horizontal="left" vertical="top"/>
      <protection locked="0"/>
    </xf>
    <xf numFmtId="0" fontId="0" fillId="0" borderId="0" xfId="23" applyFill="1">
      <alignment/>
      <protection/>
    </xf>
    <xf numFmtId="0" fontId="3" fillId="0" borderId="0" xfId="20" applyAlignment="1" applyProtection="1">
      <alignment horizontal="left" vertical="top"/>
      <protection locked="0"/>
    </xf>
    <xf numFmtId="0" fontId="4" fillId="0" borderId="18" xfId="0" applyFont="1" applyFill="1" applyBorder="1" applyAlignment="1" applyProtection="1">
      <alignment horizontal="left" wrapText="1"/>
      <protection/>
    </xf>
    <xf numFmtId="2" fontId="4" fillId="0" borderId="18" xfId="0" applyNumberFormat="1" applyFont="1" applyFill="1" applyBorder="1" applyAlignment="1" applyProtection="1">
      <alignment horizontal="right"/>
      <protection/>
    </xf>
    <xf numFmtId="0" fontId="22" fillId="0" borderId="0" xfId="0" applyFont="1"/>
    <xf numFmtId="0" fontId="3" fillId="0" borderId="0" xfId="20" applyFill="1" applyAlignment="1" applyProtection="1">
      <alignment horizontal="left" vertical="top"/>
      <protection locked="0"/>
    </xf>
    <xf numFmtId="0" fontId="22" fillId="0" borderId="0" xfId="0" applyFont="1" applyFill="1"/>
    <xf numFmtId="0" fontId="24" fillId="0" borderId="0" xfId="23" applyFont="1" applyFill="1">
      <alignment/>
      <protection/>
    </xf>
    <xf numFmtId="0" fontId="25" fillId="0" borderId="0" xfId="0" applyFont="1" applyFill="1"/>
    <xf numFmtId="0" fontId="25" fillId="0" borderId="0" xfId="0" applyFont="1"/>
    <xf numFmtId="0" fontId="7" fillId="6" borderId="19" xfId="0" applyFont="1" applyFill="1" applyBorder="1" applyAlignment="1" applyProtection="1">
      <alignment horizontal="left"/>
      <protection/>
    </xf>
    <xf numFmtId="0" fontId="9" fillId="6" borderId="20" xfId="0" applyFont="1" applyFill="1" applyBorder="1" applyAlignment="1" applyProtection="1">
      <alignment horizontal="center"/>
      <protection/>
    </xf>
    <xf numFmtId="165" fontId="9" fillId="6" borderId="20" xfId="0" applyNumberFormat="1" applyFont="1" applyFill="1" applyBorder="1" applyAlignment="1" applyProtection="1">
      <alignment horizontal="right"/>
      <protection/>
    </xf>
    <xf numFmtId="166" fontId="9" fillId="6" borderId="20" xfId="0" applyNumberFormat="1" applyFont="1" applyFill="1" applyBorder="1" applyAlignment="1" applyProtection="1">
      <alignment horizontal="right"/>
      <protection/>
    </xf>
    <xf numFmtId="0" fontId="14" fillId="6" borderId="3" xfId="24" applyFont="1" applyFill="1" applyBorder="1" applyAlignment="1">
      <alignment vertical="center"/>
      <protection/>
    </xf>
    <xf numFmtId="0" fontId="1" fillId="6" borderId="3" xfId="24" applyFont="1" applyFill="1" applyBorder="1" applyAlignment="1">
      <alignment vertical="center"/>
      <protection/>
    </xf>
    <xf numFmtId="4" fontId="18" fillId="6" borderId="21" xfId="24" applyNumberFormat="1" applyFont="1" applyFill="1" applyBorder="1" applyAlignment="1">
      <alignment horizontal="right" vertical="center"/>
      <protection/>
    </xf>
    <xf numFmtId="4" fontId="18" fillId="6" borderId="22" xfId="24" applyNumberFormat="1" applyFont="1" applyFill="1" applyBorder="1" applyAlignment="1">
      <alignment horizontal="right" vertical="center"/>
      <protection/>
    </xf>
    <xf numFmtId="3" fontId="18" fillId="6" borderId="23" xfId="24" applyNumberFormat="1" applyFont="1" applyFill="1" applyBorder="1" applyAlignment="1">
      <alignment horizontal="right" vertical="center"/>
      <protection/>
    </xf>
    <xf numFmtId="0" fontId="19" fillId="6" borderId="2" xfId="24" applyFont="1" applyFill="1" applyBorder="1" applyAlignment="1">
      <alignment vertical="center"/>
      <protection/>
    </xf>
    <xf numFmtId="49" fontId="19" fillId="6" borderId="3" xfId="24" applyNumberFormat="1" applyFont="1" applyFill="1" applyBorder="1" applyAlignment="1">
      <alignment horizontal="left" vertical="center"/>
      <protection/>
    </xf>
    <xf numFmtId="0" fontId="19" fillId="6" borderId="3" xfId="24" applyFont="1" applyFill="1" applyBorder="1" applyAlignment="1">
      <alignment vertical="center"/>
      <protection/>
    </xf>
    <xf numFmtId="167" fontId="15" fillId="6" borderId="4" xfId="24" applyNumberFormat="1" applyFont="1" applyFill="1" applyBorder="1">
      <alignment/>
      <protection/>
    </xf>
    <xf numFmtId="3" fontId="19" fillId="6" borderId="13" xfId="24" applyNumberFormat="1" applyFont="1" applyFill="1" applyBorder="1" applyAlignment="1">
      <alignment horizontal="right" vertical="center"/>
      <protection/>
    </xf>
    <xf numFmtId="0" fontId="23" fillId="0" borderId="18" xfId="0" applyFont="1" applyFill="1" applyBorder="1" applyAlignment="1" applyProtection="1">
      <alignment horizontal="left" wrapText="1"/>
      <protection/>
    </xf>
    <xf numFmtId="2" fontId="23" fillId="0" borderId="18" xfId="0" applyNumberFormat="1" applyFont="1" applyFill="1" applyBorder="1" applyAlignment="1" applyProtection="1">
      <alignment horizontal="right"/>
      <protection/>
    </xf>
    <xf numFmtId="37" fontId="4" fillId="0" borderId="18" xfId="0" applyNumberFormat="1" applyFont="1" applyFill="1" applyBorder="1" applyAlignment="1" applyProtection="1">
      <alignment horizontal="left"/>
      <protection/>
    </xf>
    <xf numFmtId="0" fontId="4" fillId="0" borderId="18" xfId="23" applyNumberFormat="1" applyFont="1" applyFill="1" applyBorder="1" applyAlignment="1" applyProtection="1">
      <alignment horizontal="left" wrapText="1"/>
      <protection/>
    </xf>
    <xf numFmtId="39" fontId="4" fillId="0" borderId="18" xfId="0" applyNumberFormat="1" applyFont="1" applyFill="1" applyBorder="1" applyAlignment="1" applyProtection="1">
      <alignment horizontal="center"/>
      <protection/>
    </xf>
    <xf numFmtId="0" fontId="11" fillId="0" borderId="18" xfId="23" applyFont="1" applyFill="1" applyBorder="1" applyAlignment="1" applyProtection="1">
      <alignment horizontal="left" wrapText="1"/>
      <protection/>
    </xf>
    <xf numFmtId="2" fontId="11" fillId="0" borderId="18" xfId="23" applyNumberFormat="1" applyFont="1" applyFill="1" applyBorder="1" applyAlignment="1" applyProtection="1">
      <alignment horizontal="right"/>
      <protection/>
    </xf>
    <xf numFmtId="164" fontId="13" fillId="0" borderId="18" xfId="20" applyNumberFormat="1" applyFont="1" applyFill="1" applyBorder="1" applyAlignment="1" applyProtection="1">
      <alignment horizontal="right"/>
      <protection/>
    </xf>
    <xf numFmtId="0" fontId="13" fillId="0" borderId="18" xfId="20" applyFont="1" applyFill="1" applyBorder="1" applyAlignment="1" applyProtection="1">
      <alignment horizontal="left" wrapText="1"/>
      <protection/>
    </xf>
    <xf numFmtId="165" fontId="13" fillId="0" borderId="18" xfId="20" applyNumberFormat="1" applyFont="1" applyFill="1" applyBorder="1" applyAlignment="1" applyProtection="1">
      <alignment horizontal="right"/>
      <protection/>
    </xf>
    <xf numFmtId="166" fontId="13" fillId="0" borderId="18" xfId="20" applyNumberFormat="1" applyFont="1" applyFill="1" applyBorder="1" applyAlignment="1" applyProtection="1">
      <alignment horizontal="right"/>
      <protection/>
    </xf>
    <xf numFmtId="164" fontId="13" fillId="0" borderId="18" xfId="23" applyNumberFormat="1" applyFont="1" applyFill="1" applyBorder="1" applyAlignment="1" applyProtection="1">
      <alignment horizontal="right"/>
      <protection/>
    </xf>
    <xf numFmtId="0" fontId="13" fillId="0" borderId="18" xfId="23" applyFont="1" applyFill="1" applyBorder="1" applyAlignment="1" applyProtection="1">
      <alignment horizontal="left" wrapText="1"/>
      <protection/>
    </xf>
    <xf numFmtId="2" fontId="13" fillId="0" borderId="18" xfId="23" applyNumberFormat="1" applyFont="1" applyFill="1" applyBorder="1" applyAlignment="1" applyProtection="1">
      <alignment horizontal="right"/>
      <protection/>
    </xf>
    <xf numFmtId="0" fontId="12" fillId="0" borderId="18" xfId="23" applyFont="1" applyFill="1" applyBorder="1" applyAlignment="1" applyProtection="1">
      <alignment horizontal="left" wrapText="1"/>
      <protection/>
    </xf>
    <xf numFmtId="168" fontId="0" fillId="0" borderId="0" xfId="23" applyNumberFormat="1" applyFill="1" applyAlignment="1" applyProtection="1">
      <alignment horizontal="left" vertical="top"/>
      <protection locked="0"/>
    </xf>
    <xf numFmtId="0" fontId="12" fillId="0" borderId="18" xfId="23" applyFont="1" applyFill="1" applyBorder="1" applyAlignment="1" applyProtection="1">
      <alignment horizontal="left" vertical="center" wrapText="1"/>
      <protection/>
    </xf>
    <xf numFmtId="0" fontId="0" fillId="0" borderId="0" xfId="23" applyAlignment="1" applyProtection="1">
      <alignment horizontal="left" vertical="center"/>
      <protection locked="0"/>
    </xf>
    <xf numFmtId="0" fontId="18" fillId="6" borderId="2" xfId="24" applyFont="1" applyFill="1" applyBorder="1" applyAlignment="1">
      <alignment vertical="center"/>
      <protection/>
    </xf>
    <xf numFmtId="0" fontId="26" fillId="0" borderId="18" xfId="23" applyFont="1" applyFill="1" applyBorder="1" applyAlignment="1" applyProtection="1">
      <alignment horizontal="left" wrapText="1"/>
      <protection/>
    </xf>
    <xf numFmtId="0" fontId="27" fillId="0" borderId="18" xfId="23" applyFont="1" applyFill="1" applyBorder="1" applyAlignment="1" applyProtection="1">
      <alignment horizontal="left" wrapText="1"/>
      <protection/>
    </xf>
    <xf numFmtId="2" fontId="27" fillId="0" borderId="18" xfId="23" applyNumberFormat="1" applyFont="1" applyFill="1" applyBorder="1" applyAlignment="1" applyProtection="1">
      <alignment horizontal="right"/>
      <protection/>
    </xf>
    <xf numFmtId="0" fontId="24" fillId="0" borderId="0" xfId="23" applyFont="1" applyFill="1" applyAlignment="1" applyProtection="1">
      <alignment horizontal="left" vertical="top"/>
      <protection locked="0"/>
    </xf>
    <xf numFmtId="0" fontId="4" fillId="0" borderId="18" xfId="23" applyFont="1" applyFill="1" applyBorder="1" applyAlignment="1" applyProtection="1">
      <alignment horizontal="left" wrapText="1"/>
      <protection/>
    </xf>
    <xf numFmtId="2" fontId="4" fillId="0" borderId="18" xfId="23" applyNumberFormat="1" applyFont="1" applyFill="1" applyBorder="1" applyAlignment="1" applyProtection="1">
      <alignment horizontal="right"/>
      <protection/>
    </xf>
    <xf numFmtId="0" fontId="0" fillId="0" borderId="0" xfId="23" applyAlignment="1" applyProtection="1">
      <alignment horizontal="left" vertical="top"/>
      <protection locked="0"/>
    </xf>
    <xf numFmtId="0" fontId="0" fillId="0" borderId="0" xfId="23" applyFill="1" applyAlignment="1" applyProtection="1">
      <alignment vertical="top"/>
      <protection locked="0"/>
    </xf>
    <xf numFmtId="0" fontId="0" fillId="0" borderId="0" xfId="23" applyAlignment="1" applyProtection="1">
      <alignment vertical="top"/>
      <protection locked="0"/>
    </xf>
    <xf numFmtId="166" fontId="13" fillId="0" borderId="18" xfId="20" applyNumberFormat="1" applyFont="1" applyFill="1" applyBorder="1" applyAlignment="1" applyProtection="1">
      <alignment horizontal="center"/>
      <protection/>
    </xf>
    <xf numFmtId="166" fontId="13" fillId="0" borderId="18" xfId="23" applyNumberFormat="1" applyFont="1" applyFill="1" applyBorder="1" applyAlignment="1" applyProtection="1">
      <alignment horizontal="center" wrapText="1"/>
      <protection/>
    </xf>
    <xf numFmtId="166" fontId="7" fillId="6" borderId="1" xfId="0" applyNumberFormat="1" applyFont="1" applyFill="1" applyBorder="1" applyAlignment="1" applyProtection="1">
      <alignment horizontal="center"/>
      <protection/>
    </xf>
    <xf numFmtId="166" fontId="4" fillId="0" borderId="18" xfId="0" applyNumberFormat="1" applyFont="1" applyFill="1" applyBorder="1" applyAlignment="1" applyProtection="1">
      <alignment horizontal="center"/>
      <protection/>
    </xf>
    <xf numFmtId="166" fontId="4" fillId="0" borderId="18" xfId="23" applyNumberFormat="1" applyFont="1" applyFill="1" applyBorder="1" applyAlignment="1" applyProtection="1">
      <alignment horizontal="center"/>
      <protection/>
    </xf>
    <xf numFmtId="166" fontId="23" fillId="0" borderId="18" xfId="0" applyNumberFormat="1" applyFont="1" applyFill="1" applyBorder="1" applyAlignment="1" applyProtection="1">
      <alignment horizontal="center"/>
      <protection/>
    </xf>
    <xf numFmtId="166" fontId="23" fillId="0" borderId="18" xfId="23" applyNumberFormat="1" applyFont="1" applyFill="1" applyBorder="1" applyAlignment="1" applyProtection="1">
      <alignment horizontal="center"/>
      <protection/>
    </xf>
    <xf numFmtId="164" fontId="4" fillId="0" borderId="18" xfId="21" applyNumberFormat="1" applyFont="1" applyFill="1" applyBorder="1" applyAlignment="1" applyProtection="1">
      <alignment horizontal="left"/>
      <protection/>
    </xf>
    <xf numFmtId="164" fontId="13" fillId="0" borderId="18" xfId="20" applyNumberFormat="1" applyFont="1" applyFill="1" applyBorder="1" applyAlignment="1" applyProtection="1">
      <alignment horizontal="left"/>
      <protection/>
    </xf>
    <xf numFmtId="164" fontId="13" fillId="0" borderId="18" xfId="23" applyNumberFormat="1" applyFont="1" applyFill="1" applyBorder="1" applyAlignment="1" applyProtection="1">
      <alignment horizontal="left"/>
      <protection/>
    </xf>
    <xf numFmtId="164" fontId="12" fillId="0" borderId="18" xfId="23" applyNumberFormat="1" applyFont="1" applyFill="1" applyBorder="1" applyAlignment="1" applyProtection="1">
      <alignment horizontal="left"/>
      <protection/>
    </xf>
    <xf numFmtId="164" fontId="23" fillId="0" borderId="18" xfId="21" applyNumberFormat="1" applyFont="1" applyFill="1" applyBorder="1" applyAlignment="1" applyProtection="1">
      <alignment horizontal="left"/>
      <protection/>
    </xf>
    <xf numFmtId="164" fontId="26" fillId="0" borderId="18" xfId="23" applyNumberFormat="1" applyFont="1" applyFill="1" applyBorder="1" applyAlignment="1" applyProtection="1">
      <alignment horizontal="left"/>
      <protection/>
    </xf>
    <xf numFmtId="0" fontId="5" fillId="0" borderId="0" xfId="39">
      <alignment/>
      <protection/>
    </xf>
    <xf numFmtId="0" fontId="28" fillId="0" borderId="0" xfId="39" applyFont="1">
      <alignment/>
      <protection/>
    </xf>
    <xf numFmtId="0" fontId="29" fillId="0" borderId="7" xfId="39" applyFont="1" applyBorder="1">
      <alignment/>
      <protection/>
    </xf>
    <xf numFmtId="0" fontId="29" fillId="0" borderId="9" xfId="39" applyFont="1" applyBorder="1">
      <alignment/>
      <protection/>
    </xf>
    <xf numFmtId="0" fontId="29" fillId="0" borderId="8" xfId="39" applyFont="1" applyBorder="1">
      <alignment/>
      <protection/>
    </xf>
    <xf numFmtId="0" fontId="5" fillId="0" borderId="9" xfId="39" applyBorder="1">
      <alignment/>
      <protection/>
    </xf>
    <xf numFmtId="0" fontId="5" fillId="0" borderId="24" xfId="39" applyBorder="1">
      <alignment/>
      <protection/>
    </xf>
    <xf numFmtId="0" fontId="5" fillId="0" borderId="25" xfId="39" applyBorder="1">
      <alignment/>
      <protection/>
    </xf>
    <xf numFmtId="0" fontId="5" fillId="0" borderId="26" xfId="39" applyBorder="1">
      <alignment/>
      <protection/>
    </xf>
    <xf numFmtId="0" fontId="28" fillId="0" borderId="13" xfId="39" applyFont="1" applyBorder="1">
      <alignment/>
      <protection/>
    </xf>
    <xf numFmtId="0" fontId="28" fillId="0" borderId="3" xfId="39" applyFont="1" applyBorder="1">
      <alignment/>
      <protection/>
    </xf>
    <xf numFmtId="0" fontId="28" fillId="0" borderId="4" xfId="39" applyFont="1" applyBorder="1">
      <alignment/>
      <protection/>
    </xf>
    <xf numFmtId="0" fontId="5" fillId="0" borderId="6" xfId="39" applyBorder="1">
      <alignment/>
      <protection/>
    </xf>
    <xf numFmtId="0" fontId="5" fillId="0" borderId="6" xfId="39" applyFont="1" applyBorder="1">
      <alignment/>
      <protection/>
    </xf>
    <xf numFmtId="0" fontId="5" fillId="0" borderId="6" xfId="39" applyFill="1" applyBorder="1">
      <alignment/>
      <protection/>
    </xf>
    <xf numFmtId="0" fontId="5" fillId="0" borderId="0" xfId="39" applyBorder="1">
      <alignment/>
      <protection/>
    </xf>
    <xf numFmtId="0" fontId="5" fillId="0" borderId="0" xfId="39" applyFill="1" applyBorder="1">
      <alignment/>
      <protection/>
    </xf>
    <xf numFmtId="0" fontId="5" fillId="0" borderId="6" xfId="39" applyFont="1" applyFill="1" applyBorder="1">
      <alignment/>
      <protection/>
    </xf>
    <xf numFmtId="2" fontId="5" fillId="0" borderId="0" xfId="39" applyNumberFormat="1">
      <alignment/>
      <protection/>
    </xf>
    <xf numFmtId="0" fontId="29" fillId="0" borderId="0" xfId="39" applyFont="1">
      <alignment/>
      <protection/>
    </xf>
    <xf numFmtId="0" fontId="5" fillId="0" borderId="7" xfId="39" applyBorder="1">
      <alignment/>
      <protection/>
    </xf>
    <xf numFmtId="0" fontId="5" fillId="0" borderId="8" xfId="39" applyBorder="1">
      <alignment/>
      <protection/>
    </xf>
    <xf numFmtId="0" fontId="5" fillId="0" borderId="5" xfId="39" applyBorder="1">
      <alignment/>
      <protection/>
    </xf>
    <xf numFmtId="0" fontId="28" fillId="0" borderId="12" xfId="39" applyFont="1" applyBorder="1">
      <alignment/>
      <protection/>
    </xf>
    <xf numFmtId="0" fontId="30" fillId="0" borderId="21" xfId="39" applyFont="1" applyBorder="1">
      <alignment/>
      <protection/>
    </xf>
    <xf numFmtId="0" fontId="31" fillId="0" borderId="22" xfId="39" applyFont="1" applyBorder="1">
      <alignment/>
      <protection/>
    </xf>
    <xf numFmtId="1" fontId="31" fillId="0" borderId="23" xfId="39" applyNumberFormat="1" applyFont="1" applyBorder="1">
      <alignment/>
      <protection/>
    </xf>
    <xf numFmtId="0" fontId="16" fillId="0" borderId="0" xfId="24" applyFont="1" applyAlignment="1">
      <alignment horizontal="center"/>
      <protection/>
    </xf>
    <xf numFmtId="0" fontId="5" fillId="0" borderId="0" xfId="24" applyAlignment="1">
      <alignment horizontal="center"/>
      <protection/>
    </xf>
    <xf numFmtId="0" fontId="1" fillId="0" borderId="0" xfId="24" applyFont="1" applyAlignment="1">
      <alignment horizontal="center"/>
      <protection/>
    </xf>
    <xf numFmtId="37" fontId="23" fillId="0" borderId="18" xfId="0" applyNumberFormat="1" applyFont="1" applyFill="1" applyBorder="1" applyAlignment="1" applyProtection="1">
      <alignment horizontal="left"/>
      <protection/>
    </xf>
    <xf numFmtId="0" fontId="23" fillId="0" borderId="18" xfId="23" applyNumberFormat="1" applyFont="1" applyFill="1" applyBorder="1" applyAlignment="1" applyProtection="1">
      <alignment horizontal="left" wrapText="1"/>
      <protection/>
    </xf>
    <xf numFmtId="0" fontId="23" fillId="0" borderId="18" xfId="23" applyFont="1" applyFill="1" applyBorder="1" applyAlignment="1" applyProtection="1">
      <alignment horizontal="left" wrapText="1"/>
      <protection/>
    </xf>
    <xf numFmtId="2" fontId="23" fillId="0" borderId="18" xfId="23" applyNumberFormat="1" applyFont="1" applyFill="1" applyBorder="1" applyAlignment="1" applyProtection="1">
      <alignment horizontal="right"/>
      <protection/>
    </xf>
    <xf numFmtId="39" fontId="23" fillId="0" borderId="18" xfId="0" applyNumberFormat="1" applyFont="1" applyFill="1" applyBorder="1" applyAlignment="1" applyProtection="1">
      <alignment horizontal="center"/>
      <protection/>
    </xf>
    <xf numFmtId="0" fontId="24" fillId="0" borderId="0" xfId="23" applyFont="1" applyFill="1" applyAlignment="1" applyProtection="1">
      <alignment vertical="top"/>
      <protection locked="0"/>
    </xf>
    <xf numFmtId="0" fontId="24" fillId="0" borderId="0" xfId="23" applyFont="1" applyAlignment="1" applyProtection="1">
      <alignment vertical="top"/>
      <protection locked="0"/>
    </xf>
    <xf numFmtId="0" fontId="24" fillId="0" borderId="0" xfId="23" applyFont="1">
      <alignment/>
      <protection/>
    </xf>
    <xf numFmtId="0" fontId="6" fillId="0" borderId="0" xfId="24" applyFont="1" applyBorder="1" applyAlignment="1">
      <alignment horizontal="justify" wrapText="1"/>
      <protection/>
    </xf>
    <xf numFmtId="0" fontId="4" fillId="0" borderId="0" xfId="24" applyFont="1" applyBorder="1" applyAlignment="1">
      <alignment wrapText="1"/>
      <protection/>
    </xf>
    <xf numFmtId="0" fontId="4" fillId="0" borderId="0" xfId="24" applyFont="1" applyAlignment="1">
      <alignment/>
      <protection/>
    </xf>
    <xf numFmtId="0" fontId="16" fillId="0" borderId="0" xfId="24" applyFont="1" applyAlignment="1">
      <alignment horizontal="center"/>
      <protection/>
    </xf>
    <xf numFmtId="0" fontId="5" fillId="0" borderId="0" xfId="24" applyAlignment="1">
      <alignment horizontal="center"/>
      <protection/>
    </xf>
    <xf numFmtId="0" fontId="1" fillId="0" borderId="0" xfId="24" applyFont="1" applyAlignment="1">
      <alignment horizontal="center"/>
      <protection/>
    </xf>
    <xf numFmtId="0" fontId="15" fillId="0" borderId="27" xfId="24" applyFont="1" applyBorder="1" applyAlignment="1">
      <alignment horizontal="left"/>
      <protection/>
    </xf>
    <xf numFmtId="0" fontId="5" fillId="0" borderId="28" xfId="24" applyBorder="1" applyAlignment="1">
      <alignment/>
      <protection/>
    </xf>
    <xf numFmtId="0" fontId="5" fillId="0" borderId="29" xfId="24" applyBorder="1" applyAlignment="1">
      <alignment/>
      <protection/>
    </xf>
    <xf numFmtId="0" fontId="6" fillId="0" borderId="0" xfId="25" applyFont="1" applyFill="1" applyBorder="1" applyAlignment="1">
      <alignment horizontal="left" wrapText="1"/>
      <protection/>
    </xf>
    <xf numFmtId="0" fontId="5" fillId="0" borderId="0" xfId="25" applyAlignment="1">
      <alignment horizontal="left" wrapText="1"/>
      <protection/>
    </xf>
    <xf numFmtId="164" fontId="7" fillId="6" borderId="19" xfId="0" applyNumberFormat="1" applyFont="1" applyFill="1" applyBorder="1" applyAlignment="1" applyProtection="1">
      <alignment horizontal="center"/>
      <protection/>
    </xf>
    <xf numFmtId="164" fontId="7" fillId="6" borderId="20" xfId="0" applyNumberFormat="1" applyFont="1" applyFill="1" applyBorder="1" applyAlignment="1" applyProtection="1">
      <alignment horizontal="center"/>
      <protection/>
    </xf>
    <xf numFmtId="164" fontId="7" fillId="6" borderId="30" xfId="0" applyNumberFormat="1" applyFont="1" applyFill="1" applyBorder="1" applyAlignment="1" applyProtection="1">
      <alignment horizontal="center"/>
      <protection/>
    </xf>
    <xf numFmtId="0" fontId="6" fillId="0" borderId="0" xfId="22" applyFont="1" applyFill="1" applyAlignment="1" applyProtection="1">
      <alignment vertical="center" wrapText="1"/>
      <protection/>
    </xf>
    <xf numFmtId="166" fontId="13" fillId="0" borderId="18" xfId="23" applyNumberFormat="1" applyFont="1" applyFill="1" applyBorder="1" applyAlignment="1" applyProtection="1">
      <alignment horizontal="right"/>
      <protection locked="0"/>
    </xf>
    <xf numFmtId="39" fontId="4" fillId="0" borderId="18" xfId="0" applyNumberFormat="1" applyFont="1" applyFill="1" applyBorder="1" applyAlignment="1" applyProtection="1">
      <alignment horizontal="center"/>
      <protection locked="0"/>
    </xf>
    <xf numFmtId="39" fontId="23" fillId="0" borderId="18" xfId="0" applyNumberFormat="1" applyFont="1" applyFill="1" applyBorder="1" applyAlignment="1" applyProtection="1">
      <alignment horizontal="center"/>
      <protection locked="0"/>
    </xf>
    <xf numFmtId="166" fontId="4" fillId="0" borderId="18" xfId="0" applyNumberFormat="1" applyFont="1" applyFill="1" applyBorder="1" applyAlignment="1" applyProtection="1">
      <alignment horizontal="center"/>
      <protection locked="0"/>
    </xf>
    <xf numFmtId="166" fontId="13" fillId="0" borderId="18" xfId="20" applyNumberFormat="1" applyFont="1" applyFill="1" applyBorder="1" applyAlignment="1" applyProtection="1">
      <alignment horizontal="center"/>
      <protection locked="0"/>
    </xf>
    <xf numFmtId="166" fontId="13" fillId="0" borderId="18" xfId="23" applyNumberFormat="1" applyFont="1" applyFill="1" applyBorder="1" applyAlignment="1" applyProtection="1">
      <alignment horizontal="center"/>
      <protection locked="0"/>
    </xf>
    <xf numFmtId="166" fontId="12" fillId="0" borderId="18" xfId="23" applyNumberFormat="1" applyFont="1" applyFill="1" applyBorder="1" applyAlignment="1" applyProtection="1">
      <alignment horizontal="center"/>
      <protection locked="0"/>
    </xf>
    <xf numFmtId="166" fontId="23" fillId="0" borderId="18" xfId="0" applyNumberFormat="1" applyFont="1" applyFill="1" applyBorder="1" applyAlignment="1" applyProtection="1">
      <alignment horizontal="center"/>
      <protection locked="0"/>
    </xf>
    <xf numFmtId="166" fontId="26" fillId="0" borderId="18" xfId="23" applyNumberFormat="1" applyFont="1" applyFill="1" applyBorder="1" applyAlignment="1" applyProtection="1">
      <alignment horizontal="center"/>
      <protection locked="0"/>
    </xf>
    <xf numFmtId="0" fontId="5" fillId="0" borderId="0" xfId="39" applyProtection="1">
      <alignment/>
      <protection locked="0"/>
    </xf>
    <xf numFmtId="0" fontId="5" fillId="0" borderId="0" xfId="39" applyFill="1" applyBorder="1" applyProtection="1">
      <alignment/>
      <protection locked="0"/>
    </xf>
    <xf numFmtId="0" fontId="5" fillId="0" borderId="0" xfId="39" applyFont="1" applyProtection="1">
      <alignment/>
      <protection locked="0"/>
    </xf>
    <xf numFmtId="0" fontId="5" fillId="0" borderId="0" xfId="39" applyBorder="1" applyProtection="1">
      <alignment/>
      <protection locked="0"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2014-02-21 D.1.1. ASR - BP a NS" xfId="21"/>
    <cellStyle name="normální_POL.XLS" xfId="22"/>
    <cellStyle name="normální 3" xfId="23"/>
    <cellStyle name="Normální 3 2" xfId="24"/>
    <cellStyle name="normální 4" xfId="25"/>
    <cellStyle name="normální_POL.XLS 3" xfId="26"/>
    <cellStyle name="Normal_Power Voltage Bill 08.06" xfId="27"/>
    <cellStyle name="Normale_Complete_official_price_list_2007CZ" xfId="28"/>
    <cellStyle name="Normální 10" xfId="29"/>
    <cellStyle name="normální 2 2" xfId="30"/>
    <cellStyle name="Normální 5" xfId="31"/>
    <cellStyle name="Normální 6" xfId="32"/>
    <cellStyle name="Normální 7" xfId="33"/>
    <cellStyle name="Normální 8" xfId="34"/>
    <cellStyle name="Normální 8 2" xfId="35"/>
    <cellStyle name="Styl 1" xfId="36"/>
    <cellStyle name="Währung" xfId="37"/>
    <cellStyle name="標準_IPS alpha BOQ ME forms detail_Mechanical_El." xfId="38"/>
    <cellStyle name="normální 9" xfId="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rver1\projects\Documents%20and%20Settings\vavra\Desktop\vavra\project\daikin\daikin%20II\CONTRACT\Elma-nab-31.8.04\3117806.03%2031.8.2004%20Daikin%20I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407%20Transformace%20DOZP%20Hlinany\01%20Rekonstrukce%20Teplice\4%20-%20VD\4%20-%20DSP\Rozpocet\TO-407-01%20-%20DSP-rozpoc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chal\Desktop\ROZPO&#268;TY\CHV&#193;TAL\REVOLU&#268;N&#205;%2014%20-%20OPRAVA%20ST&#344;ECHY\Podklady\Expedice\Expedice\hromosvody\rozpo&#269;et%20s%20cenou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chal\Desktop\ROZPO&#268;TY\CHV&#193;TAL\REVOLU&#268;N&#205;%2014%20-%20OPRAVA%20ST&#344;ECHY\Podklady\Expedice\Expedice\hromosvody\rozpo&#269;et%20s%20cenou%20el.p&#367;da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380-01%20Hotel%20CLARION%20Ostrava\3b_DPS\PD%20-%20Rozpocet\000-Kryc&#237;%20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roz.  vč. kapitol"/>
      <sheetName val="Lightning protection"/>
      <sheetName val="22 kV Switching"/>
      <sheetName val="L.V. Power Supply "/>
      <sheetName val="SLP"/>
      <sheetName val="EXTERNAL LIGHTING"/>
      <sheetName val="Outdoor LV connections"/>
      <sheetName val="PRODUCTION HALL"/>
      <sheetName val="SO 33"/>
      <sheetName val="SO34"/>
      <sheetName val="ELECTRICAL ENERGY SO 35"/>
      <sheetName val="ELECTRICAL ENERGY SO 48,49"/>
      <sheetName val="ELECTRICAL ENERGY SO 50"/>
      <sheetName val="Transformer Station TS-2 "/>
      <sheetName val="Earthing Systém SO 32, 33, 34"/>
      <sheetName val="Rekapitulace roz_  vč_ kapit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L"/>
      <sheetName val="VRN"/>
      <sheetName val="F.1.1. ASR-rekap"/>
      <sheetName val="F.1.1. ASR"/>
      <sheetName val="F.1.4.1. ZVS"/>
      <sheetName val="F.1.4.5. ZZTI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7">
          <cell r="A7" t="str">
            <v>2018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4</v>
          </cell>
          <cell r="C5" t="str">
            <v>Krnov, Revoluční 14, el. půda</v>
          </cell>
        </row>
        <row r="7">
          <cell r="A7" t="str">
            <v>2018</v>
          </cell>
          <cell r="C7" t="str">
            <v>Frýdl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vba"/>
      <sheetName val="001-B.1. Priprava uzemi"/>
      <sheetName val="002-A.1. Archstav  reseni"/>
      <sheetName val="002-A.2.1. Zakladani"/>
      <sheetName val="002-A.2.2. Zelbet konstrukce"/>
      <sheetName val="002-A.2.3.OK"/>
      <sheetName val="002-A.3.1. Vytapeni"/>
      <sheetName val="002-A.3.2. Chlad"/>
      <sheetName val="002-A.3.5. ZTI"/>
      <sheetName val="002-A.3.11.1. SADOVE UPRAVY"/>
      <sheetName val="003-B.1. KOMUNIK"/>
      <sheetName val="003-B.2. KANALIZA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36"/>
  <sheetViews>
    <sheetView showGridLines="0" tabSelected="1" zoomScale="150" zoomScaleNormal="150" zoomScaleSheetLayoutView="75" workbookViewId="0" topLeftCell="B1">
      <selection activeCell="K19" sqref="K19"/>
    </sheetView>
  </sheetViews>
  <sheetFormatPr defaultColWidth="8.8515625" defaultRowHeight="15"/>
  <cols>
    <col min="1" max="1" width="0.42578125" style="21" hidden="1" customWidth="1"/>
    <col min="2" max="2" width="7.140625" style="21" customWidth="1"/>
    <col min="3" max="3" width="13.421875" style="21" customWidth="1"/>
    <col min="4" max="4" width="19.7109375" style="21" customWidth="1"/>
    <col min="5" max="5" width="18.421875" style="21" customWidth="1"/>
    <col min="6" max="6" width="13.140625" style="21" customWidth="1"/>
    <col min="7" max="7" width="16.7109375" style="22" customWidth="1"/>
    <col min="8" max="8" width="16.7109375" style="21" customWidth="1"/>
    <col min="9" max="9" width="17.00390625" style="22" customWidth="1"/>
    <col min="10" max="10" width="20.7109375" style="21" customWidth="1"/>
    <col min="11" max="11" width="17.8515625" style="21" customWidth="1"/>
    <col min="12" max="14" width="10.7109375" style="21" customWidth="1"/>
    <col min="15" max="256" width="9.140625" style="21" customWidth="1"/>
    <col min="257" max="257" width="8.8515625" style="21" hidden="1" customWidth="1"/>
    <col min="258" max="258" width="7.140625" style="21" customWidth="1"/>
    <col min="259" max="259" width="13.421875" style="21" customWidth="1"/>
    <col min="260" max="260" width="19.7109375" style="21" customWidth="1"/>
    <col min="261" max="261" width="18.421875" style="21" customWidth="1"/>
    <col min="262" max="262" width="13.140625" style="21" customWidth="1"/>
    <col min="263" max="264" width="16.7109375" style="21" customWidth="1"/>
    <col min="265" max="265" width="17.00390625" style="21" customWidth="1"/>
    <col min="266" max="266" width="20.7109375" style="21" customWidth="1"/>
    <col min="267" max="267" width="17.8515625" style="21" customWidth="1"/>
    <col min="268" max="270" width="10.7109375" style="21" customWidth="1"/>
    <col min="271" max="512" width="9.140625" style="21" customWidth="1"/>
    <col min="513" max="513" width="8.8515625" style="21" hidden="1" customWidth="1"/>
    <col min="514" max="514" width="7.140625" style="21" customWidth="1"/>
    <col min="515" max="515" width="13.421875" style="21" customWidth="1"/>
    <col min="516" max="516" width="19.7109375" style="21" customWidth="1"/>
    <col min="517" max="517" width="18.421875" style="21" customWidth="1"/>
    <col min="518" max="518" width="13.140625" style="21" customWidth="1"/>
    <col min="519" max="520" width="16.7109375" style="21" customWidth="1"/>
    <col min="521" max="521" width="17.00390625" style="21" customWidth="1"/>
    <col min="522" max="522" width="20.7109375" style="21" customWidth="1"/>
    <col min="523" max="523" width="17.8515625" style="21" customWidth="1"/>
    <col min="524" max="526" width="10.7109375" style="21" customWidth="1"/>
    <col min="527" max="768" width="9.140625" style="21" customWidth="1"/>
    <col min="769" max="769" width="8.8515625" style="21" hidden="1" customWidth="1"/>
    <col min="770" max="770" width="7.140625" style="21" customWidth="1"/>
    <col min="771" max="771" width="13.421875" style="21" customWidth="1"/>
    <col min="772" max="772" width="19.7109375" style="21" customWidth="1"/>
    <col min="773" max="773" width="18.421875" style="21" customWidth="1"/>
    <col min="774" max="774" width="13.140625" style="21" customWidth="1"/>
    <col min="775" max="776" width="16.7109375" style="21" customWidth="1"/>
    <col min="777" max="777" width="17.00390625" style="21" customWidth="1"/>
    <col min="778" max="778" width="20.7109375" style="21" customWidth="1"/>
    <col min="779" max="779" width="17.8515625" style="21" customWidth="1"/>
    <col min="780" max="782" width="10.7109375" style="21" customWidth="1"/>
    <col min="783" max="1024" width="9.140625" style="21" customWidth="1"/>
    <col min="1025" max="1025" width="8.8515625" style="21" hidden="1" customWidth="1"/>
    <col min="1026" max="1026" width="7.140625" style="21" customWidth="1"/>
    <col min="1027" max="1027" width="13.421875" style="21" customWidth="1"/>
    <col min="1028" max="1028" width="19.7109375" style="21" customWidth="1"/>
    <col min="1029" max="1029" width="18.421875" style="21" customWidth="1"/>
    <col min="1030" max="1030" width="13.140625" style="21" customWidth="1"/>
    <col min="1031" max="1032" width="16.7109375" style="21" customWidth="1"/>
    <col min="1033" max="1033" width="17.00390625" style="21" customWidth="1"/>
    <col min="1034" max="1034" width="20.7109375" style="21" customWidth="1"/>
    <col min="1035" max="1035" width="17.8515625" style="21" customWidth="1"/>
    <col min="1036" max="1038" width="10.7109375" style="21" customWidth="1"/>
    <col min="1039" max="1280" width="9.140625" style="21" customWidth="1"/>
    <col min="1281" max="1281" width="8.8515625" style="21" hidden="1" customWidth="1"/>
    <col min="1282" max="1282" width="7.140625" style="21" customWidth="1"/>
    <col min="1283" max="1283" width="13.421875" style="21" customWidth="1"/>
    <col min="1284" max="1284" width="19.7109375" style="21" customWidth="1"/>
    <col min="1285" max="1285" width="18.421875" style="21" customWidth="1"/>
    <col min="1286" max="1286" width="13.140625" style="21" customWidth="1"/>
    <col min="1287" max="1288" width="16.7109375" style="21" customWidth="1"/>
    <col min="1289" max="1289" width="17.00390625" style="21" customWidth="1"/>
    <col min="1290" max="1290" width="20.7109375" style="21" customWidth="1"/>
    <col min="1291" max="1291" width="17.8515625" style="21" customWidth="1"/>
    <col min="1292" max="1294" width="10.7109375" style="21" customWidth="1"/>
    <col min="1295" max="1536" width="9.140625" style="21" customWidth="1"/>
    <col min="1537" max="1537" width="8.8515625" style="21" hidden="1" customWidth="1"/>
    <col min="1538" max="1538" width="7.140625" style="21" customWidth="1"/>
    <col min="1539" max="1539" width="13.421875" style="21" customWidth="1"/>
    <col min="1540" max="1540" width="19.7109375" style="21" customWidth="1"/>
    <col min="1541" max="1541" width="18.421875" style="21" customWidth="1"/>
    <col min="1542" max="1542" width="13.140625" style="21" customWidth="1"/>
    <col min="1543" max="1544" width="16.7109375" style="21" customWidth="1"/>
    <col min="1545" max="1545" width="17.00390625" style="21" customWidth="1"/>
    <col min="1546" max="1546" width="20.7109375" style="21" customWidth="1"/>
    <col min="1547" max="1547" width="17.8515625" style="21" customWidth="1"/>
    <col min="1548" max="1550" width="10.7109375" style="21" customWidth="1"/>
    <col min="1551" max="1792" width="9.140625" style="21" customWidth="1"/>
    <col min="1793" max="1793" width="8.8515625" style="21" hidden="1" customWidth="1"/>
    <col min="1794" max="1794" width="7.140625" style="21" customWidth="1"/>
    <col min="1795" max="1795" width="13.421875" style="21" customWidth="1"/>
    <col min="1796" max="1796" width="19.7109375" style="21" customWidth="1"/>
    <col min="1797" max="1797" width="18.421875" style="21" customWidth="1"/>
    <col min="1798" max="1798" width="13.140625" style="21" customWidth="1"/>
    <col min="1799" max="1800" width="16.7109375" style="21" customWidth="1"/>
    <col min="1801" max="1801" width="17.00390625" style="21" customWidth="1"/>
    <col min="1802" max="1802" width="20.7109375" style="21" customWidth="1"/>
    <col min="1803" max="1803" width="17.8515625" style="21" customWidth="1"/>
    <col min="1804" max="1806" width="10.7109375" style="21" customWidth="1"/>
    <col min="1807" max="2048" width="9.140625" style="21" customWidth="1"/>
    <col min="2049" max="2049" width="8.8515625" style="21" hidden="1" customWidth="1"/>
    <col min="2050" max="2050" width="7.140625" style="21" customWidth="1"/>
    <col min="2051" max="2051" width="13.421875" style="21" customWidth="1"/>
    <col min="2052" max="2052" width="19.7109375" style="21" customWidth="1"/>
    <col min="2053" max="2053" width="18.421875" style="21" customWidth="1"/>
    <col min="2054" max="2054" width="13.140625" style="21" customWidth="1"/>
    <col min="2055" max="2056" width="16.7109375" style="21" customWidth="1"/>
    <col min="2057" max="2057" width="17.00390625" style="21" customWidth="1"/>
    <col min="2058" max="2058" width="20.7109375" style="21" customWidth="1"/>
    <col min="2059" max="2059" width="17.8515625" style="21" customWidth="1"/>
    <col min="2060" max="2062" width="10.7109375" style="21" customWidth="1"/>
    <col min="2063" max="2304" width="9.140625" style="21" customWidth="1"/>
    <col min="2305" max="2305" width="8.8515625" style="21" hidden="1" customWidth="1"/>
    <col min="2306" max="2306" width="7.140625" style="21" customWidth="1"/>
    <col min="2307" max="2307" width="13.421875" style="21" customWidth="1"/>
    <col min="2308" max="2308" width="19.7109375" style="21" customWidth="1"/>
    <col min="2309" max="2309" width="18.421875" style="21" customWidth="1"/>
    <col min="2310" max="2310" width="13.140625" style="21" customWidth="1"/>
    <col min="2311" max="2312" width="16.7109375" style="21" customWidth="1"/>
    <col min="2313" max="2313" width="17.00390625" style="21" customWidth="1"/>
    <col min="2314" max="2314" width="20.7109375" style="21" customWidth="1"/>
    <col min="2315" max="2315" width="17.8515625" style="21" customWidth="1"/>
    <col min="2316" max="2318" width="10.7109375" style="21" customWidth="1"/>
    <col min="2319" max="2560" width="9.140625" style="21" customWidth="1"/>
    <col min="2561" max="2561" width="8.8515625" style="21" hidden="1" customWidth="1"/>
    <col min="2562" max="2562" width="7.140625" style="21" customWidth="1"/>
    <col min="2563" max="2563" width="13.421875" style="21" customWidth="1"/>
    <col min="2564" max="2564" width="19.7109375" style="21" customWidth="1"/>
    <col min="2565" max="2565" width="18.421875" style="21" customWidth="1"/>
    <col min="2566" max="2566" width="13.140625" style="21" customWidth="1"/>
    <col min="2567" max="2568" width="16.7109375" style="21" customWidth="1"/>
    <col min="2569" max="2569" width="17.00390625" style="21" customWidth="1"/>
    <col min="2570" max="2570" width="20.7109375" style="21" customWidth="1"/>
    <col min="2571" max="2571" width="17.8515625" style="21" customWidth="1"/>
    <col min="2572" max="2574" width="10.7109375" style="21" customWidth="1"/>
    <col min="2575" max="2816" width="9.140625" style="21" customWidth="1"/>
    <col min="2817" max="2817" width="8.8515625" style="21" hidden="1" customWidth="1"/>
    <col min="2818" max="2818" width="7.140625" style="21" customWidth="1"/>
    <col min="2819" max="2819" width="13.421875" style="21" customWidth="1"/>
    <col min="2820" max="2820" width="19.7109375" style="21" customWidth="1"/>
    <col min="2821" max="2821" width="18.421875" style="21" customWidth="1"/>
    <col min="2822" max="2822" width="13.140625" style="21" customWidth="1"/>
    <col min="2823" max="2824" width="16.7109375" style="21" customWidth="1"/>
    <col min="2825" max="2825" width="17.00390625" style="21" customWidth="1"/>
    <col min="2826" max="2826" width="20.7109375" style="21" customWidth="1"/>
    <col min="2827" max="2827" width="17.8515625" style="21" customWidth="1"/>
    <col min="2828" max="2830" width="10.7109375" style="21" customWidth="1"/>
    <col min="2831" max="3072" width="9.140625" style="21" customWidth="1"/>
    <col min="3073" max="3073" width="8.8515625" style="21" hidden="1" customWidth="1"/>
    <col min="3074" max="3074" width="7.140625" style="21" customWidth="1"/>
    <col min="3075" max="3075" width="13.421875" style="21" customWidth="1"/>
    <col min="3076" max="3076" width="19.7109375" style="21" customWidth="1"/>
    <col min="3077" max="3077" width="18.421875" style="21" customWidth="1"/>
    <col min="3078" max="3078" width="13.140625" style="21" customWidth="1"/>
    <col min="3079" max="3080" width="16.7109375" style="21" customWidth="1"/>
    <col min="3081" max="3081" width="17.00390625" style="21" customWidth="1"/>
    <col min="3082" max="3082" width="20.7109375" style="21" customWidth="1"/>
    <col min="3083" max="3083" width="17.8515625" style="21" customWidth="1"/>
    <col min="3084" max="3086" width="10.7109375" style="21" customWidth="1"/>
    <col min="3087" max="3328" width="9.140625" style="21" customWidth="1"/>
    <col min="3329" max="3329" width="8.8515625" style="21" hidden="1" customWidth="1"/>
    <col min="3330" max="3330" width="7.140625" style="21" customWidth="1"/>
    <col min="3331" max="3331" width="13.421875" style="21" customWidth="1"/>
    <col min="3332" max="3332" width="19.7109375" style="21" customWidth="1"/>
    <col min="3333" max="3333" width="18.421875" style="21" customWidth="1"/>
    <col min="3334" max="3334" width="13.140625" style="21" customWidth="1"/>
    <col min="3335" max="3336" width="16.7109375" style="21" customWidth="1"/>
    <col min="3337" max="3337" width="17.00390625" style="21" customWidth="1"/>
    <col min="3338" max="3338" width="20.7109375" style="21" customWidth="1"/>
    <col min="3339" max="3339" width="17.8515625" style="21" customWidth="1"/>
    <col min="3340" max="3342" width="10.7109375" style="21" customWidth="1"/>
    <col min="3343" max="3584" width="9.140625" style="21" customWidth="1"/>
    <col min="3585" max="3585" width="8.8515625" style="21" hidden="1" customWidth="1"/>
    <col min="3586" max="3586" width="7.140625" style="21" customWidth="1"/>
    <col min="3587" max="3587" width="13.421875" style="21" customWidth="1"/>
    <col min="3588" max="3588" width="19.7109375" style="21" customWidth="1"/>
    <col min="3589" max="3589" width="18.421875" style="21" customWidth="1"/>
    <col min="3590" max="3590" width="13.140625" style="21" customWidth="1"/>
    <col min="3591" max="3592" width="16.7109375" style="21" customWidth="1"/>
    <col min="3593" max="3593" width="17.00390625" style="21" customWidth="1"/>
    <col min="3594" max="3594" width="20.7109375" style="21" customWidth="1"/>
    <col min="3595" max="3595" width="17.8515625" style="21" customWidth="1"/>
    <col min="3596" max="3598" width="10.7109375" style="21" customWidth="1"/>
    <col min="3599" max="3840" width="9.140625" style="21" customWidth="1"/>
    <col min="3841" max="3841" width="8.8515625" style="21" hidden="1" customWidth="1"/>
    <col min="3842" max="3842" width="7.140625" style="21" customWidth="1"/>
    <col min="3843" max="3843" width="13.421875" style="21" customWidth="1"/>
    <col min="3844" max="3844" width="19.7109375" style="21" customWidth="1"/>
    <col min="3845" max="3845" width="18.421875" style="21" customWidth="1"/>
    <col min="3846" max="3846" width="13.140625" style="21" customWidth="1"/>
    <col min="3847" max="3848" width="16.7109375" style="21" customWidth="1"/>
    <col min="3849" max="3849" width="17.00390625" style="21" customWidth="1"/>
    <col min="3850" max="3850" width="20.7109375" style="21" customWidth="1"/>
    <col min="3851" max="3851" width="17.8515625" style="21" customWidth="1"/>
    <col min="3852" max="3854" width="10.7109375" style="21" customWidth="1"/>
    <col min="3855" max="4096" width="9.140625" style="21" customWidth="1"/>
    <col min="4097" max="4097" width="8.8515625" style="21" hidden="1" customWidth="1"/>
    <col min="4098" max="4098" width="7.140625" style="21" customWidth="1"/>
    <col min="4099" max="4099" width="13.421875" style="21" customWidth="1"/>
    <col min="4100" max="4100" width="19.7109375" style="21" customWidth="1"/>
    <col min="4101" max="4101" width="18.421875" style="21" customWidth="1"/>
    <col min="4102" max="4102" width="13.140625" style="21" customWidth="1"/>
    <col min="4103" max="4104" width="16.7109375" style="21" customWidth="1"/>
    <col min="4105" max="4105" width="17.00390625" style="21" customWidth="1"/>
    <col min="4106" max="4106" width="20.7109375" style="21" customWidth="1"/>
    <col min="4107" max="4107" width="17.8515625" style="21" customWidth="1"/>
    <col min="4108" max="4110" width="10.7109375" style="21" customWidth="1"/>
    <col min="4111" max="4352" width="9.140625" style="21" customWidth="1"/>
    <col min="4353" max="4353" width="8.8515625" style="21" hidden="1" customWidth="1"/>
    <col min="4354" max="4354" width="7.140625" style="21" customWidth="1"/>
    <col min="4355" max="4355" width="13.421875" style="21" customWidth="1"/>
    <col min="4356" max="4356" width="19.7109375" style="21" customWidth="1"/>
    <col min="4357" max="4357" width="18.421875" style="21" customWidth="1"/>
    <col min="4358" max="4358" width="13.140625" style="21" customWidth="1"/>
    <col min="4359" max="4360" width="16.7109375" style="21" customWidth="1"/>
    <col min="4361" max="4361" width="17.00390625" style="21" customWidth="1"/>
    <col min="4362" max="4362" width="20.7109375" style="21" customWidth="1"/>
    <col min="4363" max="4363" width="17.8515625" style="21" customWidth="1"/>
    <col min="4364" max="4366" width="10.7109375" style="21" customWidth="1"/>
    <col min="4367" max="4608" width="9.140625" style="21" customWidth="1"/>
    <col min="4609" max="4609" width="8.8515625" style="21" hidden="1" customWidth="1"/>
    <col min="4610" max="4610" width="7.140625" style="21" customWidth="1"/>
    <col min="4611" max="4611" width="13.421875" style="21" customWidth="1"/>
    <col min="4612" max="4612" width="19.7109375" style="21" customWidth="1"/>
    <col min="4613" max="4613" width="18.421875" style="21" customWidth="1"/>
    <col min="4614" max="4614" width="13.140625" style="21" customWidth="1"/>
    <col min="4615" max="4616" width="16.7109375" style="21" customWidth="1"/>
    <col min="4617" max="4617" width="17.00390625" style="21" customWidth="1"/>
    <col min="4618" max="4618" width="20.7109375" style="21" customWidth="1"/>
    <col min="4619" max="4619" width="17.8515625" style="21" customWidth="1"/>
    <col min="4620" max="4622" width="10.7109375" style="21" customWidth="1"/>
    <col min="4623" max="4864" width="9.140625" style="21" customWidth="1"/>
    <col min="4865" max="4865" width="8.8515625" style="21" hidden="1" customWidth="1"/>
    <col min="4866" max="4866" width="7.140625" style="21" customWidth="1"/>
    <col min="4867" max="4867" width="13.421875" style="21" customWidth="1"/>
    <col min="4868" max="4868" width="19.7109375" style="21" customWidth="1"/>
    <col min="4869" max="4869" width="18.421875" style="21" customWidth="1"/>
    <col min="4870" max="4870" width="13.140625" style="21" customWidth="1"/>
    <col min="4871" max="4872" width="16.7109375" style="21" customWidth="1"/>
    <col min="4873" max="4873" width="17.00390625" style="21" customWidth="1"/>
    <col min="4874" max="4874" width="20.7109375" style="21" customWidth="1"/>
    <col min="4875" max="4875" width="17.8515625" style="21" customWidth="1"/>
    <col min="4876" max="4878" width="10.7109375" style="21" customWidth="1"/>
    <col min="4879" max="5120" width="9.140625" style="21" customWidth="1"/>
    <col min="5121" max="5121" width="8.8515625" style="21" hidden="1" customWidth="1"/>
    <col min="5122" max="5122" width="7.140625" style="21" customWidth="1"/>
    <col min="5123" max="5123" width="13.421875" style="21" customWidth="1"/>
    <col min="5124" max="5124" width="19.7109375" style="21" customWidth="1"/>
    <col min="5125" max="5125" width="18.421875" style="21" customWidth="1"/>
    <col min="5126" max="5126" width="13.140625" style="21" customWidth="1"/>
    <col min="5127" max="5128" width="16.7109375" style="21" customWidth="1"/>
    <col min="5129" max="5129" width="17.00390625" style="21" customWidth="1"/>
    <col min="5130" max="5130" width="20.7109375" style="21" customWidth="1"/>
    <col min="5131" max="5131" width="17.8515625" style="21" customWidth="1"/>
    <col min="5132" max="5134" width="10.7109375" style="21" customWidth="1"/>
    <col min="5135" max="5376" width="9.140625" style="21" customWidth="1"/>
    <col min="5377" max="5377" width="8.8515625" style="21" hidden="1" customWidth="1"/>
    <col min="5378" max="5378" width="7.140625" style="21" customWidth="1"/>
    <col min="5379" max="5379" width="13.421875" style="21" customWidth="1"/>
    <col min="5380" max="5380" width="19.7109375" style="21" customWidth="1"/>
    <col min="5381" max="5381" width="18.421875" style="21" customWidth="1"/>
    <col min="5382" max="5382" width="13.140625" style="21" customWidth="1"/>
    <col min="5383" max="5384" width="16.7109375" style="21" customWidth="1"/>
    <col min="5385" max="5385" width="17.00390625" style="21" customWidth="1"/>
    <col min="5386" max="5386" width="20.7109375" style="21" customWidth="1"/>
    <col min="5387" max="5387" width="17.8515625" style="21" customWidth="1"/>
    <col min="5388" max="5390" width="10.7109375" style="21" customWidth="1"/>
    <col min="5391" max="5632" width="9.140625" style="21" customWidth="1"/>
    <col min="5633" max="5633" width="8.8515625" style="21" hidden="1" customWidth="1"/>
    <col min="5634" max="5634" width="7.140625" style="21" customWidth="1"/>
    <col min="5635" max="5635" width="13.421875" style="21" customWidth="1"/>
    <col min="5636" max="5636" width="19.7109375" style="21" customWidth="1"/>
    <col min="5637" max="5637" width="18.421875" style="21" customWidth="1"/>
    <col min="5638" max="5638" width="13.140625" style="21" customWidth="1"/>
    <col min="5639" max="5640" width="16.7109375" style="21" customWidth="1"/>
    <col min="5641" max="5641" width="17.00390625" style="21" customWidth="1"/>
    <col min="5642" max="5642" width="20.7109375" style="21" customWidth="1"/>
    <col min="5643" max="5643" width="17.8515625" style="21" customWidth="1"/>
    <col min="5644" max="5646" width="10.7109375" style="21" customWidth="1"/>
    <col min="5647" max="5888" width="9.140625" style="21" customWidth="1"/>
    <col min="5889" max="5889" width="8.8515625" style="21" hidden="1" customWidth="1"/>
    <col min="5890" max="5890" width="7.140625" style="21" customWidth="1"/>
    <col min="5891" max="5891" width="13.421875" style="21" customWidth="1"/>
    <col min="5892" max="5892" width="19.7109375" style="21" customWidth="1"/>
    <col min="5893" max="5893" width="18.421875" style="21" customWidth="1"/>
    <col min="5894" max="5894" width="13.140625" style="21" customWidth="1"/>
    <col min="5895" max="5896" width="16.7109375" style="21" customWidth="1"/>
    <col min="5897" max="5897" width="17.00390625" style="21" customWidth="1"/>
    <col min="5898" max="5898" width="20.7109375" style="21" customWidth="1"/>
    <col min="5899" max="5899" width="17.8515625" style="21" customWidth="1"/>
    <col min="5900" max="5902" width="10.7109375" style="21" customWidth="1"/>
    <col min="5903" max="6144" width="9.140625" style="21" customWidth="1"/>
    <col min="6145" max="6145" width="8.8515625" style="21" hidden="1" customWidth="1"/>
    <col min="6146" max="6146" width="7.140625" style="21" customWidth="1"/>
    <col min="6147" max="6147" width="13.421875" style="21" customWidth="1"/>
    <col min="6148" max="6148" width="19.7109375" style="21" customWidth="1"/>
    <col min="6149" max="6149" width="18.421875" style="21" customWidth="1"/>
    <col min="6150" max="6150" width="13.140625" style="21" customWidth="1"/>
    <col min="6151" max="6152" width="16.7109375" style="21" customWidth="1"/>
    <col min="6153" max="6153" width="17.00390625" style="21" customWidth="1"/>
    <col min="6154" max="6154" width="20.7109375" style="21" customWidth="1"/>
    <col min="6155" max="6155" width="17.8515625" style="21" customWidth="1"/>
    <col min="6156" max="6158" width="10.7109375" style="21" customWidth="1"/>
    <col min="6159" max="6400" width="9.140625" style="21" customWidth="1"/>
    <col min="6401" max="6401" width="8.8515625" style="21" hidden="1" customWidth="1"/>
    <col min="6402" max="6402" width="7.140625" style="21" customWidth="1"/>
    <col min="6403" max="6403" width="13.421875" style="21" customWidth="1"/>
    <col min="6404" max="6404" width="19.7109375" style="21" customWidth="1"/>
    <col min="6405" max="6405" width="18.421875" style="21" customWidth="1"/>
    <col min="6406" max="6406" width="13.140625" style="21" customWidth="1"/>
    <col min="6407" max="6408" width="16.7109375" style="21" customWidth="1"/>
    <col min="6409" max="6409" width="17.00390625" style="21" customWidth="1"/>
    <col min="6410" max="6410" width="20.7109375" style="21" customWidth="1"/>
    <col min="6411" max="6411" width="17.8515625" style="21" customWidth="1"/>
    <col min="6412" max="6414" width="10.7109375" style="21" customWidth="1"/>
    <col min="6415" max="6656" width="9.140625" style="21" customWidth="1"/>
    <col min="6657" max="6657" width="8.8515625" style="21" hidden="1" customWidth="1"/>
    <col min="6658" max="6658" width="7.140625" style="21" customWidth="1"/>
    <col min="6659" max="6659" width="13.421875" style="21" customWidth="1"/>
    <col min="6660" max="6660" width="19.7109375" style="21" customWidth="1"/>
    <col min="6661" max="6661" width="18.421875" style="21" customWidth="1"/>
    <col min="6662" max="6662" width="13.140625" style="21" customWidth="1"/>
    <col min="6663" max="6664" width="16.7109375" style="21" customWidth="1"/>
    <col min="6665" max="6665" width="17.00390625" style="21" customWidth="1"/>
    <col min="6666" max="6666" width="20.7109375" style="21" customWidth="1"/>
    <col min="6667" max="6667" width="17.8515625" style="21" customWidth="1"/>
    <col min="6668" max="6670" width="10.7109375" style="21" customWidth="1"/>
    <col min="6671" max="6912" width="9.140625" style="21" customWidth="1"/>
    <col min="6913" max="6913" width="8.8515625" style="21" hidden="1" customWidth="1"/>
    <col min="6914" max="6914" width="7.140625" style="21" customWidth="1"/>
    <col min="6915" max="6915" width="13.421875" style="21" customWidth="1"/>
    <col min="6916" max="6916" width="19.7109375" style="21" customWidth="1"/>
    <col min="6917" max="6917" width="18.421875" style="21" customWidth="1"/>
    <col min="6918" max="6918" width="13.140625" style="21" customWidth="1"/>
    <col min="6919" max="6920" width="16.7109375" style="21" customWidth="1"/>
    <col min="6921" max="6921" width="17.00390625" style="21" customWidth="1"/>
    <col min="6922" max="6922" width="20.7109375" style="21" customWidth="1"/>
    <col min="6923" max="6923" width="17.8515625" style="21" customWidth="1"/>
    <col min="6924" max="6926" width="10.7109375" style="21" customWidth="1"/>
    <col min="6927" max="7168" width="9.140625" style="21" customWidth="1"/>
    <col min="7169" max="7169" width="8.8515625" style="21" hidden="1" customWidth="1"/>
    <col min="7170" max="7170" width="7.140625" style="21" customWidth="1"/>
    <col min="7171" max="7171" width="13.421875" style="21" customWidth="1"/>
    <col min="7172" max="7172" width="19.7109375" style="21" customWidth="1"/>
    <col min="7173" max="7173" width="18.421875" style="21" customWidth="1"/>
    <col min="7174" max="7174" width="13.140625" style="21" customWidth="1"/>
    <col min="7175" max="7176" width="16.7109375" style="21" customWidth="1"/>
    <col min="7177" max="7177" width="17.00390625" style="21" customWidth="1"/>
    <col min="7178" max="7178" width="20.7109375" style="21" customWidth="1"/>
    <col min="7179" max="7179" width="17.8515625" style="21" customWidth="1"/>
    <col min="7180" max="7182" width="10.7109375" style="21" customWidth="1"/>
    <col min="7183" max="7424" width="9.140625" style="21" customWidth="1"/>
    <col min="7425" max="7425" width="8.8515625" style="21" hidden="1" customWidth="1"/>
    <col min="7426" max="7426" width="7.140625" style="21" customWidth="1"/>
    <col min="7427" max="7427" width="13.421875" style="21" customWidth="1"/>
    <col min="7428" max="7428" width="19.7109375" style="21" customWidth="1"/>
    <col min="7429" max="7429" width="18.421875" style="21" customWidth="1"/>
    <col min="7430" max="7430" width="13.140625" style="21" customWidth="1"/>
    <col min="7431" max="7432" width="16.7109375" style="21" customWidth="1"/>
    <col min="7433" max="7433" width="17.00390625" style="21" customWidth="1"/>
    <col min="7434" max="7434" width="20.7109375" style="21" customWidth="1"/>
    <col min="7435" max="7435" width="17.8515625" style="21" customWidth="1"/>
    <col min="7436" max="7438" width="10.7109375" style="21" customWidth="1"/>
    <col min="7439" max="7680" width="9.140625" style="21" customWidth="1"/>
    <col min="7681" max="7681" width="8.8515625" style="21" hidden="1" customWidth="1"/>
    <col min="7682" max="7682" width="7.140625" style="21" customWidth="1"/>
    <col min="7683" max="7683" width="13.421875" style="21" customWidth="1"/>
    <col min="7684" max="7684" width="19.7109375" style="21" customWidth="1"/>
    <col min="7685" max="7685" width="18.421875" style="21" customWidth="1"/>
    <col min="7686" max="7686" width="13.140625" style="21" customWidth="1"/>
    <col min="7687" max="7688" width="16.7109375" style="21" customWidth="1"/>
    <col min="7689" max="7689" width="17.00390625" style="21" customWidth="1"/>
    <col min="7690" max="7690" width="20.7109375" style="21" customWidth="1"/>
    <col min="7691" max="7691" width="17.8515625" style="21" customWidth="1"/>
    <col min="7692" max="7694" width="10.7109375" style="21" customWidth="1"/>
    <col min="7695" max="7936" width="9.140625" style="21" customWidth="1"/>
    <col min="7937" max="7937" width="8.8515625" style="21" hidden="1" customWidth="1"/>
    <col min="7938" max="7938" width="7.140625" style="21" customWidth="1"/>
    <col min="7939" max="7939" width="13.421875" style="21" customWidth="1"/>
    <col min="7940" max="7940" width="19.7109375" style="21" customWidth="1"/>
    <col min="7941" max="7941" width="18.421875" style="21" customWidth="1"/>
    <col min="7942" max="7942" width="13.140625" style="21" customWidth="1"/>
    <col min="7943" max="7944" width="16.7109375" style="21" customWidth="1"/>
    <col min="7945" max="7945" width="17.00390625" style="21" customWidth="1"/>
    <col min="7946" max="7946" width="20.7109375" style="21" customWidth="1"/>
    <col min="7947" max="7947" width="17.8515625" style="21" customWidth="1"/>
    <col min="7948" max="7950" width="10.7109375" style="21" customWidth="1"/>
    <col min="7951" max="8192" width="9.140625" style="21" customWidth="1"/>
    <col min="8193" max="8193" width="8.8515625" style="21" hidden="1" customWidth="1"/>
    <col min="8194" max="8194" width="7.140625" style="21" customWidth="1"/>
    <col min="8195" max="8195" width="13.421875" style="21" customWidth="1"/>
    <col min="8196" max="8196" width="19.7109375" style="21" customWidth="1"/>
    <col min="8197" max="8197" width="18.421875" style="21" customWidth="1"/>
    <col min="8198" max="8198" width="13.140625" style="21" customWidth="1"/>
    <col min="8199" max="8200" width="16.7109375" style="21" customWidth="1"/>
    <col min="8201" max="8201" width="17.00390625" style="21" customWidth="1"/>
    <col min="8202" max="8202" width="20.7109375" style="21" customWidth="1"/>
    <col min="8203" max="8203" width="17.8515625" style="21" customWidth="1"/>
    <col min="8204" max="8206" width="10.7109375" style="21" customWidth="1"/>
    <col min="8207" max="8448" width="9.140625" style="21" customWidth="1"/>
    <col min="8449" max="8449" width="8.8515625" style="21" hidden="1" customWidth="1"/>
    <col min="8450" max="8450" width="7.140625" style="21" customWidth="1"/>
    <col min="8451" max="8451" width="13.421875" style="21" customWidth="1"/>
    <col min="8452" max="8452" width="19.7109375" style="21" customWidth="1"/>
    <col min="8453" max="8453" width="18.421875" style="21" customWidth="1"/>
    <col min="8454" max="8454" width="13.140625" style="21" customWidth="1"/>
    <col min="8455" max="8456" width="16.7109375" style="21" customWidth="1"/>
    <col min="8457" max="8457" width="17.00390625" style="21" customWidth="1"/>
    <col min="8458" max="8458" width="20.7109375" style="21" customWidth="1"/>
    <col min="8459" max="8459" width="17.8515625" style="21" customWidth="1"/>
    <col min="8460" max="8462" width="10.7109375" style="21" customWidth="1"/>
    <col min="8463" max="8704" width="9.140625" style="21" customWidth="1"/>
    <col min="8705" max="8705" width="8.8515625" style="21" hidden="1" customWidth="1"/>
    <col min="8706" max="8706" width="7.140625" style="21" customWidth="1"/>
    <col min="8707" max="8707" width="13.421875" style="21" customWidth="1"/>
    <col min="8708" max="8708" width="19.7109375" style="21" customWidth="1"/>
    <col min="8709" max="8709" width="18.421875" style="21" customWidth="1"/>
    <col min="8710" max="8710" width="13.140625" style="21" customWidth="1"/>
    <col min="8711" max="8712" width="16.7109375" style="21" customWidth="1"/>
    <col min="8713" max="8713" width="17.00390625" style="21" customWidth="1"/>
    <col min="8714" max="8714" width="20.7109375" style="21" customWidth="1"/>
    <col min="8715" max="8715" width="17.8515625" style="21" customWidth="1"/>
    <col min="8716" max="8718" width="10.7109375" style="21" customWidth="1"/>
    <col min="8719" max="8960" width="9.140625" style="21" customWidth="1"/>
    <col min="8961" max="8961" width="8.8515625" style="21" hidden="1" customWidth="1"/>
    <col min="8962" max="8962" width="7.140625" style="21" customWidth="1"/>
    <col min="8963" max="8963" width="13.421875" style="21" customWidth="1"/>
    <col min="8964" max="8964" width="19.7109375" style="21" customWidth="1"/>
    <col min="8965" max="8965" width="18.421875" style="21" customWidth="1"/>
    <col min="8966" max="8966" width="13.140625" style="21" customWidth="1"/>
    <col min="8967" max="8968" width="16.7109375" style="21" customWidth="1"/>
    <col min="8969" max="8969" width="17.00390625" style="21" customWidth="1"/>
    <col min="8970" max="8970" width="20.7109375" style="21" customWidth="1"/>
    <col min="8971" max="8971" width="17.8515625" style="21" customWidth="1"/>
    <col min="8972" max="8974" width="10.7109375" style="21" customWidth="1"/>
    <col min="8975" max="9216" width="9.140625" style="21" customWidth="1"/>
    <col min="9217" max="9217" width="8.8515625" style="21" hidden="1" customWidth="1"/>
    <col min="9218" max="9218" width="7.140625" style="21" customWidth="1"/>
    <col min="9219" max="9219" width="13.421875" style="21" customWidth="1"/>
    <col min="9220" max="9220" width="19.7109375" style="21" customWidth="1"/>
    <col min="9221" max="9221" width="18.421875" style="21" customWidth="1"/>
    <col min="9222" max="9222" width="13.140625" style="21" customWidth="1"/>
    <col min="9223" max="9224" width="16.7109375" style="21" customWidth="1"/>
    <col min="9225" max="9225" width="17.00390625" style="21" customWidth="1"/>
    <col min="9226" max="9226" width="20.7109375" style="21" customWidth="1"/>
    <col min="9227" max="9227" width="17.8515625" style="21" customWidth="1"/>
    <col min="9228" max="9230" width="10.7109375" style="21" customWidth="1"/>
    <col min="9231" max="9472" width="9.140625" style="21" customWidth="1"/>
    <col min="9473" max="9473" width="8.8515625" style="21" hidden="1" customWidth="1"/>
    <col min="9474" max="9474" width="7.140625" style="21" customWidth="1"/>
    <col min="9475" max="9475" width="13.421875" style="21" customWidth="1"/>
    <col min="9476" max="9476" width="19.7109375" style="21" customWidth="1"/>
    <col min="9477" max="9477" width="18.421875" style="21" customWidth="1"/>
    <col min="9478" max="9478" width="13.140625" style="21" customWidth="1"/>
    <col min="9479" max="9480" width="16.7109375" style="21" customWidth="1"/>
    <col min="9481" max="9481" width="17.00390625" style="21" customWidth="1"/>
    <col min="9482" max="9482" width="20.7109375" style="21" customWidth="1"/>
    <col min="9483" max="9483" width="17.8515625" style="21" customWidth="1"/>
    <col min="9484" max="9486" width="10.7109375" style="21" customWidth="1"/>
    <col min="9487" max="9728" width="9.140625" style="21" customWidth="1"/>
    <col min="9729" max="9729" width="8.8515625" style="21" hidden="1" customWidth="1"/>
    <col min="9730" max="9730" width="7.140625" style="21" customWidth="1"/>
    <col min="9731" max="9731" width="13.421875" style="21" customWidth="1"/>
    <col min="9732" max="9732" width="19.7109375" style="21" customWidth="1"/>
    <col min="9733" max="9733" width="18.421875" style="21" customWidth="1"/>
    <col min="9734" max="9734" width="13.140625" style="21" customWidth="1"/>
    <col min="9735" max="9736" width="16.7109375" style="21" customWidth="1"/>
    <col min="9737" max="9737" width="17.00390625" style="21" customWidth="1"/>
    <col min="9738" max="9738" width="20.7109375" style="21" customWidth="1"/>
    <col min="9739" max="9739" width="17.8515625" style="21" customWidth="1"/>
    <col min="9740" max="9742" width="10.7109375" style="21" customWidth="1"/>
    <col min="9743" max="9984" width="9.140625" style="21" customWidth="1"/>
    <col min="9985" max="9985" width="8.8515625" style="21" hidden="1" customWidth="1"/>
    <col min="9986" max="9986" width="7.140625" style="21" customWidth="1"/>
    <col min="9987" max="9987" width="13.421875" style="21" customWidth="1"/>
    <col min="9988" max="9988" width="19.7109375" style="21" customWidth="1"/>
    <col min="9989" max="9989" width="18.421875" style="21" customWidth="1"/>
    <col min="9990" max="9990" width="13.140625" style="21" customWidth="1"/>
    <col min="9991" max="9992" width="16.7109375" style="21" customWidth="1"/>
    <col min="9993" max="9993" width="17.00390625" style="21" customWidth="1"/>
    <col min="9994" max="9994" width="20.7109375" style="21" customWidth="1"/>
    <col min="9995" max="9995" width="17.8515625" style="21" customWidth="1"/>
    <col min="9996" max="9998" width="10.7109375" style="21" customWidth="1"/>
    <col min="9999" max="10240" width="9.140625" style="21" customWidth="1"/>
    <col min="10241" max="10241" width="8.8515625" style="21" hidden="1" customWidth="1"/>
    <col min="10242" max="10242" width="7.140625" style="21" customWidth="1"/>
    <col min="10243" max="10243" width="13.421875" style="21" customWidth="1"/>
    <col min="10244" max="10244" width="19.7109375" style="21" customWidth="1"/>
    <col min="10245" max="10245" width="18.421875" style="21" customWidth="1"/>
    <col min="10246" max="10246" width="13.140625" style="21" customWidth="1"/>
    <col min="10247" max="10248" width="16.7109375" style="21" customWidth="1"/>
    <col min="10249" max="10249" width="17.00390625" style="21" customWidth="1"/>
    <col min="10250" max="10250" width="20.7109375" style="21" customWidth="1"/>
    <col min="10251" max="10251" width="17.8515625" style="21" customWidth="1"/>
    <col min="10252" max="10254" width="10.7109375" style="21" customWidth="1"/>
    <col min="10255" max="10496" width="9.140625" style="21" customWidth="1"/>
    <col min="10497" max="10497" width="8.8515625" style="21" hidden="1" customWidth="1"/>
    <col min="10498" max="10498" width="7.140625" style="21" customWidth="1"/>
    <col min="10499" max="10499" width="13.421875" style="21" customWidth="1"/>
    <col min="10500" max="10500" width="19.7109375" style="21" customWidth="1"/>
    <col min="10501" max="10501" width="18.421875" style="21" customWidth="1"/>
    <col min="10502" max="10502" width="13.140625" style="21" customWidth="1"/>
    <col min="10503" max="10504" width="16.7109375" style="21" customWidth="1"/>
    <col min="10505" max="10505" width="17.00390625" style="21" customWidth="1"/>
    <col min="10506" max="10506" width="20.7109375" style="21" customWidth="1"/>
    <col min="10507" max="10507" width="17.8515625" style="21" customWidth="1"/>
    <col min="10508" max="10510" width="10.7109375" style="21" customWidth="1"/>
    <col min="10511" max="10752" width="9.140625" style="21" customWidth="1"/>
    <col min="10753" max="10753" width="8.8515625" style="21" hidden="1" customWidth="1"/>
    <col min="10754" max="10754" width="7.140625" style="21" customWidth="1"/>
    <col min="10755" max="10755" width="13.421875" style="21" customWidth="1"/>
    <col min="10756" max="10756" width="19.7109375" style="21" customWidth="1"/>
    <col min="10757" max="10757" width="18.421875" style="21" customWidth="1"/>
    <col min="10758" max="10758" width="13.140625" style="21" customWidth="1"/>
    <col min="10759" max="10760" width="16.7109375" style="21" customWidth="1"/>
    <col min="10761" max="10761" width="17.00390625" style="21" customWidth="1"/>
    <col min="10762" max="10762" width="20.7109375" style="21" customWidth="1"/>
    <col min="10763" max="10763" width="17.8515625" style="21" customWidth="1"/>
    <col min="10764" max="10766" width="10.7109375" style="21" customWidth="1"/>
    <col min="10767" max="11008" width="9.140625" style="21" customWidth="1"/>
    <col min="11009" max="11009" width="8.8515625" style="21" hidden="1" customWidth="1"/>
    <col min="11010" max="11010" width="7.140625" style="21" customWidth="1"/>
    <col min="11011" max="11011" width="13.421875" style="21" customWidth="1"/>
    <col min="11012" max="11012" width="19.7109375" style="21" customWidth="1"/>
    <col min="11013" max="11013" width="18.421875" style="21" customWidth="1"/>
    <col min="11014" max="11014" width="13.140625" style="21" customWidth="1"/>
    <col min="11015" max="11016" width="16.7109375" style="21" customWidth="1"/>
    <col min="11017" max="11017" width="17.00390625" style="21" customWidth="1"/>
    <col min="11018" max="11018" width="20.7109375" style="21" customWidth="1"/>
    <col min="11019" max="11019" width="17.8515625" style="21" customWidth="1"/>
    <col min="11020" max="11022" width="10.7109375" style="21" customWidth="1"/>
    <col min="11023" max="11264" width="9.140625" style="21" customWidth="1"/>
    <col min="11265" max="11265" width="8.8515625" style="21" hidden="1" customWidth="1"/>
    <col min="11266" max="11266" width="7.140625" style="21" customWidth="1"/>
    <col min="11267" max="11267" width="13.421875" style="21" customWidth="1"/>
    <col min="11268" max="11268" width="19.7109375" style="21" customWidth="1"/>
    <col min="11269" max="11269" width="18.421875" style="21" customWidth="1"/>
    <col min="11270" max="11270" width="13.140625" style="21" customWidth="1"/>
    <col min="11271" max="11272" width="16.7109375" style="21" customWidth="1"/>
    <col min="11273" max="11273" width="17.00390625" style="21" customWidth="1"/>
    <col min="11274" max="11274" width="20.7109375" style="21" customWidth="1"/>
    <col min="11275" max="11275" width="17.8515625" style="21" customWidth="1"/>
    <col min="11276" max="11278" width="10.7109375" style="21" customWidth="1"/>
    <col min="11279" max="11520" width="9.140625" style="21" customWidth="1"/>
    <col min="11521" max="11521" width="8.8515625" style="21" hidden="1" customWidth="1"/>
    <col min="11522" max="11522" width="7.140625" style="21" customWidth="1"/>
    <col min="11523" max="11523" width="13.421875" style="21" customWidth="1"/>
    <col min="11524" max="11524" width="19.7109375" style="21" customWidth="1"/>
    <col min="11525" max="11525" width="18.421875" style="21" customWidth="1"/>
    <col min="11526" max="11526" width="13.140625" style="21" customWidth="1"/>
    <col min="11527" max="11528" width="16.7109375" style="21" customWidth="1"/>
    <col min="11529" max="11529" width="17.00390625" style="21" customWidth="1"/>
    <col min="11530" max="11530" width="20.7109375" style="21" customWidth="1"/>
    <col min="11531" max="11531" width="17.8515625" style="21" customWidth="1"/>
    <col min="11532" max="11534" width="10.7109375" style="21" customWidth="1"/>
    <col min="11535" max="11776" width="9.140625" style="21" customWidth="1"/>
    <col min="11777" max="11777" width="8.8515625" style="21" hidden="1" customWidth="1"/>
    <col min="11778" max="11778" width="7.140625" style="21" customWidth="1"/>
    <col min="11779" max="11779" width="13.421875" style="21" customWidth="1"/>
    <col min="11780" max="11780" width="19.7109375" style="21" customWidth="1"/>
    <col min="11781" max="11781" width="18.421875" style="21" customWidth="1"/>
    <col min="11782" max="11782" width="13.140625" style="21" customWidth="1"/>
    <col min="11783" max="11784" width="16.7109375" style="21" customWidth="1"/>
    <col min="11785" max="11785" width="17.00390625" style="21" customWidth="1"/>
    <col min="11786" max="11786" width="20.7109375" style="21" customWidth="1"/>
    <col min="11787" max="11787" width="17.8515625" style="21" customWidth="1"/>
    <col min="11788" max="11790" width="10.7109375" style="21" customWidth="1"/>
    <col min="11791" max="12032" width="9.140625" style="21" customWidth="1"/>
    <col min="12033" max="12033" width="8.8515625" style="21" hidden="1" customWidth="1"/>
    <col min="12034" max="12034" width="7.140625" style="21" customWidth="1"/>
    <col min="12035" max="12035" width="13.421875" style="21" customWidth="1"/>
    <col min="12036" max="12036" width="19.7109375" style="21" customWidth="1"/>
    <col min="12037" max="12037" width="18.421875" style="21" customWidth="1"/>
    <col min="12038" max="12038" width="13.140625" style="21" customWidth="1"/>
    <col min="12039" max="12040" width="16.7109375" style="21" customWidth="1"/>
    <col min="12041" max="12041" width="17.00390625" style="21" customWidth="1"/>
    <col min="12042" max="12042" width="20.7109375" style="21" customWidth="1"/>
    <col min="12043" max="12043" width="17.8515625" style="21" customWidth="1"/>
    <col min="12044" max="12046" width="10.7109375" style="21" customWidth="1"/>
    <col min="12047" max="12288" width="9.140625" style="21" customWidth="1"/>
    <col min="12289" max="12289" width="8.8515625" style="21" hidden="1" customWidth="1"/>
    <col min="12290" max="12290" width="7.140625" style="21" customWidth="1"/>
    <col min="12291" max="12291" width="13.421875" style="21" customWidth="1"/>
    <col min="12292" max="12292" width="19.7109375" style="21" customWidth="1"/>
    <col min="12293" max="12293" width="18.421875" style="21" customWidth="1"/>
    <col min="12294" max="12294" width="13.140625" style="21" customWidth="1"/>
    <col min="12295" max="12296" width="16.7109375" style="21" customWidth="1"/>
    <col min="12297" max="12297" width="17.00390625" style="21" customWidth="1"/>
    <col min="12298" max="12298" width="20.7109375" style="21" customWidth="1"/>
    <col min="12299" max="12299" width="17.8515625" style="21" customWidth="1"/>
    <col min="12300" max="12302" width="10.7109375" style="21" customWidth="1"/>
    <col min="12303" max="12544" width="9.140625" style="21" customWidth="1"/>
    <col min="12545" max="12545" width="8.8515625" style="21" hidden="1" customWidth="1"/>
    <col min="12546" max="12546" width="7.140625" style="21" customWidth="1"/>
    <col min="12547" max="12547" width="13.421875" style="21" customWidth="1"/>
    <col min="12548" max="12548" width="19.7109375" style="21" customWidth="1"/>
    <col min="12549" max="12549" width="18.421875" style="21" customWidth="1"/>
    <col min="12550" max="12550" width="13.140625" style="21" customWidth="1"/>
    <col min="12551" max="12552" width="16.7109375" style="21" customWidth="1"/>
    <col min="12553" max="12553" width="17.00390625" style="21" customWidth="1"/>
    <col min="12554" max="12554" width="20.7109375" style="21" customWidth="1"/>
    <col min="12555" max="12555" width="17.8515625" style="21" customWidth="1"/>
    <col min="12556" max="12558" width="10.7109375" style="21" customWidth="1"/>
    <col min="12559" max="12800" width="9.140625" style="21" customWidth="1"/>
    <col min="12801" max="12801" width="8.8515625" style="21" hidden="1" customWidth="1"/>
    <col min="12802" max="12802" width="7.140625" style="21" customWidth="1"/>
    <col min="12803" max="12803" width="13.421875" style="21" customWidth="1"/>
    <col min="12804" max="12804" width="19.7109375" style="21" customWidth="1"/>
    <col min="12805" max="12805" width="18.421875" style="21" customWidth="1"/>
    <col min="12806" max="12806" width="13.140625" style="21" customWidth="1"/>
    <col min="12807" max="12808" width="16.7109375" style="21" customWidth="1"/>
    <col min="12809" max="12809" width="17.00390625" style="21" customWidth="1"/>
    <col min="12810" max="12810" width="20.7109375" style="21" customWidth="1"/>
    <col min="12811" max="12811" width="17.8515625" style="21" customWidth="1"/>
    <col min="12812" max="12814" width="10.7109375" style="21" customWidth="1"/>
    <col min="12815" max="13056" width="9.140625" style="21" customWidth="1"/>
    <col min="13057" max="13057" width="8.8515625" style="21" hidden="1" customWidth="1"/>
    <col min="13058" max="13058" width="7.140625" style="21" customWidth="1"/>
    <col min="13059" max="13059" width="13.421875" style="21" customWidth="1"/>
    <col min="13060" max="13060" width="19.7109375" style="21" customWidth="1"/>
    <col min="13061" max="13061" width="18.421875" style="21" customWidth="1"/>
    <col min="13062" max="13062" width="13.140625" style="21" customWidth="1"/>
    <col min="13063" max="13064" width="16.7109375" style="21" customWidth="1"/>
    <col min="13065" max="13065" width="17.00390625" style="21" customWidth="1"/>
    <col min="13066" max="13066" width="20.7109375" style="21" customWidth="1"/>
    <col min="13067" max="13067" width="17.8515625" style="21" customWidth="1"/>
    <col min="13068" max="13070" width="10.7109375" style="21" customWidth="1"/>
    <col min="13071" max="13312" width="9.140625" style="21" customWidth="1"/>
    <col min="13313" max="13313" width="8.8515625" style="21" hidden="1" customWidth="1"/>
    <col min="13314" max="13314" width="7.140625" style="21" customWidth="1"/>
    <col min="13315" max="13315" width="13.421875" style="21" customWidth="1"/>
    <col min="13316" max="13316" width="19.7109375" style="21" customWidth="1"/>
    <col min="13317" max="13317" width="18.421875" style="21" customWidth="1"/>
    <col min="13318" max="13318" width="13.140625" style="21" customWidth="1"/>
    <col min="13319" max="13320" width="16.7109375" style="21" customWidth="1"/>
    <col min="13321" max="13321" width="17.00390625" style="21" customWidth="1"/>
    <col min="13322" max="13322" width="20.7109375" style="21" customWidth="1"/>
    <col min="13323" max="13323" width="17.8515625" style="21" customWidth="1"/>
    <col min="13324" max="13326" width="10.7109375" style="21" customWidth="1"/>
    <col min="13327" max="13568" width="9.140625" style="21" customWidth="1"/>
    <col min="13569" max="13569" width="8.8515625" style="21" hidden="1" customWidth="1"/>
    <col min="13570" max="13570" width="7.140625" style="21" customWidth="1"/>
    <col min="13571" max="13571" width="13.421875" style="21" customWidth="1"/>
    <col min="13572" max="13572" width="19.7109375" style="21" customWidth="1"/>
    <col min="13573" max="13573" width="18.421875" style="21" customWidth="1"/>
    <col min="13574" max="13574" width="13.140625" style="21" customWidth="1"/>
    <col min="13575" max="13576" width="16.7109375" style="21" customWidth="1"/>
    <col min="13577" max="13577" width="17.00390625" style="21" customWidth="1"/>
    <col min="13578" max="13578" width="20.7109375" style="21" customWidth="1"/>
    <col min="13579" max="13579" width="17.8515625" style="21" customWidth="1"/>
    <col min="13580" max="13582" width="10.7109375" style="21" customWidth="1"/>
    <col min="13583" max="13824" width="9.140625" style="21" customWidth="1"/>
    <col min="13825" max="13825" width="8.8515625" style="21" hidden="1" customWidth="1"/>
    <col min="13826" max="13826" width="7.140625" style="21" customWidth="1"/>
    <col min="13827" max="13827" width="13.421875" style="21" customWidth="1"/>
    <col min="13828" max="13828" width="19.7109375" style="21" customWidth="1"/>
    <col min="13829" max="13829" width="18.421875" style="21" customWidth="1"/>
    <col min="13830" max="13830" width="13.140625" style="21" customWidth="1"/>
    <col min="13831" max="13832" width="16.7109375" style="21" customWidth="1"/>
    <col min="13833" max="13833" width="17.00390625" style="21" customWidth="1"/>
    <col min="13834" max="13834" width="20.7109375" style="21" customWidth="1"/>
    <col min="13835" max="13835" width="17.8515625" style="21" customWidth="1"/>
    <col min="13836" max="13838" width="10.7109375" style="21" customWidth="1"/>
    <col min="13839" max="14080" width="9.140625" style="21" customWidth="1"/>
    <col min="14081" max="14081" width="8.8515625" style="21" hidden="1" customWidth="1"/>
    <col min="14082" max="14082" width="7.140625" style="21" customWidth="1"/>
    <col min="14083" max="14083" width="13.421875" style="21" customWidth="1"/>
    <col min="14084" max="14084" width="19.7109375" style="21" customWidth="1"/>
    <col min="14085" max="14085" width="18.421875" style="21" customWidth="1"/>
    <col min="14086" max="14086" width="13.140625" style="21" customWidth="1"/>
    <col min="14087" max="14088" width="16.7109375" style="21" customWidth="1"/>
    <col min="14089" max="14089" width="17.00390625" style="21" customWidth="1"/>
    <col min="14090" max="14090" width="20.7109375" style="21" customWidth="1"/>
    <col min="14091" max="14091" width="17.8515625" style="21" customWidth="1"/>
    <col min="14092" max="14094" width="10.7109375" style="21" customWidth="1"/>
    <col min="14095" max="14336" width="9.140625" style="21" customWidth="1"/>
    <col min="14337" max="14337" width="8.8515625" style="21" hidden="1" customWidth="1"/>
    <col min="14338" max="14338" width="7.140625" style="21" customWidth="1"/>
    <col min="14339" max="14339" width="13.421875" style="21" customWidth="1"/>
    <col min="14340" max="14340" width="19.7109375" style="21" customWidth="1"/>
    <col min="14341" max="14341" width="18.421875" style="21" customWidth="1"/>
    <col min="14342" max="14342" width="13.140625" style="21" customWidth="1"/>
    <col min="14343" max="14344" width="16.7109375" style="21" customWidth="1"/>
    <col min="14345" max="14345" width="17.00390625" style="21" customWidth="1"/>
    <col min="14346" max="14346" width="20.7109375" style="21" customWidth="1"/>
    <col min="14347" max="14347" width="17.8515625" style="21" customWidth="1"/>
    <col min="14348" max="14350" width="10.7109375" style="21" customWidth="1"/>
    <col min="14351" max="14592" width="9.140625" style="21" customWidth="1"/>
    <col min="14593" max="14593" width="8.8515625" style="21" hidden="1" customWidth="1"/>
    <col min="14594" max="14594" width="7.140625" style="21" customWidth="1"/>
    <col min="14595" max="14595" width="13.421875" style="21" customWidth="1"/>
    <col min="14596" max="14596" width="19.7109375" style="21" customWidth="1"/>
    <col min="14597" max="14597" width="18.421875" style="21" customWidth="1"/>
    <col min="14598" max="14598" width="13.140625" style="21" customWidth="1"/>
    <col min="14599" max="14600" width="16.7109375" style="21" customWidth="1"/>
    <col min="14601" max="14601" width="17.00390625" style="21" customWidth="1"/>
    <col min="14602" max="14602" width="20.7109375" style="21" customWidth="1"/>
    <col min="14603" max="14603" width="17.8515625" style="21" customWidth="1"/>
    <col min="14604" max="14606" width="10.7109375" style="21" customWidth="1"/>
    <col min="14607" max="14848" width="9.140625" style="21" customWidth="1"/>
    <col min="14849" max="14849" width="8.8515625" style="21" hidden="1" customWidth="1"/>
    <col min="14850" max="14850" width="7.140625" style="21" customWidth="1"/>
    <col min="14851" max="14851" width="13.421875" style="21" customWidth="1"/>
    <col min="14852" max="14852" width="19.7109375" style="21" customWidth="1"/>
    <col min="14853" max="14853" width="18.421875" style="21" customWidth="1"/>
    <col min="14854" max="14854" width="13.140625" style="21" customWidth="1"/>
    <col min="14855" max="14856" width="16.7109375" style="21" customWidth="1"/>
    <col min="14857" max="14857" width="17.00390625" style="21" customWidth="1"/>
    <col min="14858" max="14858" width="20.7109375" style="21" customWidth="1"/>
    <col min="14859" max="14859" width="17.8515625" style="21" customWidth="1"/>
    <col min="14860" max="14862" width="10.7109375" style="21" customWidth="1"/>
    <col min="14863" max="15104" width="9.140625" style="21" customWidth="1"/>
    <col min="15105" max="15105" width="8.8515625" style="21" hidden="1" customWidth="1"/>
    <col min="15106" max="15106" width="7.140625" style="21" customWidth="1"/>
    <col min="15107" max="15107" width="13.421875" style="21" customWidth="1"/>
    <col min="15108" max="15108" width="19.7109375" style="21" customWidth="1"/>
    <col min="15109" max="15109" width="18.421875" style="21" customWidth="1"/>
    <col min="15110" max="15110" width="13.140625" style="21" customWidth="1"/>
    <col min="15111" max="15112" width="16.7109375" style="21" customWidth="1"/>
    <col min="15113" max="15113" width="17.00390625" style="21" customWidth="1"/>
    <col min="15114" max="15114" width="20.7109375" style="21" customWidth="1"/>
    <col min="15115" max="15115" width="17.8515625" style="21" customWidth="1"/>
    <col min="15116" max="15118" width="10.7109375" style="21" customWidth="1"/>
    <col min="15119" max="15360" width="9.140625" style="21" customWidth="1"/>
    <col min="15361" max="15361" width="8.8515625" style="21" hidden="1" customWidth="1"/>
    <col min="15362" max="15362" width="7.140625" style="21" customWidth="1"/>
    <col min="15363" max="15363" width="13.421875" style="21" customWidth="1"/>
    <col min="15364" max="15364" width="19.7109375" style="21" customWidth="1"/>
    <col min="15365" max="15365" width="18.421875" style="21" customWidth="1"/>
    <col min="15366" max="15366" width="13.140625" style="21" customWidth="1"/>
    <col min="15367" max="15368" width="16.7109375" style="21" customWidth="1"/>
    <col min="15369" max="15369" width="17.00390625" style="21" customWidth="1"/>
    <col min="15370" max="15370" width="20.7109375" style="21" customWidth="1"/>
    <col min="15371" max="15371" width="17.8515625" style="21" customWidth="1"/>
    <col min="15372" max="15374" width="10.7109375" style="21" customWidth="1"/>
    <col min="15375" max="15616" width="9.140625" style="21" customWidth="1"/>
    <col min="15617" max="15617" width="8.8515625" style="21" hidden="1" customWidth="1"/>
    <col min="15618" max="15618" width="7.140625" style="21" customWidth="1"/>
    <col min="15619" max="15619" width="13.421875" style="21" customWidth="1"/>
    <col min="15620" max="15620" width="19.7109375" style="21" customWidth="1"/>
    <col min="15621" max="15621" width="18.421875" style="21" customWidth="1"/>
    <col min="15622" max="15622" width="13.140625" style="21" customWidth="1"/>
    <col min="15623" max="15624" width="16.7109375" style="21" customWidth="1"/>
    <col min="15625" max="15625" width="17.00390625" style="21" customWidth="1"/>
    <col min="15626" max="15626" width="20.7109375" style="21" customWidth="1"/>
    <col min="15627" max="15627" width="17.8515625" style="21" customWidth="1"/>
    <col min="15628" max="15630" width="10.7109375" style="21" customWidth="1"/>
    <col min="15631" max="15872" width="9.140625" style="21" customWidth="1"/>
    <col min="15873" max="15873" width="8.8515625" style="21" hidden="1" customWidth="1"/>
    <col min="15874" max="15874" width="7.140625" style="21" customWidth="1"/>
    <col min="15875" max="15875" width="13.421875" style="21" customWidth="1"/>
    <col min="15876" max="15876" width="19.7109375" style="21" customWidth="1"/>
    <col min="15877" max="15877" width="18.421875" style="21" customWidth="1"/>
    <col min="15878" max="15878" width="13.140625" style="21" customWidth="1"/>
    <col min="15879" max="15880" width="16.7109375" style="21" customWidth="1"/>
    <col min="15881" max="15881" width="17.00390625" style="21" customWidth="1"/>
    <col min="15882" max="15882" width="20.7109375" style="21" customWidth="1"/>
    <col min="15883" max="15883" width="17.8515625" style="21" customWidth="1"/>
    <col min="15884" max="15886" width="10.7109375" style="21" customWidth="1"/>
    <col min="15887" max="16128" width="9.140625" style="21" customWidth="1"/>
    <col min="16129" max="16129" width="8.8515625" style="21" hidden="1" customWidth="1"/>
    <col min="16130" max="16130" width="7.140625" style="21" customWidth="1"/>
    <col min="16131" max="16131" width="13.421875" style="21" customWidth="1"/>
    <col min="16132" max="16132" width="19.7109375" style="21" customWidth="1"/>
    <col min="16133" max="16133" width="18.421875" style="21" customWidth="1"/>
    <col min="16134" max="16134" width="13.140625" style="21" customWidth="1"/>
    <col min="16135" max="16136" width="16.7109375" style="21" customWidth="1"/>
    <col min="16137" max="16137" width="17.00390625" style="21" customWidth="1"/>
    <col min="16138" max="16138" width="20.7109375" style="21" customWidth="1"/>
    <col min="16139" max="16139" width="17.8515625" style="21" customWidth="1"/>
    <col min="16140" max="16142" width="10.7109375" style="21" customWidth="1"/>
    <col min="16143" max="16384" width="9.140625" style="21" customWidth="1"/>
  </cols>
  <sheetData>
    <row r="1" ht="12" customHeight="1"/>
    <row r="2" spans="2:10" ht="17.25" customHeight="1">
      <c r="B2" s="198" t="s">
        <v>251</v>
      </c>
      <c r="C2" s="199"/>
      <c r="D2" s="199"/>
      <c r="E2" s="199"/>
      <c r="F2" s="199"/>
      <c r="G2" s="199"/>
      <c r="H2" s="199"/>
      <c r="I2" s="199"/>
      <c r="J2" s="23"/>
    </row>
    <row r="3" spans="2:10" ht="17.25" customHeight="1">
      <c r="B3" s="184"/>
      <c r="C3" s="185"/>
      <c r="D3" s="185"/>
      <c r="E3" s="185"/>
      <c r="F3" s="185"/>
      <c r="G3" s="185"/>
      <c r="H3" s="185"/>
      <c r="I3" s="185"/>
      <c r="J3" s="23"/>
    </row>
    <row r="4" spans="2:9" ht="12.75" customHeight="1">
      <c r="B4" s="200" t="s">
        <v>52</v>
      </c>
      <c r="C4" s="199"/>
      <c r="D4" s="199"/>
      <c r="E4" s="199"/>
      <c r="F4" s="199"/>
      <c r="G4" s="199"/>
      <c r="H4" s="199"/>
      <c r="I4" s="199"/>
    </row>
    <row r="5" ht="12.75" customHeight="1"/>
    <row r="6" spans="3:14" ht="21" customHeight="1">
      <c r="C6" s="24" t="s">
        <v>23</v>
      </c>
      <c r="D6" s="25" t="s">
        <v>53</v>
      </c>
      <c r="E6" s="26"/>
      <c r="F6" s="26"/>
      <c r="G6" s="26"/>
      <c r="H6" s="26"/>
      <c r="I6" s="27"/>
      <c r="N6" s="28"/>
    </row>
    <row r="7" spans="3:14" ht="13.5" customHeight="1">
      <c r="C7" s="24"/>
      <c r="D7" s="29"/>
      <c r="E7" s="30"/>
      <c r="F7" s="30"/>
      <c r="G7" s="30"/>
      <c r="H7" s="31"/>
      <c r="I7" s="27"/>
      <c r="N7" s="28"/>
    </row>
    <row r="8" spans="3:10" ht="15">
      <c r="C8" s="32" t="s">
        <v>24</v>
      </c>
      <c r="D8" s="33" t="s">
        <v>54</v>
      </c>
      <c r="H8" s="34"/>
      <c r="J8" s="33"/>
    </row>
    <row r="9" spans="3:10" ht="15">
      <c r="C9" s="33"/>
      <c r="D9" s="33"/>
      <c r="H9" s="34"/>
      <c r="J9" s="33"/>
    </row>
    <row r="10" spans="3:10" ht="15">
      <c r="C10" s="32" t="s">
        <v>25</v>
      </c>
      <c r="D10" s="90"/>
      <c r="H10" s="34"/>
      <c r="J10" s="33"/>
    </row>
    <row r="11" spans="4:10" ht="15">
      <c r="D11" s="33"/>
      <c r="H11" s="34"/>
      <c r="J11" s="33"/>
    </row>
    <row r="12" spans="3:8" ht="24.75" customHeight="1">
      <c r="C12" s="186" t="s">
        <v>26</v>
      </c>
      <c r="H12" s="186" t="s">
        <v>27</v>
      </c>
    </row>
    <row r="13" ht="12.75" customHeight="1"/>
    <row r="14" spans="3:8" ht="28.5" customHeight="1">
      <c r="C14" s="186" t="s">
        <v>28</v>
      </c>
      <c r="H14" s="186" t="s">
        <v>28</v>
      </c>
    </row>
    <row r="15" ht="25.5" customHeight="1"/>
    <row r="16" spans="2:10" ht="13.5" customHeight="1">
      <c r="B16" s="35"/>
      <c r="C16" s="36"/>
      <c r="D16" s="36"/>
      <c r="E16" s="37"/>
      <c r="F16" s="38"/>
      <c r="G16" s="39"/>
      <c r="H16" s="40"/>
      <c r="I16" s="41" t="s">
        <v>29</v>
      </c>
      <c r="J16" s="42"/>
    </row>
    <row r="17" spans="2:10" ht="15" customHeight="1">
      <c r="B17" s="43" t="s">
        <v>30</v>
      </c>
      <c r="C17" s="44"/>
      <c r="D17" s="45">
        <v>15</v>
      </c>
      <c r="E17" s="46" t="s">
        <v>18</v>
      </c>
      <c r="F17" s="47"/>
      <c r="G17" s="48"/>
      <c r="H17" s="48"/>
      <c r="I17" s="49"/>
      <c r="J17" s="50"/>
    </row>
    <row r="18" spans="2:9" ht="15">
      <c r="B18" s="43" t="s">
        <v>31</v>
      </c>
      <c r="C18" s="44"/>
      <c r="D18" s="45">
        <v>15</v>
      </c>
      <c r="E18" s="46" t="s">
        <v>18</v>
      </c>
      <c r="F18" s="51"/>
      <c r="G18" s="52"/>
      <c r="H18" s="52"/>
      <c r="I18" s="53"/>
    </row>
    <row r="19" spans="2:9" ht="15">
      <c r="B19" s="43" t="s">
        <v>30</v>
      </c>
      <c r="C19" s="44"/>
      <c r="D19" s="45">
        <v>21</v>
      </c>
      <c r="E19" s="46" t="s">
        <v>18</v>
      </c>
      <c r="F19" s="51"/>
      <c r="G19" s="52"/>
      <c r="H19" s="52"/>
      <c r="I19" s="53">
        <f>StavbaCelkem</f>
        <v>0</v>
      </c>
    </row>
    <row r="20" spans="2:10" ht="14" thickBot="1">
      <c r="B20" s="43" t="s">
        <v>31</v>
      </c>
      <c r="C20" s="44"/>
      <c r="D20" s="45">
        <v>21</v>
      </c>
      <c r="E20" s="46" t="s">
        <v>18</v>
      </c>
      <c r="F20" s="54"/>
      <c r="G20" s="55"/>
      <c r="H20" s="55"/>
      <c r="I20" s="56">
        <f>I31</f>
        <v>0</v>
      </c>
      <c r="J20" s="50"/>
    </row>
    <row r="21" spans="2:10" ht="17" thickBot="1">
      <c r="B21" s="134" t="s">
        <v>32</v>
      </c>
      <c r="C21" s="106"/>
      <c r="D21" s="106"/>
      <c r="E21" s="107"/>
      <c r="F21" s="108"/>
      <c r="G21" s="109"/>
      <c r="H21" s="109"/>
      <c r="I21" s="110">
        <f>SUM(I17:I20)</f>
        <v>0</v>
      </c>
      <c r="J21" s="57"/>
    </row>
    <row r="23" ht="15">
      <c r="J23" s="58"/>
    </row>
    <row r="24" ht="1.5" customHeight="1"/>
    <row r="25" spans="2:11" ht="15.75" customHeight="1">
      <c r="B25" s="59" t="s">
        <v>33</v>
      </c>
      <c r="C25" s="184"/>
      <c r="D25" s="184"/>
      <c r="E25" s="184"/>
      <c r="F25" s="184"/>
      <c r="G25" s="184"/>
      <c r="H25" s="184"/>
      <c r="I25" s="184"/>
      <c r="J25" s="60"/>
      <c r="K25" s="50"/>
    </row>
    <row r="26" ht="5.25" customHeight="1">
      <c r="K26" s="50"/>
    </row>
    <row r="27" spans="2:9" ht="24" customHeight="1">
      <c r="B27" s="61" t="s">
        <v>34</v>
      </c>
      <c r="C27" s="62"/>
      <c r="D27" s="62"/>
      <c r="E27" s="63"/>
      <c r="F27" s="64" t="s">
        <v>7</v>
      </c>
      <c r="G27" s="65" t="str">
        <f>CONCATENATE("Základ DPH ",SazbaDPH1," %")</f>
        <v>Základ DPH 15 %</v>
      </c>
      <c r="H27" s="64" t="str">
        <f>CONCATENATE("Základ DPH ",SazbaDPH2," %")</f>
        <v>Základ DPH 21 %</v>
      </c>
      <c r="I27" s="64" t="s">
        <v>35</v>
      </c>
    </row>
    <row r="28" spans="2:11" ht="15">
      <c r="B28" s="66" t="s">
        <v>19</v>
      </c>
      <c r="C28" s="67"/>
      <c r="D28" s="68"/>
      <c r="E28" s="69"/>
      <c r="F28" s="70"/>
      <c r="G28" s="71"/>
      <c r="H28" s="71"/>
      <c r="I28" s="72"/>
      <c r="K28" s="73"/>
    </row>
    <row r="29" spans="2:12" ht="15">
      <c r="B29" s="74"/>
      <c r="C29" s="201" t="s">
        <v>39</v>
      </c>
      <c r="D29" s="202"/>
      <c r="E29" s="203"/>
      <c r="F29" s="75">
        <f>H29+I29</f>
        <v>0</v>
      </c>
      <c r="G29" s="75"/>
      <c r="H29" s="76">
        <f>'Stavební rozpočet'!H156</f>
        <v>0</v>
      </c>
      <c r="I29" s="77">
        <f aca="true" t="shared" si="0" ref="I29:I30">(G29*SazbaDPH1)/100+(H29*SazbaDPH2)/100</f>
        <v>0</v>
      </c>
      <c r="K29" s="78"/>
      <c r="L29" s="78"/>
    </row>
    <row r="30" spans="2:12" ht="15">
      <c r="B30" s="74"/>
      <c r="C30" s="201" t="s">
        <v>127</v>
      </c>
      <c r="D30" s="202"/>
      <c r="E30" s="203"/>
      <c r="F30" s="75">
        <f>H30+I30</f>
        <v>0</v>
      </c>
      <c r="G30" s="75"/>
      <c r="H30" s="76">
        <f>Elektro!G95</f>
        <v>0</v>
      </c>
      <c r="I30" s="77">
        <f t="shared" si="0"/>
        <v>0</v>
      </c>
      <c r="K30" s="78"/>
      <c r="L30" s="78"/>
    </row>
    <row r="31" spans="1:9" ht="17.25" customHeight="1">
      <c r="A31" s="89"/>
      <c r="B31" s="111" t="s">
        <v>36</v>
      </c>
      <c r="C31" s="112"/>
      <c r="D31" s="113"/>
      <c r="E31" s="114"/>
      <c r="F31" s="115">
        <f>SUM(F29:F30)</f>
        <v>0</v>
      </c>
      <c r="G31" s="115"/>
      <c r="H31" s="115">
        <f>SUM(H29:H30)</f>
        <v>0</v>
      </c>
      <c r="I31" s="115">
        <f>SUM(I29:I30)</f>
        <v>0</v>
      </c>
    </row>
    <row r="32" spans="2:9" s="84" customFormat="1" ht="17.25" customHeight="1">
      <c r="B32" s="85"/>
      <c r="C32" s="86"/>
      <c r="D32" s="85"/>
      <c r="E32" s="87"/>
      <c r="F32" s="88"/>
      <c r="G32" s="88"/>
      <c r="H32" s="88"/>
      <c r="I32" s="88"/>
    </row>
    <row r="33" spans="2:9" ht="18">
      <c r="B33" s="59" t="s">
        <v>21</v>
      </c>
      <c r="C33" s="184"/>
      <c r="D33" s="184"/>
      <c r="E33" s="184"/>
      <c r="F33" s="184"/>
      <c r="G33" s="184"/>
      <c r="H33" s="184"/>
      <c r="I33" s="184"/>
    </row>
    <row r="34" spans="1:9" s="79" customFormat="1" ht="26.25" customHeight="1">
      <c r="A34" s="204" t="s">
        <v>37</v>
      </c>
      <c r="B34" s="205"/>
      <c r="C34" s="205"/>
      <c r="D34" s="205"/>
      <c r="E34" s="205"/>
      <c r="F34" s="205"/>
      <c r="G34" s="205"/>
      <c r="H34" s="205"/>
      <c r="I34" s="205"/>
    </row>
    <row r="35" spans="1:13" s="82" customFormat="1" ht="24.5" customHeight="1">
      <c r="A35" s="195" t="s">
        <v>38</v>
      </c>
      <c r="B35" s="196"/>
      <c r="C35" s="196"/>
      <c r="D35" s="196"/>
      <c r="E35" s="196"/>
      <c r="F35" s="196"/>
      <c r="G35" s="196"/>
      <c r="H35" s="197"/>
      <c r="I35" s="197"/>
      <c r="J35" s="80"/>
      <c r="K35" s="81"/>
      <c r="M35" s="83"/>
    </row>
    <row r="36" spans="1:10" ht="15">
      <c r="A36" s="17"/>
      <c r="B36" s="17" t="s">
        <v>122</v>
      </c>
      <c r="C36" s="17"/>
      <c r="D36" s="17"/>
      <c r="E36" s="17"/>
      <c r="F36" s="17"/>
      <c r="G36" s="17"/>
      <c r="H36" s="17"/>
      <c r="I36" s="7"/>
      <c r="J36" s="7"/>
    </row>
  </sheetData>
  <sheetProtection algorithmName="SHA-512" hashValue="Iaaw6N4etZGZRmaZ8X4+QX5XlN7IR1LVjtuOicatymeQwadIsLzcex2KF0hLinmNyst51icQfr9xN8HJnBD0Vg==" saltValue="3KvE8LpYkjta2hvzybq+Lw==" spinCount="100000" sheet="1" objects="1" scenarios="1"/>
  <mergeCells count="6">
    <mergeCell ref="A35:I35"/>
    <mergeCell ref="B2:I2"/>
    <mergeCell ref="B4:I4"/>
    <mergeCell ref="C29:E29"/>
    <mergeCell ref="A34:I34"/>
    <mergeCell ref="C30:E30"/>
  </mergeCells>
  <printOptions horizontalCentered="1"/>
  <pageMargins left="0.7086614173228347" right="0.7086614173228347" top="0.7480314960629921" bottom="0.7480314960629921" header="0.31496062992125984" footer="0.31496062992125984"/>
  <pageSetup fitToHeight="99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66"/>
  <sheetViews>
    <sheetView zoomScale="150" zoomScaleNormal="150" workbookViewId="0" topLeftCell="A1">
      <selection activeCell="K18" sqref="K18"/>
    </sheetView>
  </sheetViews>
  <sheetFormatPr defaultColWidth="8.8515625" defaultRowHeight="15"/>
  <cols>
    <col min="1" max="2" width="4.7109375" style="7" customWidth="1"/>
    <col min="3" max="3" width="13.7109375" style="7" customWidth="1"/>
    <col min="4" max="4" width="64.7109375" style="7" customWidth="1"/>
    <col min="5" max="5" width="6.7109375" style="7" customWidth="1"/>
    <col min="6" max="6" width="8.7109375" style="7" customWidth="1"/>
    <col min="7" max="7" width="10.7109375" style="7" customWidth="1"/>
    <col min="8" max="8" width="15.7109375" style="7" customWidth="1"/>
  </cols>
  <sheetData>
    <row r="1" spans="1:10" ht="20">
      <c r="A1" s="4" t="s">
        <v>252</v>
      </c>
      <c r="B1" s="5"/>
      <c r="C1" s="5"/>
      <c r="D1" s="5"/>
      <c r="E1" s="5"/>
      <c r="F1" s="5"/>
      <c r="G1" s="5"/>
      <c r="H1" s="5"/>
      <c r="I1" s="7"/>
      <c r="J1" s="7"/>
    </row>
    <row r="2" spans="1:10" ht="15">
      <c r="A2" s="2" t="s">
        <v>55</v>
      </c>
      <c r="B2" s="2"/>
      <c r="C2" s="6"/>
      <c r="D2" s="6"/>
      <c r="E2" s="6"/>
      <c r="F2" s="6"/>
      <c r="G2" s="5"/>
      <c r="H2" s="5"/>
      <c r="I2" s="7"/>
      <c r="J2" s="7"/>
    </row>
    <row r="3" spans="1:10" ht="15">
      <c r="A3" s="2" t="s">
        <v>56</v>
      </c>
      <c r="B3" s="1"/>
      <c r="C3" s="3"/>
      <c r="D3" s="9"/>
      <c r="E3" s="9"/>
      <c r="F3" s="9"/>
      <c r="G3" s="9"/>
      <c r="H3" s="9"/>
      <c r="I3" s="7"/>
      <c r="J3" s="7"/>
    </row>
    <row r="4" spans="1:10" ht="15">
      <c r="A4" s="2" t="s">
        <v>41</v>
      </c>
      <c r="B4" s="1"/>
      <c r="C4" s="3"/>
      <c r="D4" s="9"/>
      <c r="E4" s="9"/>
      <c r="F4" s="9"/>
      <c r="G4" s="9"/>
      <c r="H4" s="9"/>
      <c r="I4" s="7"/>
      <c r="J4" s="7"/>
    </row>
    <row r="5" spans="1:10" ht="15">
      <c r="A5" s="2"/>
      <c r="B5" s="1"/>
      <c r="C5" s="3"/>
      <c r="D5" s="9"/>
      <c r="E5" s="9"/>
      <c r="F5" s="9"/>
      <c r="G5" s="9"/>
      <c r="H5" s="9"/>
      <c r="I5" s="7"/>
      <c r="J5" s="7"/>
    </row>
    <row r="6" spans="1:10" ht="24">
      <c r="A6" s="8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7"/>
      <c r="J6" s="7"/>
    </row>
    <row r="7" spans="1:10" ht="15">
      <c r="A7" s="8" t="s">
        <v>8</v>
      </c>
      <c r="B7" s="8" t="s">
        <v>9</v>
      </c>
      <c r="C7" s="8" t="s">
        <v>10</v>
      </c>
      <c r="D7" s="8" t="s">
        <v>11</v>
      </c>
      <c r="E7" s="8" t="s">
        <v>12</v>
      </c>
      <c r="F7" s="8" t="s">
        <v>13</v>
      </c>
      <c r="G7" s="8" t="s">
        <v>14</v>
      </c>
      <c r="H7" s="8">
        <v>8</v>
      </c>
      <c r="I7" s="7"/>
      <c r="J7" s="7"/>
    </row>
    <row r="8" spans="1:10" s="93" customFormat="1" ht="21" customHeight="1">
      <c r="A8" s="123"/>
      <c r="B8" s="124"/>
      <c r="C8" s="124" t="s">
        <v>15</v>
      </c>
      <c r="D8" s="124" t="s">
        <v>16</v>
      </c>
      <c r="E8" s="124"/>
      <c r="F8" s="125"/>
      <c r="G8" s="126"/>
      <c r="H8" s="144">
        <f>H9+H25+H34</f>
        <v>0</v>
      </c>
      <c r="I8" s="97"/>
      <c r="J8" s="92"/>
    </row>
    <row r="9" spans="1:10" s="18" customFormat="1" ht="13.5" customHeight="1">
      <c r="A9" s="127"/>
      <c r="B9" s="128"/>
      <c r="C9" s="128">
        <v>4</v>
      </c>
      <c r="D9" s="128" t="s">
        <v>198</v>
      </c>
      <c r="E9" s="128"/>
      <c r="F9" s="129"/>
      <c r="G9" s="210"/>
      <c r="H9" s="145">
        <f>SUM(H10:H24)</f>
        <v>0</v>
      </c>
      <c r="I9" s="92"/>
      <c r="J9" s="92"/>
    </row>
    <row r="10" spans="1:11" s="143" customFormat="1" ht="13.5" customHeight="1">
      <c r="A10" s="118">
        <v>1</v>
      </c>
      <c r="B10" s="119">
        <v>411</v>
      </c>
      <c r="C10" s="139">
        <v>411321313</v>
      </c>
      <c r="D10" s="139" t="s">
        <v>197</v>
      </c>
      <c r="E10" s="139" t="s">
        <v>125</v>
      </c>
      <c r="F10" s="140">
        <f>F11</f>
        <v>2.2</v>
      </c>
      <c r="G10" s="211"/>
      <c r="H10" s="120">
        <f>F10*G10</f>
        <v>0</v>
      </c>
      <c r="I10" s="142"/>
      <c r="K10" s="18"/>
    </row>
    <row r="11" spans="1:11" s="143" customFormat="1" ht="13.5" customHeight="1">
      <c r="A11" s="118"/>
      <c r="B11" s="119"/>
      <c r="C11" s="139"/>
      <c r="D11" s="121" t="s">
        <v>199</v>
      </c>
      <c r="E11" s="139"/>
      <c r="F11" s="122">
        <f>11*0.2</f>
        <v>2.2</v>
      </c>
      <c r="G11" s="211"/>
      <c r="H11" s="120"/>
      <c r="I11" s="142"/>
      <c r="K11" s="18"/>
    </row>
    <row r="12" spans="1:11" s="143" customFormat="1" ht="13.5" customHeight="1">
      <c r="A12" s="118">
        <v>2</v>
      </c>
      <c r="B12" s="119">
        <v>411</v>
      </c>
      <c r="C12" s="139">
        <v>411351011</v>
      </c>
      <c r="D12" s="139" t="s">
        <v>200</v>
      </c>
      <c r="E12" s="139" t="s">
        <v>17</v>
      </c>
      <c r="F12" s="140">
        <f>F13</f>
        <v>11</v>
      </c>
      <c r="G12" s="211"/>
      <c r="H12" s="120">
        <f>F12*G12</f>
        <v>0</v>
      </c>
      <c r="I12" s="142"/>
      <c r="K12" s="18"/>
    </row>
    <row r="13" spans="1:11" s="143" customFormat="1" ht="13.5" customHeight="1">
      <c r="A13" s="118"/>
      <c r="B13" s="119"/>
      <c r="C13" s="139"/>
      <c r="D13" s="121" t="s">
        <v>201</v>
      </c>
      <c r="E13" s="139"/>
      <c r="F13" s="122">
        <v>11</v>
      </c>
      <c r="G13" s="211"/>
      <c r="H13" s="120"/>
      <c r="I13" s="142"/>
      <c r="K13" s="18"/>
    </row>
    <row r="14" spans="1:11" s="143" customFormat="1" ht="13.5" customHeight="1">
      <c r="A14" s="118">
        <v>3</v>
      </c>
      <c r="B14" s="119">
        <v>411</v>
      </c>
      <c r="C14" s="139">
        <v>411351012</v>
      </c>
      <c r="D14" s="139" t="s">
        <v>202</v>
      </c>
      <c r="E14" s="139" t="s">
        <v>17</v>
      </c>
      <c r="F14" s="140">
        <f>F15</f>
        <v>11</v>
      </c>
      <c r="G14" s="211"/>
      <c r="H14" s="120">
        <f>F14*G14</f>
        <v>0</v>
      </c>
      <c r="I14" s="142"/>
      <c r="K14" s="18"/>
    </row>
    <row r="15" spans="1:11" s="143" customFormat="1" ht="13.5" customHeight="1">
      <c r="A15" s="118"/>
      <c r="B15" s="119"/>
      <c r="C15" s="139"/>
      <c r="D15" s="121" t="s">
        <v>201</v>
      </c>
      <c r="E15" s="139"/>
      <c r="F15" s="122">
        <f>F12</f>
        <v>11</v>
      </c>
      <c r="G15" s="211"/>
      <c r="H15" s="120"/>
      <c r="I15" s="142"/>
      <c r="K15" s="18"/>
    </row>
    <row r="16" spans="1:11" s="143" customFormat="1" ht="13.5" customHeight="1">
      <c r="A16" s="118">
        <v>4</v>
      </c>
      <c r="B16" s="119">
        <v>411</v>
      </c>
      <c r="C16" s="139">
        <v>411354311</v>
      </c>
      <c r="D16" s="139" t="s">
        <v>203</v>
      </c>
      <c r="E16" s="139" t="s">
        <v>17</v>
      </c>
      <c r="F16" s="140">
        <f>F17</f>
        <v>11</v>
      </c>
      <c r="G16" s="211"/>
      <c r="H16" s="120">
        <f>F16*G16</f>
        <v>0</v>
      </c>
      <c r="I16" s="142"/>
      <c r="K16" s="18"/>
    </row>
    <row r="17" spans="1:11" s="143" customFormat="1" ht="13.5" customHeight="1">
      <c r="A17" s="118"/>
      <c r="B17" s="119"/>
      <c r="C17" s="139"/>
      <c r="D17" s="121" t="s">
        <v>204</v>
      </c>
      <c r="E17" s="139"/>
      <c r="F17" s="122">
        <v>11</v>
      </c>
      <c r="G17" s="211"/>
      <c r="H17" s="120"/>
      <c r="I17" s="142"/>
      <c r="K17" s="18"/>
    </row>
    <row r="18" spans="1:11" s="143" customFormat="1" ht="13.5" customHeight="1">
      <c r="A18" s="118">
        <v>5</v>
      </c>
      <c r="B18" s="119">
        <v>411</v>
      </c>
      <c r="C18" s="139">
        <v>411354312</v>
      </c>
      <c r="D18" s="139" t="s">
        <v>205</v>
      </c>
      <c r="E18" s="139" t="s">
        <v>17</v>
      </c>
      <c r="F18" s="140">
        <f>F19</f>
        <v>11</v>
      </c>
      <c r="G18" s="211"/>
      <c r="H18" s="120">
        <f>F18*G18</f>
        <v>0</v>
      </c>
      <c r="I18" s="142"/>
      <c r="K18" s="18"/>
    </row>
    <row r="19" spans="1:11" s="143" customFormat="1" ht="13.5" customHeight="1">
      <c r="A19" s="118"/>
      <c r="B19" s="119"/>
      <c r="C19" s="139"/>
      <c r="D19" s="121" t="s">
        <v>204</v>
      </c>
      <c r="E19" s="139"/>
      <c r="F19" s="122">
        <f>F16</f>
        <v>11</v>
      </c>
      <c r="G19" s="211"/>
      <c r="H19" s="120"/>
      <c r="I19" s="142"/>
      <c r="K19" s="18"/>
    </row>
    <row r="20" spans="1:11" s="143" customFormat="1" ht="13.5" customHeight="1">
      <c r="A20" s="118">
        <v>6</v>
      </c>
      <c r="B20" s="119">
        <v>411</v>
      </c>
      <c r="C20" s="139">
        <v>411362021</v>
      </c>
      <c r="D20" s="139" t="s">
        <v>206</v>
      </c>
      <c r="E20" s="139" t="s">
        <v>40</v>
      </c>
      <c r="F20" s="140">
        <f>F21</f>
        <v>0.3</v>
      </c>
      <c r="G20" s="211"/>
      <c r="H20" s="120">
        <f>F20*G20</f>
        <v>0</v>
      </c>
      <c r="I20" s="142"/>
      <c r="K20" s="18"/>
    </row>
    <row r="21" spans="1:11" s="143" customFormat="1" ht="13.5" customHeight="1">
      <c r="A21" s="118"/>
      <c r="B21" s="119"/>
      <c r="C21" s="139"/>
      <c r="D21" s="121" t="s">
        <v>207</v>
      </c>
      <c r="E21" s="139"/>
      <c r="F21" s="122">
        <v>0.3</v>
      </c>
      <c r="G21" s="211"/>
      <c r="H21" s="120"/>
      <c r="I21" s="142"/>
      <c r="K21" s="18"/>
    </row>
    <row r="22" spans="1:11" s="143" customFormat="1" ht="13.5" customHeight="1">
      <c r="A22" s="118">
        <v>7</v>
      </c>
      <c r="B22" s="119">
        <v>413</v>
      </c>
      <c r="C22" s="139">
        <v>413941123</v>
      </c>
      <c r="D22" s="139" t="s">
        <v>208</v>
      </c>
      <c r="E22" s="139" t="s">
        <v>40</v>
      </c>
      <c r="F22" s="140">
        <f>F23</f>
        <v>0.64</v>
      </c>
      <c r="G22" s="211"/>
      <c r="H22" s="120">
        <f>F22*G22</f>
        <v>0</v>
      </c>
      <c r="I22" s="142"/>
      <c r="K22" s="18"/>
    </row>
    <row r="23" spans="1:11" s="143" customFormat="1" ht="13.5" customHeight="1">
      <c r="A23" s="118"/>
      <c r="B23" s="119"/>
      <c r="C23" s="139"/>
      <c r="D23" s="121" t="s">
        <v>209</v>
      </c>
      <c r="E23" s="139"/>
      <c r="F23" s="122">
        <v>0.64</v>
      </c>
      <c r="G23" s="211"/>
      <c r="H23" s="120"/>
      <c r="I23" s="142"/>
      <c r="K23" s="18"/>
    </row>
    <row r="24" spans="1:11" s="193" customFormat="1" ht="13.5" customHeight="1">
      <c r="A24" s="187">
        <v>8</v>
      </c>
      <c r="B24" s="188">
        <v>130</v>
      </c>
      <c r="C24" s="189">
        <v>13010718</v>
      </c>
      <c r="D24" s="189" t="s">
        <v>210</v>
      </c>
      <c r="E24" s="189" t="s">
        <v>40</v>
      </c>
      <c r="F24" s="190">
        <v>0.7</v>
      </c>
      <c r="G24" s="212"/>
      <c r="H24" s="191">
        <f>F24*G24</f>
        <v>0</v>
      </c>
      <c r="I24" s="192"/>
      <c r="K24" s="194"/>
    </row>
    <row r="25" spans="1:10" s="18" customFormat="1" ht="13.5" customHeight="1">
      <c r="A25" s="127"/>
      <c r="B25" s="128"/>
      <c r="C25" s="128">
        <v>6</v>
      </c>
      <c r="D25" s="128" t="s">
        <v>180</v>
      </c>
      <c r="E25" s="128"/>
      <c r="F25" s="129"/>
      <c r="G25" s="210"/>
      <c r="H25" s="145">
        <f>SUM(H26:H33)</f>
        <v>0</v>
      </c>
      <c r="I25" s="92"/>
      <c r="J25" s="92"/>
    </row>
    <row r="26" spans="1:11" s="143" customFormat="1" ht="13.5" customHeight="1">
      <c r="A26" s="118">
        <v>9</v>
      </c>
      <c r="B26" s="119">
        <v>611</v>
      </c>
      <c r="C26" s="139">
        <v>611321141</v>
      </c>
      <c r="D26" s="139" t="s">
        <v>182</v>
      </c>
      <c r="E26" s="139" t="s">
        <v>17</v>
      </c>
      <c r="F26" s="140">
        <f>F27</f>
        <v>11</v>
      </c>
      <c r="G26" s="211"/>
      <c r="H26" s="120">
        <f>F26*G26</f>
        <v>0</v>
      </c>
      <c r="I26" s="142"/>
      <c r="K26" s="18"/>
    </row>
    <row r="27" spans="1:11" s="143" customFormat="1" ht="13.5" customHeight="1">
      <c r="A27" s="118"/>
      <c r="B27" s="119"/>
      <c r="C27" s="139"/>
      <c r="D27" s="121" t="s">
        <v>183</v>
      </c>
      <c r="E27" s="139"/>
      <c r="F27" s="122">
        <v>11</v>
      </c>
      <c r="G27" s="211"/>
      <c r="H27" s="120"/>
      <c r="I27" s="142"/>
      <c r="K27" s="18"/>
    </row>
    <row r="28" spans="1:11" s="143" customFormat="1" ht="13.5" customHeight="1">
      <c r="A28" s="118">
        <v>10</v>
      </c>
      <c r="B28" s="119">
        <v>622</v>
      </c>
      <c r="C28" s="139">
        <v>622321121</v>
      </c>
      <c r="D28" s="139" t="s">
        <v>179</v>
      </c>
      <c r="E28" s="139" t="s">
        <v>17</v>
      </c>
      <c r="F28" s="140">
        <f>F29</f>
        <v>3.5</v>
      </c>
      <c r="G28" s="211"/>
      <c r="H28" s="120">
        <f>F28*G28</f>
        <v>0</v>
      </c>
      <c r="I28" s="142"/>
      <c r="K28" s="18"/>
    </row>
    <row r="29" spans="1:11" s="143" customFormat="1" ht="13.5" customHeight="1">
      <c r="A29" s="118"/>
      <c r="B29" s="119"/>
      <c r="C29" s="139"/>
      <c r="D29" s="121" t="s">
        <v>178</v>
      </c>
      <c r="E29" s="139"/>
      <c r="F29" s="122">
        <v>3.5</v>
      </c>
      <c r="G29" s="211"/>
      <c r="H29" s="120"/>
      <c r="I29" s="142"/>
      <c r="K29" s="18"/>
    </row>
    <row r="30" spans="1:11" s="143" customFormat="1" ht="13.5" customHeight="1">
      <c r="A30" s="118">
        <v>11</v>
      </c>
      <c r="B30" s="119">
        <v>628</v>
      </c>
      <c r="C30" s="139">
        <v>628613611</v>
      </c>
      <c r="D30" s="139" t="s">
        <v>238</v>
      </c>
      <c r="E30" s="139" t="s">
        <v>97</v>
      </c>
      <c r="F30" s="140">
        <f>F31</f>
        <v>4890</v>
      </c>
      <c r="G30" s="211"/>
      <c r="H30" s="120">
        <f>F30*G30</f>
        <v>0</v>
      </c>
      <c r="I30" s="142"/>
      <c r="K30" s="18"/>
    </row>
    <row r="31" spans="1:11" s="143" customFormat="1" ht="13.5" customHeight="1">
      <c r="A31" s="118"/>
      <c r="B31" s="119"/>
      <c r="C31" s="139"/>
      <c r="D31" s="121" t="s">
        <v>237</v>
      </c>
      <c r="E31" s="139"/>
      <c r="F31" s="122">
        <f>F128</f>
        <v>4890</v>
      </c>
      <c r="G31" s="211"/>
      <c r="H31" s="120"/>
      <c r="I31" s="142"/>
      <c r="K31" s="18"/>
    </row>
    <row r="32" spans="1:11" s="143" customFormat="1" ht="13.5" customHeight="1">
      <c r="A32" s="118">
        <v>12</v>
      </c>
      <c r="B32" s="119">
        <v>632</v>
      </c>
      <c r="C32" s="139">
        <v>632450134</v>
      </c>
      <c r="D32" s="139" t="s">
        <v>195</v>
      </c>
      <c r="E32" s="139" t="s">
        <v>17</v>
      </c>
      <c r="F32" s="140">
        <f>F33</f>
        <v>11</v>
      </c>
      <c r="G32" s="211"/>
      <c r="H32" s="120">
        <f>F32*G32</f>
        <v>0</v>
      </c>
      <c r="I32" s="142"/>
      <c r="K32" s="18"/>
    </row>
    <row r="33" spans="1:11" s="143" customFormat="1" ht="13.5" customHeight="1">
      <c r="A33" s="118"/>
      <c r="B33" s="119"/>
      <c r="C33" s="139"/>
      <c r="D33" s="121" t="s">
        <v>196</v>
      </c>
      <c r="E33" s="139"/>
      <c r="F33" s="122">
        <v>11</v>
      </c>
      <c r="G33" s="211"/>
      <c r="H33" s="120"/>
      <c r="I33" s="142"/>
      <c r="K33" s="18"/>
    </row>
    <row r="34" spans="1:10" s="18" customFormat="1" ht="13.5" customHeight="1">
      <c r="A34" s="127"/>
      <c r="B34" s="128"/>
      <c r="C34" s="128">
        <v>9</v>
      </c>
      <c r="D34" s="128" t="s">
        <v>43</v>
      </c>
      <c r="E34" s="128"/>
      <c r="F34" s="129"/>
      <c r="G34" s="210"/>
      <c r="H34" s="145">
        <f>SUM(H35:H67)</f>
        <v>0</v>
      </c>
      <c r="I34" s="92"/>
      <c r="J34" s="92"/>
    </row>
    <row r="35" spans="1:11" s="141" customFormat="1" ht="27" customHeight="1">
      <c r="A35" s="118">
        <v>13</v>
      </c>
      <c r="B35" s="119">
        <v>941</v>
      </c>
      <c r="C35" s="139">
        <v>941121112</v>
      </c>
      <c r="D35" s="139" t="s">
        <v>106</v>
      </c>
      <c r="E35" s="139" t="s">
        <v>17</v>
      </c>
      <c r="F35" s="140">
        <f>F36</f>
        <v>550</v>
      </c>
      <c r="G35" s="211"/>
      <c r="H35" s="120">
        <f>F35*G35</f>
        <v>0</v>
      </c>
      <c r="I35" s="91"/>
      <c r="K35" s="18"/>
    </row>
    <row r="36" spans="1:11" s="133" customFormat="1" ht="27" customHeight="1">
      <c r="A36" s="118"/>
      <c r="B36" s="119"/>
      <c r="C36" s="132"/>
      <c r="D36" s="121" t="s">
        <v>118</v>
      </c>
      <c r="E36" s="132"/>
      <c r="F36" s="122">
        <v>550</v>
      </c>
      <c r="G36" s="211"/>
      <c r="H36" s="120"/>
      <c r="I36" s="131"/>
      <c r="K36" s="18"/>
    </row>
    <row r="37" spans="1:11" s="143" customFormat="1" ht="27" customHeight="1">
      <c r="A37" s="118">
        <v>14</v>
      </c>
      <c r="B37" s="119">
        <v>941</v>
      </c>
      <c r="C37" s="139">
        <v>941121812</v>
      </c>
      <c r="D37" s="139" t="s">
        <v>107</v>
      </c>
      <c r="E37" s="139" t="s">
        <v>17</v>
      </c>
      <c r="F37" s="140">
        <f>F35</f>
        <v>550</v>
      </c>
      <c r="G37" s="211"/>
      <c r="H37" s="120">
        <f>F37*G37</f>
        <v>0</v>
      </c>
      <c r="I37" s="142"/>
      <c r="K37" s="18"/>
    </row>
    <row r="38" spans="1:11" s="142" customFormat="1" ht="13.5" customHeight="1">
      <c r="A38" s="118">
        <v>15</v>
      </c>
      <c r="B38" s="119">
        <v>941</v>
      </c>
      <c r="C38" s="139">
        <v>941121212</v>
      </c>
      <c r="D38" s="139" t="s">
        <v>108</v>
      </c>
      <c r="E38" s="139" t="s">
        <v>17</v>
      </c>
      <c r="F38" s="140">
        <f>F39</f>
        <v>33000</v>
      </c>
      <c r="G38" s="211"/>
      <c r="H38" s="120">
        <f>F38*G38</f>
        <v>0</v>
      </c>
      <c r="I38" s="91"/>
      <c r="K38" s="18"/>
    </row>
    <row r="39" spans="1:11" s="143" customFormat="1" ht="13.5" customHeight="1">
      <c r="A39" s="118"/>
      <c r="B39" s="119"/>
      <c r="C39" s="139"/>
      <c r="D39" s="121" t="s">
        <v>119</v>
      </c>
      <c r="E39" s="139"/>
      <c r="F39" s="122">
        <f>60*550</f>
        <v>33000</v>
      </c>
      <c r="G39" s="211"/>
      <c r="H39" s="120"/>
      <c r="I39" s="142"/>
      <c r="K39" s="18"/>
    </row>
    <row r="40" spans="1:11" s="143" customFormat="1" ht="13.5" customHeight="1">
      <c r="A40" s="118">
        <v>16</v>
      </c>
      <c r="B40" s="119">
        <v>944</v>
      </c>
      <c r="C40" s="139">
        <v>944511111</v>
      </c>
      <c r="D40" s="139" t="s">
        <v>109</v>
      </c>
      <c r="E40" s="139" t="s">
        <v>17</v>
      </c>
      <c r="F40" s="140">
        <f>F41</f>
        <v>550</v>
      </c>
      <c r="G40" s="211"/>
      <c r="H40" s="120">
        <f>F40*G40</f>
        <v>0</v>
      </c>
      <c r="I40" s="142"/>
      <c r="K40" s="18"/>
    </row>
    <row r="41" spans="1:11" s="143" customFormat="1" ht="13.5" customHeight="1">
      <c r="A41" s="118"/>
      <c r="B41" s="119"/>
      <c r="C41" s="139"/>
      <c r="D41" s="121" t="s">
        <v>110</v>
      </c>
      <c r="E41" s="139"/>
      <c r="F41" s="122">
        <f>F35</f>
        <v>550</v>
      </c>
      <c r="G41" s="211"/>
      <c r="H41" s="120"/>
      <c r="I41" s="142"/>
      <c r="K41" s="18"/>
    </row>
    <row r="42" spans="1:11" s="142" customFormat="1" ht="13.5" customHeight="1">
      <c r="A42" s="118">
        <v>17</v>
      </c>
      <c r="B42" s="119">
        <v>944</v>
      </c>
      <c r="C42" s="139">
        <v>944511811</v>
      </c>
      <c r="D42" s="139" t="s">
        <v>111</v>
      </c>
      <c r="E42" s="139" t="s">
        <v>17</v>
      </c>
      <c r="F42" s="140">
        <f>F40</f>
        <v>550</v>
      </c>
      <c r="G42" s="211"/>
      <c r="H42" s="120">
        <f>F42*G42</f>
        <v>0</v>
      </c>
      <c r="K42" s="18"/>
    </row>
    <row r="43" spans="1:11" s="142" customFormat="1" ht="13.5" customHeight="1">
      <c r="A43" s="118">
        <v>18</v>
      </c>
      <c r="B43" s="119">
        <v>944</v>
      </c>
      <c r="C43" s="139">
        <v>944511211</v>
      </c>
      <c r="D43" s="139" t="s">
        <v>112</v>
      </c>
      <c r="E43" s="139" t="s">
        <v>17</v>
      </c>
      <c r="F43" s="140">
        <f>F44</f>
        <v>33000</v>
      </c>
      <c r="G43" s="211"/>
      <c r="H43" s="120">
        <f>F43*G43</f>
        <v>0</v>
      </c>
      <c r="K43" s="18"/>
    </row>
    <row r="44" spans="1:11" s="143" customFormat="1" ht="13.5" customHeight="1">
      <c r="A44" s="118"/>
      <c r="B44" s="119"/>
      <c r="C44" s="139"/>
      <c r="D44" s="121" t="s">
        <v>119</v>
      </c>
      <c r="E44" s="139"/>
      <c r="F44" s="122">
        <f>60*550</f>
        <v>33000</v>
      </c>
      <c r="G44" s="211"/>
      <c r="H44" s="120"/>
      <c r="I44" s="142"/>
      <c r="K44" s="18"/>
    </row>
    <row r="45" spans="1:11" s="142" customFormat="1" ht="13.5" customHeight="1">
      <c r="A45" s="118">
        <v>19</v>
      </c>
      <c r="B45" s="119">
        <v>944</v>
      </c>
      <c r="C45" s="139">
        <v>944711112</v>
      </c>
      <c r="D45" s="139" t="s">
        <v>113</v>
      </c>
      <c r="E45" s="139" t="s">
        <v>42</v>
      </c>
      <c r="F45" s="140">
        <f>F46</f>
        <v>30</v>
      </c>
      <c r="G45" s="211"/>
      <c r="H45" s="120">
        <f>F45*G45</f>
        <v>0</v>
      </c>
      <c r="I45" s="91"/>
      <c r="K45" s="18"/>
    </row>
    <row r="46" spans="1:11" s="143" customFormat="1" ht="13.5" customHeight="1">
      <c r="A46" s="118"/>
      <c r="B46" s="119"/>
      <c r="C46" s="139"/>
      <c r="D46" s="121" t="s">
        <v>114</v>
      </c>
      <c r="E46" s="139"/>
      <c r="F46" s="122">
        <v>30</v>
      </c>
      <c r="G46" s="211"/>
      <c r="H46" s="120"/>
      <c r="I46" s="142"/>
      <c r="K46" s="18"/>
    </row>
    <row r="47" spans="1:11" s="142" customFormat="1" ht="13.5" customHeight="1">
      <c r="A47" s="118">
        <v>20</v>
      </c>
      <c r="B47" s="119">
        <v>944</v>
      </c>
      <c r="C47" s="139">
        <v>944711814</v>
      </c>
      <c r="D47" s="139" t="s">
        <v>115</v>
      </c>
      <c r="E47" s="139" t="s">
        <v>42</v>
      </c>
      <c r="F47" s="140">
        <f>F45</f>
        <v>30</v>
      </c>
      <c r="G47" s="211"/>
      <c r="H47" s="120">
        <f>F47*G47</f>
        <v>0</v>
      </c>
      <c r="I47" s="91"/>
      <c r="K47" s="18"/>
    </row>
    <row r="48" spans="1:11" s="142" customFormat="1" ht="13.5" customHeight="1">
      <c r="A48" s="118">
        <v>21</v>
      </c>
      <c r="B48" s="119">
        <v>944</v>
      </c>
      <c r="C48" s="139">
        <v>944711212</v>
      </c>
      <c r="D48" s="139" t="s">
        <v>116</v>
      </c>
      <c r="E48" s="139" t="s">
        <v>42</v>
      </c>
      <c r="F48" s="140">
        <f>F49</f>
        <v>1800</v>
      </c>
      <c r="G48" s="211"/>
      <c r="H48" s="120">
        <f>F48*G48</f>
        <v>0</v>
      </c>
      <c r="I48" s="91"/>
      <c r="K48" s="18"/>
    </row>
    <row r="49" spans="1:11" s="143" customFormat="1" ht="13.5" customHeight="1">
      <c r="A49" s="118"/>
      <c r="B49" s="119"/>
      <c r="C49" s="139"/>
      <c r="D49" s="121" t="s">
        <v>117</v>
      </c>
      <c r="E49" s="139"/>
      <c r="F49" s="122">
        <f>60*30</f>
        <v>1800</v>
      </c>
      <c r="G49" s="211"/>
      <c r="H49" s="120"/>
      <c r="I49" s="142"/>
      <c r="K49" s="18"/>
    </row>
    <row r="50" spans="1:11" s="142" customFormat="1" ht="13.5" customHeight="1">
      <c r="A50" s="118">
        <v>22</v>
      </c>
      <c r="B50" s="119">
        <v>953</v>
      </c>
      <c r="C50" s="139">
        <v>953962112</v>
      </c>
      <c r="D50" s="139" t="s">
        <v>229</v>
      </c>
      <c r="E50" s="139" t="s">
        <v>63</v>
      </c>
      <c r="F50" s="140">
        <f>F51</f>
        <v>44</v>
      </c>
      <c r="G50" s="211"/>
      <c r="H50" s="120">
        <f>F50*G50</f>
        <v>0</v>
      </c>
      <c r="I50" s="91"/>
      <c r="K50" s="18"/>
    </row>
    <row r="51" spans="1:11" s="143" customFormat="1" ht="13.5" customHeight="1">
      <c r="A51" s="118"/>
      <c r="B51" s="119"/>
      <c r="C51" s="139"/>
      <c r="D51" s="121" t="s">
        <v>231</v>
      </c>
      <c r="E51" s="139"/>
      <c r="F51" s="122">
        <v>44</v>
      </c>
      <c r="G51" s="211"/>
      <c r="H51" s="120"/>
      <c r="I51" s="142"/>
      <c r="K51" s="18"/>
    </row>
    <row r="52" spans="1:11" s="142" customFormat="1" ht="13.5" customHeight="1">
      <c r="A52" s="118">
        <v>23</v>
      </c>
      <c r="B52" s="119">
        <v>953</v>
      </c>
      <c r="C52" s="139">
        <v>953965117</v>
      </c>
      <c r="D52" s="139" t="s">
        <v>230</v>
      </c>
      <c r="E52" s="139" t="s">
        <v>63</v>
      </c>
      <c r="F52" s="140">
        <f>F53</f>
        <v>44</v>
      </c>
      <c r="G52" s="211"/>
      <c r="H52" s="120">
        <f>F52*G52</f>
        <v>0</v>
      </c>
      <c r="I52" s="91"/>
      <c r="K52" s="18"/>
    </row>
    <row r="53" spans="1:11" s="143" customFormat="1" ht="13.5" customHeight="1">
      <c r="A53" s="118"/>
      <c r="B53" s="119"/>
      <c r="C53" s="139"/>
      <c r="D53" s="121" t="s">
        <v>231</v>
      </c>
      <c r="E53" s="139"/>
      <c r="F53" s="122">
        <f>F50</f>
        <v>44</v>
      </c>
      <c r="G53" s="211"/>
      <c r="H53" s="120"/>
      <c r="I53" s="142"/>
      <c r="K53" s="18"/>
    </row>
    <row r="54" spans="1:11" s="142" customFormat="1" ht="13.5" customHeight="1">
      <c r="A54" s="118">
        <v>24</v>
      </c>
      <c r="B54" s="119">
        <v>962</v>
      </c>
      <c r="C54" s="139">
        <v>962032641</v>
      </c>
      <c r="D54" s="139" t="s">
        <v>239</v>
      </c>
      <c r="E54" s="139" t="s">
        <v>125</v>
      </c>
      <c r="F54" s="140">
        <f>F55</f>
        <v>9.1</v>
      </c>
      <c r="G54" s="211"/>
      <c r="H54" s="120">
        <f>F54*G54</f>
        <v>0</v>
      </c>
      <c r="I54" s="91"/>
      <c r="K54" s="18"/>
    </row>
    <row r="55" spans="1:11" s="143" customFormat="1" ht="13.5" customHeight="1">
      <c r="A55" s="118"/>
      <c r="B55" s="119"/>
      <c r="C55" s="139"/>
      <c r="D55" s="121" t="s">
        <v>240</v>
      </c>
      <c r="E55" s="139"/>
      <c r="F55" s="122">
        <f>1.3*1*7</f>
        <v>9.1</v>
      </c>
      <c r="G55" s="211"/>
      <c r="H55" s="120"/>
      <c r="I55" s="142"/>
      <c r="K55" s="18"/>
    </row>
    <row r="56" spans="1:11" s="142" customFormat="1" ht="13.5" customHeight="1">
      <c r="A56" s="118">
        <v>25</v>
      </c>
      <c r="B56" s="119">
        <v>966</v>
      </c>
      <c r="C56" s="139">
        <v>966031313</v>
      </c>
      <c r="D56" s="139" t="s">
        <v>177</v>
      </c>
      <c r="E56" s="139" t="s">
        <v>42</v>
      </c>
      <c r="F56" s="140">
        <f>F57</f>
        <v>7.7</v>
      </c>
      <c r="G56" s="211"/>
      <c r="H56" s="120">
        <f>F56*G56</f>
        <v>0</v>
      </c>
      <c r="I56" s="91"/>
      <c r="K56" s="18"/>
    </row>
    <row r="57" spans="1:11" s="143" customFormat="1" ht="13.5" customHeight="1">
      <c r="A57" s="118"/>
      <c r="B57" s="119"/>
      <c r="C57" s="139"/>
      <c r="D57" s="121" t="s">
        <v>178</v>
      </c>
      <c r="E57" s="139"/>
      <c r="F57" s="122">
        <f>3.3+4.4</f>
        <v>7.7</v>
      </c>
      <c r="G57" s="211"/>
      <c r="H57" s="120"/>
      <c r="I57" s="142"/>
      <c r="K57" s="18"/>
    </row>
    <row r="58" spans="1:11" s="142" customFormat="1" ht="13.5" customHeight="1">
      <c r="A58" s="118">
        <v>26</v>
      </c>
      <c r="B58" s="119">
        <v>997</v>
      </c>
      <c r="C58" s="139">
        <v>997013114</v>
      </c>
      <c r="D58" s="139" t="s">
        <v>242</v>
      </c>
      <c r="E58" s="139" t="s">
        <v>40</v>
      </c>
      <c r="F58" s="140">
        <v>0.7</v>
      </c>
      <c r="G58" s="211"/>
      <c r="H58" s="120">
        <f>F58*G58</f>
        <v>0</v>
      </c>
      <c r="I58" s="91"/>
      <c r="K58" s="18"/>
    </row>
    <row r="59" spans="1:11" s="142" customFormat="1" ht="13.5" customHeight="1">
      <c r="A59" s="118">
        <v>27</v>
      </c>
      <c r="B59" s="119">
        <v>997</v>
      </c>
      <c r="C59" s="139">
        <v>997013501</v>
      </c>
      <c r="D59" s="139" t="s">
        <v>243</v>
      </c>
      <c r="E59" s="139" t="s">
        <v>40</v>
      </c>
      <c r="F59" s="140">
        <v>0.7</v>
      </c>
      <c r="G59" s="211"/>
      <c r="H59" s="120">
        <f>F59*G59</f>
        <v>0</v>
      </c>
      <c r="I59" s="91"/>
      <c r="K59" s="18"/>
    </row>
    <row r="60" spans="1:11" s="142" customFormat="1" ht="13.5" customHeight="1">
      <c r="A60" s="118">
        <v>28</v>
      </c>
      <c r="B60" s="119">
        <v>997</v>
      </c>
      <c r="C60" s="139">
        <v>997013509</v>
      </c>
      <c r="D60" s="139" t="s">
        <v>244</v>
      </c>
      <c r="E60" s="139" t="s">
        <v>40</v>
      </c>
      <c r="F60" s="140">
        <f>0.7*29</f>
        <v>20.299999999999997</v>
      </c>
      <c r="G60" s="211"/>
      <c r="H60" s="120">
        <f>F60*G60</f>
        <v>0</v>
      </c>
      <c r="I60" s="91"/>
      <c r="K60" s="18"/>
    </row>
    <row r="61" spans="1:11" s="143" customFormat="1" ht="13.5" customHeight="1">
      <c r="A61" s="118"/>
      <c r="B61" s="119"/>
      <c r="C61" s="139"/>
      <c r="D61" s="121" t="s">
        <v>245</v>
      </c>
      <c r="E61" s="139"/>
      <c r="F61" s="122"/>
      <c r="G61" s="211"/>
      <c r="H61" s="120"/>
      <c r="I61" s="142"/>
      <c r="K61" s="18"/>
    </row>
    <row r="62" spans="1:11" s="142" customFormat="1" ht="13.5" customHeight="1">
      <c r="A62" s="118">
        <v>29</v>
      </c>
      <c r="B62" s="119">
        <v>997</v>
      </c>
      <c r="C62" s="139">
        <v>997013603</v>
      </c>
      <c r="D62" s="139" t="s">
        <v>246</v>
      </c>
      <c r="E62" s="139" t="s">
        <v>40</v>
      </c>
      <c r="F62" s="140">
        <v>0.7</v>
      </c>
      <c r="G62" s="211"/>
      <c r="H62" s="120">
        <f>F62*G62</f>
        <v>0</v>
      </c>
      <c r="I62" s="91"/>
      <c r="K62" s="18"/>
    </row>
    <row r="63" spans="1:11" s="142" customFormat="1" ht="13.5" customHeight="1">
      <c r="A63" s="118">
        <v>30</v>
      </c>
      <c r="B63" s="119">
        <v>998</v>
      </c>
      <c r="C63" s="139">
        <v>998011003</v>
      </c>
      <c r="D63" s="139" t="s">
        <v>241</v>
      </c>
      <c r="E63" s="139" t="s">
        <v>40</v>
      </c>
      <c r="F63" s="140">
        <v>8.12</v>
      </c>
      <c r="G63" s="211"/>
      <c r="H63" s="120">
        <f>F63*G63</f>
        <v>0</v>
      </c>
      <c r="I63" s="91"/>
      <c r="K63" s="18"/>
    </row>
    <row r="64" spans="1:10" s="96" customFormat="1" ht="13.5" customHeight="1">
      <c r="A64" s="151">
        <v>31</v>
      </c>
      <c r="B64" s="94">
        <v>999</v>
      </c>
      <c r="C64" s="94" t="s">
        <v>44</v>
      </c>
      <c r="D64" s="94" t="s">
        <v>45</v>
      </c>
      <c r="E64" s="94" t="s">
        <v>46</v>
      </c>
      <c r="F64" s="95">
        <f>F65</f>
        <v>1</v>
      </c>
      <c r="G64" s="213"/>
      <c r="H64" s="147">
        <f>F64*G64</f>
        <v>0</v>
      </c>
      <c r="I64" s="98"/>
      <c r="J64" s="92"/>
    </row>
    <row r="65" spans="1:11" s="133" customFormat="1" ht="27" customHeight="1">
      <c r="A65" s="118"/>
      <c r="B65" s="119"/>
      <c r="C65" s="132"/>
      <c r="D65" s="121" t="s">
        <v>232</v>
      </c>
      <c r="E65" s="132"/>
      <c r="F65" s="122">
        <v>1</v>
      </c>
      <c r="G65" s="211"/>
      <c r="H65" s="120"/>
      <c r="I65" s="131"/>
      <c r="K65" s="18"/>
    </row>
    <row r="66" spans="1:10" s="96" customFormat="1" ht="13.5" customHeight="1">
      <c r="A66" s="151">
        <v>32</v>
      </c>
      <c r="B66" s="94">
        <v>999</v>
      </c>
      <c r="C66" s="94" t="s">
        <v>50</v>
      </c>
      <c r="D66" s="94" t="s">
        <v>51</v>
      </c>
      <c r="E66" s="94" t="s">
        <v>46</v>
      </c>
      <c r="F66" s="95">
        <f>F67</f>
        <v>1</v>
      </c>
      <c r="G66" s="213"/>
      <c r="H66" s="147">
        <f>F66*G66</f>
        <v>0</v>
      </c>
      <c r="I66" s="98"/>
      <c r="J66" s="92"/>
    </row>
    <row r="67" spans="1:11" s="133" customFormat="1" ht="27" customHeight="1">
      <c r="A67" s="118"/>
      <c r="B67" s="119"/>
      <c r="C67" s="132"/>
      <c r="D67" s="121" t="s">
        <v>176</v>
      </c>
      <c r="E67" s="132"/>
      <c r="F67" s="122">
        <v>1</v>
      </c>
      <c r="G67" s="211"/>
      <c r="H67" s="120"/>
      <c r="I67" s="131"/>
      <c r="K67" s="18"/>
    </row>
    <row r="68" spans="1:10" s="93" customFormat="1" ht="21" customHeight="1">
      <c r="A68" s="152"/>
      <c r="B68" s="124"/>
      <c r="C68" s="124" t="s">
        <v>48</v>
      </c>
      <c r="D68" s="124" t="s">
        <v>49</v>
      </c>
      <c r="E68" s="124"/>
      <c r="F68" s="125"/>
      <c r="G68" s="214"/>
      <c r="H68" s="144">
        <f>H69+H74+H92+H95+H102+H111+H141+H147+H151</f>
        <v>0</v>
      </c>
      <c r="I68" s="97"/>
      <c r="J68" s="92"/>
    </row>
    <row r="69" spans="1:10" s="18" customFormat="1" ht="13.5" customHeight="1">
      <c r="A69" s="153"/>
      <c r="B69" s="128"/>
      <c r="C69" s="128">
        <v>713</v>
      </c>
      <c r="D69" s="128" t="s">
        <v>185</v>
      </c>
      <c r="E69" s="128"/>
      <c r="F69" s="129"/>
      <c r="G69" s="215"/>
      <c r="H69" s="145">
        <f>SUM(H70:H73)</f>
        <v>0</v>
      </c>
      <c r="I69" s="92"/>
      <c r="J69" s="92"/>
    </row>
    <row r="70" spans="1:10" s="96" customFormat="1" ht="27" customHeight="1">
      <c r="A70" s="151">
        <v>33</v>
      </c>
      <c r="B70" s="94">
        <v>713</v>
      </c>
      <c r="C70" s="94">
        <v>713111128</v>
      </c>
      <c r="D70" s="94" t="s">
        <v>184</v>
      </c>
      <c r="E70" s="94" t="s">
        <v>17</v>
      </c>
      <c r="F70" s="95">
        <f>F71</f>
        <v>11</v>
      </c>
      <c r="G70" s="213"/>
      <c r="H70" s="147">
        <f>F70*G70</f>
        <v>0</v>
      </c>
      <c r="I70" s="98"/>
      <c r="J70" s="92"/>
    </row>
    <row r="71" spans="1:11" s="91" customFormat="1" ht="13.5" customHeight="1">
      <c r="A71" s="154"/>
      <c r="B71" s="130"/>
      <c r="C71" s="130"/>
      <c r="D71" s="121" t="s">
        <v>186</v>
      </c>
      <c r="E71" s="130"/>
      <c r="F71" s="122">
        <v>11</v>
      </c>
      <c r="G71" s="216"/>
      <c r="H71" s="148"/>
      <c r="J71" s="92"/>
      <c r="K71" s="92"/>
    </row>
    <row r="72" spans="1:10" s="101" customFormat="1" ht="13.5" customHeight="1">
      <c r="A72" s="155">
        <v>34</v>
      </c>
      <c r="B72" s="116">
        <v>631</v>
      </c>
      <c r="C72" s="116">
        <v>63148109</v>
      </c>
      <c r="D72" s="116" t="s">
        <v>187</v>
      </c>
      <c r="E72" s="116" t="s">
        <v>17</v>
      </c>
      <c r="F72" s="117">
        <f>F70*1.1</f>
        <v>12.100000000000001</v>
      </c>
      <c r="G72" s="217"/>
      <c r="H72" s="149">
        <f>F72*G72</f>
        <v>0</v>
      </c>
      <c r="I72" s="100"/>
      <c r="J72" s="99"/>
    </row>
    <row r="73" spans="1:10" s="96" customFormat="1" ht="13.5" customHeight="1">
      <c r="A73" s="151">
        <v>35</v>
      </c>
      <c r="B73" s="94">
        <v>998</v>
      </c>
      <c r="C73" s="94">
        <v>998713203</v>
      </c>
      <c r="D73" s="94" t="s">
        <v>188</v>
      </c>
      <c r="E73" s="94" t="s">
        <v>18</v>
      </c>
      <c r="F73" s="95">
        <v>2.2</v>
      </c>
      <c r="G73" s="213"/>
      <c r="H73" s="147">
        <f>F73*G73</f>
        <v>0</v>
      </c>
      <c r="I73" s="98"/>
      <c r="J73" s="92"/>
    </row>
    <row r="74" spans="1:10" s="18" customFormat="1" ht="13.5" customHeight="1">
      <c r="A74" s="153"/>
      <c r="B74" s="128"/>
      <c r="C74" s="128">
        <v>762</v>
      </c>
      <c r="D74" s="128" t="s">
        <v>59</v>
      </c>
      <c r="E74" s="128"/>
      <c r="F74" s="129"/>
      <c r="G74" s="215"/>
      <c r="H74" s="145">
        <f>SUM(H75:H91)</f>
        <v>0</v>
      </c>
      <c r="I74" s="92"/>
      <c r="J74" s="92"/>
    </row>
    <row r="75" spans="1:10" s="96" customFormat="1" ht="13.5" customHeight="1">
      <c r="A75" s="151">
        <v>36</v>
      </c>
      <c r="B75" s="94">
        <v>762</v>
      </c>
      <c r="C75" s="94">
        <v>762331812</v>
      </c>
      <c r="D75" s="94" t="s">
        <v>93</v>
      </c>
      <c r="E75" s="94" t="s">
        <v>17</v>
      </c>
      <c r="F75" s="95">
        <f>F76</f>
        <v>4.5</v>
      </c>
      <c r="G75" s="213"/>
      <c r="H75" s="147">
        <f>F75*G75</f>
        <v>0</v>
      </c>
      <c r="I75" s="98"/>
      <c r="J75" s="92"/>
    </row>
    <row r="76" spans="1:11" s="91" customFormat="1" ht="13.5" customHeight="1">
      <c r="A76" s="154"/>
      <c r="B76" s="130"/>
      <c r="C76" s="130"/>
      <c r="D76" s="121" t="s">
        <v>94</v>
      </c>
      <c r="E76" s="130"/>
      <c r="F76" s="122">
        <v>4.5</v>
      </c>
      <c r="G76" s="216"/>
      <c r="H76" s="148"/>
      <c r="J76" s="92"/>
      <c r="K76" s="92"/>
    </row>
    <row r="77" spans="1:10" s="96" customFormat="1" ht="13.5" customHeight="1">
      <c r="A77" s="151">
        <v>37</v>
      </c>
      <c r="B77" s="94">
        <v>762</v>
      </c>
      <c r="C77" s="94">
        <v>762341017</v>
      </c>
      <c r="D77" s="94" t="s">
        <v>220</v>
      </c>
      <c r="E77" s="94" t="s">
        <v>17</v>
      </c>
      <c r="F77" s="95">
        <f>F78</f>
        <v>63</v>
      </c>
      <c r="G77" s="213"/>
      <c r="H77" s="147">
        <f>F77*G77</f>
        <v>0</v>
      </c>
      <c r="I77" s="98"/>
      <c r="J77" s="92"/>
    </row>
    <row r="78" spans="1:11" s="91" customFormat="1" ht="13.5" customHeight="1">
      <c r="A78" s="154"/>
      <c r="B78" s="130"/>
      <c r="C78" s="130"/>
      <c r="D78" s="121" t="s">
        <v>221</v>
      </c>
      <c r="E78" s="130"/>
      <c r="F78" s="122">
        <v>63</v>
      </c>
      <c r="G78" s="216"/>
      <c r="H78" s="148"/>
      <c r="J78" s="92"/>
      <c r="K78" s="92"/>
    </row>
    <row r="79" spans="1:10" s="96" customFormat="1" ht="13.5" customHeight="1">
      <c r="A79" s="151">
        <v>38</v>
      </c>
      <c r="B79" s="94">
        <v>762</v>
      </c>
      <c r="C79" s="94">
        <v>762341914</v>
      </c>
      <c r="D79" s="94" t="s">
        <v>91</v>
      </c>
      <c r="E79" s="94" t="s">
        <v>17</v>
      </c>
      <c r="F79" s="95">
        <f>SUM(F80:F81)</f>
        <v>67.5</v>
      </c>
      <c r="G79" s="213"/>
      <c r="H79" s="147">
        <f>F79*G79</f>
        <v>0</v>
      </c>
      <c r="I79" s="98"/>
      <c r="J79" s="92"/>
    </row>
    <row r="80" spans="1:11" s="91" customFormat="1" ht="13.5" customHeight="1">
      <c r="A80" s="154"/>
      <c r="B80" s="130"/>
      <c r="C80" s="130"/>
      <c r="D80" s="121" t="s">
        <v>61</v>
      </c>
      <c r="E80" s="130"/>
      <c r="F80" s="122">
        <v>4.5</v>
      </c>
      <c r="G80" s="216"/>
      <c r="H80" s="148"/>
      <c r="J80" s="92"/>
      <c r="K80" s="92"/>
    </row>
    <row r="81" spans="1:11" s="91" customFormat="1" ht="13.5" customHeight="1">
      <c r="A81" s="154"/>
      <c r="B81" s="130"/>
      <c r="C81" s="130"/>
      <c r="D81" s="121" t="s">
        <v>222</v>
      </c>
      <c r="E81" s="130"/>
      <c r="F81" s="122">
        <v>63</v>
      </c>
      <c r="G81" s="216"/>
      <c r="H81" s="148"/>
      <c r="J81" s="92"/>
      <c r="K81" s="92"/>
    </row>
    <row r="82" spans="1:10" s="96" customFormat="1" ht="13.5" customHeight="1">
      <c r="A82" s="151">
        <v>39</v>
      </c>
      <c r="B82" s="94">
        <v>762</v>
      </c>
      <c r="C82" s="94">
        <v>762341933</v>
      </c>
      <c r="D82" s="94" t="s">
        <v>92</v>
      </c>
      <c r="E82" s="94" t="s">
        <v>17</v>
      </c>
      <c r="F82" s="95">
        <f>SUM(F83:F84)</f>
        <v>67.5</v>
      </c>
      <c r="G82" s="213"/>
      <c r="H82" s="147">
        <f>F82*G82</f>
        <v>0</v>
      </c>
      <c r="I82" s="98"/>
      <c r="J82" s="92"/>
    </row>
    <row r="83" spans="1:11" s="91" customFormat="1" ht="13.5" customHeight="1">
      <c r="A83" s="154"/>
      <c r="B83" s="130"/>
      <c r="C83" s="130"/>
      <c r="D83" s="121" t="s">
        <v>60</v>
      </c>
      <c r="E83" s="130"/>
      <c r="F83" s="122">
        <v>4.5</v>
      </c>
      <c r="G83" s="216"/>
      <c r="H83" s="148"/>
      <c r="J83" s="92"/>
      <c r="K83" s="92"/>
    </row>
    <row r="84" spans="1:11" s="91" customFormat="1" ht="13.5" customHeight="1">
      <c r="A84" s="154"/>
      <c r="B84" s="130"/>
      <c r="C84" s="130"/>
      <c r="D84" s="121" t="s">
        <v>223</v>
      </c>
      <c r="E84" s="130"/>
      <c r="F84" s="122">
        <v>63</v>
      </c>
      <c r="G84" s="216"/>
      <c r="H84" s="148"/>
      <c r="J84" s="92"/>
      <c r="K84" s="92"/>
    </row>
    <row r="85" spans="1:10" s="96" customFormat="1" ht="13.5" customHeight="1">
      <c r="A85" s="151">
        <v>40</v>
      </c>
      <c r="B85" s="94">
        <v>762</v>
      </c>
      <c r="C85" s="94">
        <v>762342211</v>
      </c>
      <c r="D85" s="94" t="s">
        <v>224</v>
      </c>
      <c r="E85" s="94" t="s">
        <v>17</v>
      </c>
      <c r="F85" s="95">
        <f>F86</f>
        <v>63</v>
      </c>
      <c r="G85" s="213"/>
      <c r="H85" s="147">
        <f>F85*G85</f>
        <v>0</v>
      </c>
      <c r="I85" s="98"/>
      <c r="J85" s="92"/>
    </row>
    <row r="86" spans="1:11" s="91" customFormat="1" ht="13.5" customHeight="1">
      <c r="A86" s="154"/>
      <c r="B86" s="130"/>
      <c r="C86" s="130"/>
      <c r="D86" s="121" t="s">
        <v>225</v>
      </c>
      <c r="E86" s="130"/>
      <c r="F86" s="122">
        <v>63</v>
      </c>
      <c r="G86" s="216"/>
      <c r="H86" s="148"/>
      <c r="J86" s="92"/>
      <c r="K86" s="92"/>
    </row>
    <row r="87" spans="1:10" s="101" customFormat="1" ht="13.5" customHeight="1">
      <c r="A87" s="155">
        <v>41</v>
      </c>
      <c r="B87" s="116">
        <v>605</v>
      </c>
      <c r="C87" s="116">
        <v>60514101</v>
      </c>
      <c r="D87" s="116" t="s">
        <v>226</v>
      </c>
      <c r="E87" s="116" t="s">
        <v>125</v>
      </c>
      <c r="F87" s="117">
        <v>1.5</v>
      </c>
      <c r="G87" s="217"/>
      <c r="H87" s="149">
        <f>F87*G87</f>
        <v>0</v>
      </c>
      <c r="I87" s="100"/>
      <c r="J87" s="99"/>
    </row>
    <row r="88" spans="1:10" s="96" customFormat="1" ht="13.5" customHeight="1">
      <c r="A88" s="151">
        <v>42</v>
      </c>
      <c r="B88" s="94">
        <v>762</v>
      </c>
      <c r="C88" s="94">
        <v>762524104</v>
      </c>
      <c r="D88" s="94" t="s">
        <v>123</v>
      </c>
      <c r="E88" s="94" t="s">
        <v>17</v>
      </c>
      <c r="F88" s="95">
        <f>F89</f>
        <v>69.4</v>
      </c>
      <c r="G88" s="213"/>
      <c r="H88" s="147">
        <f>F88*G88</f>
        <v>0</v>
      </c>
      <c r="I88" s="98"/>
      <c r="J88" s="92"/>
    </row>
    <row r="89" spans="1:11" s="91" customFormat="1" ht="13.5" customHeight="1">
      <c r="A89" s="154"/>
      <c r="B89" s="130"/>
      <c r="C89" s="130"/>
      <c r="D89" s="121" t="s">
        <v>124</v>
      </c>
      <c r="E89" s="130"/>
      <c r="F89" s="122">
        <v>69.4</v>
      </c>
      <c r="G89" s="216"/>
      <c r="H89" s="148"/>
      <c r="J89" s="92"/>
      <c r="K89" s="92"/>
    </row>
    <row r="90" spans="1:10" s="101" customFormat="1" ht="13.5" customHeight="1">
      <c r="A90" s="155">
        <v>43</v>
      </c>
      <c r="B90" s="116">
        <v>605</v>
      </c>
      <c r="C90" s="116">
        <v>60511081</v>
      </c>
      <c r="D90" s="116" t="s">
        <v>227</v>
      </c>
      <c r="E90" s="116" t="s">
        <v>125</v>
      </c>
      <c r="F90" s="117">
        <v>2</v>
      </c>
      <c r="G90" s="217"/>
      <c r="H90" s="149">
        <f>F90*G90</f>
        <v>0</v>
      </c>
      <c r="I90" s="100"/>
      <c r="J90" s="99"/>
    </row>
    <row r="91" spans="1:10" s="96" customFormat="1" ht="13.5" customHeight="1">
      <c r="A91" s="151">
        <v>44</v>
      </c>
      <c r="B91" s="94">
        <v>998</v>
      </c>
      <c r="C91" s="94">
        <v>998762202</v>
      </c>
      <c r="D91" s="94" t="s">
        <v>126</v>
      </c>
      <c r="E91" s="94" t="s">
        <v>18</v>
      </c>
      <c r="F91" s="95">
        <v>5.58</v>
      </c>
      <c r="G91" s="213"/>
      <c r="H91" s="147">
        <f>F91*G91</f>
        <v>0</v>
      </c>
      <c r="I91" s="98"/>
      <c r="J91" s="92"/>
    </row>
    <row r="92" spans="1:10" s="18" customFormat="1" ht="13.5" customHeight="1">
      <c r="A92" s="153"/>
      <c r="B92" s="128"/>
      <c r="C92" s="128">
        <v>764</v>
      </c>
      <c r="D92" s="128" t="s">
        <v>213</v>
      </c>
      <c r="E92" s="128"/>
      <c r="F92" s="129"/>
      <c r="G92" s="215"/>
      <c r="H92" s="145">
        <f>H93</f>
        <v>0</v>
      </c>
      <c r="I92" s="92"/>
      <c r="J92" s="92"/>
    </row>
    <row r="93" spans="1:10" s="96" customFormat="1" ht="13.5" customHeight="1">
      <c r="A93" s="151">
        <v>45</v>
      </c>
      <c r="B93" s="94">
        <v>764</v>
      </c>
      <c r="C93" s="94" t="s">
        <v>120</v>
      </c>
      <c r="D93" s="94" t="s">
        <v>214</v>
      </c>
      <c r="E93" s="94" t="s">
        <v>121</v>
      </c>
      <c r="F93" s="95">
        <v>1</v>
      </c>
      <c r="G93" s="213"/>
      <c r="H93" s="147">
        <f>F93*G93</f>
        <v>0</v>
      </c>
      <c r="I93" s="98"/>
      <c r="J93" s="92"/>
    </row>
    <row r="94" spans="1:11" s="91" customFormat="1" ht="27" customHeight="1">
      <c r="A94" s="154"/>
      <c r="B94" s="130"/>
      <c r="C94" s="130"/>
      <c r="D94" s="121" t="s">
        <v>247</v>
      </c>
      <c r="E94" s="130"/>
      <c r="F94" s="122"/>
      <c r="G94" s="216"/>
      <c r="H94" s="148"/>
      <c r="J94" s="92"/>
      <c r="K94" s="92"/>
    </row>
    <row r="95" spans="1:10" s="18" customFormat="1" ht="13.5" customHeight="1">
      <c r="A95" s="153"/>
      <c r="B95" s="128"/>
      <c r="C95" s="128">
        <v>765</v>
      </c>
      <c r="D95" s="128" t="s">
        <v>58</v>
      </c>
      <c r="E95" s="128"/>
      <c r="F95" s="129"/>
      <c r="G95" s="215"/>
      <c r="H95" s="145">
        <f>SUM(H96:H101)</f>
        <v>0</v>
      </c>
      <c r="I95" s="92"/>
      <c r="J95" s="92"/>
    </row>
    <row r="96" spans="1:10" s="96" customFormat="1" ht="13.5" customHeight="1">
      <c r="A96" s="151">
        <v>46</v>
      </c>
      <c r="B96" s="94">
        <v>765</v>
      </c>
      <c r="C96" s="94">
        <v>765123012</v>
      </c>
      <c r="D96" s="94" t="s">
        <v>217</v>
      </c>
      <c r="E96" s="94" t="s">
        <v>17</v>
      </c>
      <c r="F96" s="95">
        <f>F97</f>
        <v>63</v>
      </c>
      <c r="G96" s="213"/>
      <c r="H96" s="147">
        <f>F96*G96</f>
        <v>0</v>
      </c>
      <c r="I96" s="98"/>
      <c r="J96" s="92"/>
    </row>
    <row r="97" spans="1:11" s="91" customFormat="1" ht="13.5" customHeight="1">
      <c r="A97" s="154"/>
      <c r="B97" s="130"/>
      <c r="C97" s="130"/>
      <c r="D97" s="121" t="s">
        <v>218</v>
      </c>
      <c r="E97" s="130"/>
      <c r="F97" s="122">
        <v>63</v>
      </c>
      <c r="G97" s="216"/>
      <c r="H97" s="148"/>
      <c r="J97" s="92"/>
      <c r="K97" s="92"/>
    </row>
    <row r="98" spans="1:10" s="96" customFormat="1" ht="13.5" customHeight="1">
      <c r="A98" s="151">
        <v>47</v>
      </c>
      <c r="B98" s="94">
        <v>765</v>
      </c>
      <c r="C98" s="94">
        <v>765121801</v>
      </c>
      <c r="D98" s="94" t="s">
        <v>215</v>
      </c>
      <c r="E98" s="94" t="s">
        <v>17</v>
      </c>
      <c r="F98" s="95">
        <f>SUM(F99:F100)</f>
        <v>67.5</v>
      </c>
      <c r="G98" s="213"/>
      <c r="H98" s="147">
        <f>F98*G98</f>
        <v>0</v>
      </c>
      <c r="I98" s="98"/>
      <c r="J98" s="92"/>
    </row>
    <row r="99" spans="1:11" s="91" customFormat="1" ht="13.5" customHeight="1">
      <c r="A99" s="154"/>
      <c r="B99" s="130"/>
      <c r="C99" s="130"/>
      <c r="D99" s="121" t="s">
        <v>57</v>
      </c>
      <c r="E99" s="130"/>
      <c r="F99" s="122">
        <f>3*1.5</f>
        <v>4.5</v>
      </c>
      <c r="G99" s="216"/>
      <c r="H99" s="148"/>
      <c r="J99" s="92"/>
      <c r="K99" s="92"/>
    </row>
    <row r="100" spans="1:11" s="91" customFormat="1" ht="13.5" customHeight="1">
      <c r="A100" s="154"/>
      <c r="B100" s="130"/>
      <c r="C100" s="130"/>
      <c r="D100" s="121" t="s">
        <v>216</v>
      </c>
      <c r="E100" s="130"/>
      <c r="F100" s="122">
        <v>63</v>
      </c>
      <c r="G100" s="216"/>
      <c r="H100" s="148"/>
      <c r="J100" s="92"/>
      <c r="K100" s="92"/>
    </row>
    <row r="101" spans="1:10" s="96" customFormat="1" ht="13.5" customHeight="1">
      <c r="A101" s="151">
        <v>48</v>
      </c>
      <c r="B101" s="94">
        <v>998</v>
      </c>
      <c r="C101" s="94">
        <v>998765203</v>
      </c>
      <c r="D101" s="94" t="s">
        <v>219</v>
      </c>
      <c r="E101" s="94" t="s">
        <v>18</v>
      </c>
      <c r="F101" s="95">
        <v>6.03</v>
      </c>
      <c r="G101" s="213"/>
      <c r="H101" s="147">
        <f>F101*G101</f>
        <v>0</v>
      </c>
      <c r="I101" s="98"/>
      <c r="J101" s="92"/>
    </row>
    <row r="102" spans="1:10" s="18" customFormat="1" ht="13.5" customHeight="1">
      <c r="A102" s="153"/>
      <c r="B102" s="128"/>
      <c r="C102" s="128">
        <v>766</v>
      </c>
      <c r="D102" s="128" t="s">
        <v>62</v>
      </c>
      <c r="E102" s="128"/>
      <c r="F102" s="129"/>
      <c r="G102" s="215"/>
      <c r="H102" s="145">
        <f>SUM(H103:H110)</f>
        <v>0</v>
      </c>
      <c r="I102" s="92"/>
      <c r="J102" s="92"/>
    </row>
    <row r="103" spans="1:10" s="96" customFormat="1" ht="13.5" customHeight="1">
      <c r="A103" s="151">
        <v>49</v>
      </c>
      <c r="B103" s="94">
        <v>766</v>
      </c>
      <c r="C103" s="94">
        <v>766221134</v>
      </c>
      <c r="D103" s="94" t="s">
        <v>71</v>
      </c>
      <c r="E103" s="94" t="s">
        <v>42</v>
      </c>
      <c r="F103" s="95">
        <f>F104</f>
        <v>2.6</v>
      </c>
      <c r="G103" s="213"/>
      <c r="H103" s="147">
        <f>F103*G103</f>
        <v>0</v>
      </c>
      <c r="I103" s="98"/>
      <c r="J103" s="92"/>
    </row>
    <row r="104" spans="1:11" s="91" customFormat="1" ht="13.5" customHeight="1">
      <c r="A104" s="154"/>
      <c r="B104" s="130"/>
      <c r="C104" s="130"/>
      <c r="D104" s="121" t="s">
        <v>72</v>
      </c>
      <c r="E104" s="130"/>
      <c r="F104" s="122">
        <v>2.6</v>
      </c>
      <c r="G104" s="216"/>
      <c r="H104" s="148"/>
      <c r="J104" s="92"/>
      <c r="K104" s="92"/>
    </row>
    <row r="105" spans="1:10" s="101" customFormat="1" ht="13.5" customHeight="1">
      <c r="A105" s="155">
        <v>50</v>
      </c>
      <c r="B105" s="116">
        <v>612</v>
      </c>
      <c r="C105" s="116">
        <v>61232103</v>
      </c>
      <c r="D105" s="116" t="s">
        <v>73</v>
      </c>
      <c r="E105" s="116" t="s">
        <v>63</v>
      </c>
      <c r="F105" s="117">
        <v>1</v>
      </c>
      <c r="G105" s="217"/>
      <c r="H105" s="149">
        <f>F105*G105</f>
        <v>0</v>
      </c>
      <c r="I105" s="100"/>
      <c r="J105" s="99"/>
    </row>
    <row r="106" spans="1:10" s="96" customFormat="1" ht="13.5" customHeight="1">
      <c r="A106" s="151">
        <v>51</v>
      </c>
      <c r="B106" s="94">
        <v>766</v>
      </c>
      <c r="C106" s="94" t="s">
        <v>64</v>
      </c>
      <c r="D106" s="94" t="s">
        <v>65</v>
      </c>
      <c r="E106" s="94" t="s">
        <v>63</v>
      </c>
      <c r="F106" s="95">
        <f>F107</f>
        <v>1</v>
      </c>
      <c r="G106" s="213"/>
      <c r="H106" s="147">
        <f>F106*G106</f>
        <v>0</v>
      </c>
      <c r="I106" s="98"/>
      <c r="J106" s="92"/>
    </row>
    <row r="107" spans="1:11" s="91" customFormat="1" ht="13.5" customHeight="1">
      <c r="A107" s="154"/>
      <c r="B107" s="130"/>
      <c r="C107" s="130"/>
      <c r="D107" s="121" t="s">
        <v>66</v>
      </c>
      <c r="E107" s="130"/>
      <c r="F107" s="122">
        <v>1</v>
      </c>
      <c r="G107" s="216"/>
      <c r="H107" s="148"/>
      <c r="J107" s="92"/>
      <c r="K107" s="92"/>
    </row>
    <row r="108" spans="1:10" s="96" customFormat="1" ht="13.5" customHeight="1">
      <c r="A108" s="151">
        <v>52</v>
      </c>
      <c r="B108" s="94">
        <v>766</v>
      </c>
      <c r="C108" s="94" t="s">
        <v>67</v>
      </c>
      <c r="D108" s="94" t="s">
        <v>68</v>
      </c>
      <c r="E108" s="94" t="s">
        <v>63</v>
      </c>
      <c r="F108" s="95">
        <f>F109</f>
        <v>1</v>
      </c>
      <c r="G108" s="213"/>
      <c r="H108" s="147">
        <f>F108*G108</f>
        <v>0</v>
      </c>
      <c r="I108" s="98"/>
      <c r="J108" s="92"/>
    </row>
    <row r="109" spans="1:11" s="91" customFormat="1" ht="27" customHeight="1">
      <c r="A109" s="154"/>
      <c r="B109" s="130"/>
      <c r="C109" s="130"/>
      <c r="D109" s="121" t="s">
        <v>69</v>
      </c>
      <c r="E109" s="130"/>
      <c r="F109" s="122">
        <v>1</v>
      </c>
      <c r="G109" s="216"/>
      <c r="H109" s="148"/>
      <c r="J109" s="92"/>
      <c r="K109" s="92"/>
    </row>
    <row r="110" spans="1:10" s="96" customFormat="1" ht="13.5" customHeight="1">
      <c r="A110" s="151">
        <v>53</v>
      </c>
      <c r="B110" s="94">
        <v>998</v>
      </c>
      <c r="C110" s="94">
        <v>998766203</v>
      </c>
      <c r="D110" s="94" t="s">
        <v>70</v>
      </c>
      <c r="E110" s="94" t="s">
        <v>18</v>
      </c>
      <c r="F110" s="95">
        <v>1.1</v>
      </c>
      <c r="G110" s="213"/>
      <c r="H110" s="147">
        <f>F110*G110</f>
        <v>0</v>
      </c>
      <c r="I110" s="98"/>
      <c r="J110" s="92"/>
    </row>
    <row r="111" spans="1:10" s="18" customFormat="1" ht="13.5" customHeight="1">
      <c r="A111" s="153"/>
      <c r="B111" s="128"/>
      <c r="C111" s="128">
        <v>767</v>
      </c>
      <c r="D111" s="128" t="s">
        <v>47</v>
      </c>
      <c r="E111" s="128"/>
      <c r="F111" s="129"/>
      <c r="G111" s="215"/>
      <c r="H111" s="145">
        <f>SUM(H112:H140)</f>
        <v>0</v>
      </c>
      <c r="I111" s="92"/>
      <c r="J111" s="92"/>
    </row>
    <row r="112" spans="1:10" s="96" customFormat="1" ht="13.5" customHeight="1">
      <c r="A112" s="151">
        <v>54</v>
      </c>
      <c r="B112" s="94">
        <v>767</v>
      </c>
      <c r="C112" s="94">
        <v>767210112</v>
      </c>
      <c r="D112" s="94" t="s">
        <v>83</v>
      </c>
      <c r="E112" s="94" t="s">
        <v>42</v>
      </c>
      <c r="F112" s="95">
        <f>F113</f>
        <v>23</v>
      </c>
      <c r="G112" s="213"/>
      <c r="H112" s="147">
        <f>F112*G112</f>
        <v>0</v>
      </c>
      <c r="I112" s="98"/>
      <c r="J112" s="92"/>
    </row>
    <row r="113" spans="1:11" s="91" customFormat="1" ht="13.5" customHeight="1">
      <c r="A113" s="154"/>
      <c r="B113" s="130"/>
      <c r="C113" s="130"/>
      <c r="D113" s="121" t="s">
        <v>84</v>
      </c>
      <c r="E113" s="130"/>
      <c r="F113" s="122">
        <v>23</v>
      </c>
      <c r="G113" s="216"/>
      <c r="H113" s="148"/>
      <c r="J113" s="92"/>
      <c r="K113" s="92"/>
    </row>
    <row r="114" spans="1:10" s="101" customFormat="1" ht="13.5" customHeight="1">
      <c r="A114" s="155">
        <v>55</v>
      </c>
      <c r="B114" s="116">
        <v>130</v>
      </c>
      <c r="C114" s="116">
        <v>13010822</v>
      </c>
      <c r="D114" s="116" t="s">
        <v>85</v>
      </c>
      <c r="E114" s="116" t="s">
        <v>40</v>
      </c>
      <c r="F114" s="117">
        <v>0.44</v>
      </c>
      <c r="G114" s="217"/>
      <c r="H114" s="149">
        <f>F114*G114</f>
        <v>0</v>
      </c>
      <c r="I114" s="100"/>
      <c r="J114" s="99"/>
    </row>
    <row r="115" spans="1:10" s="96" customFormat="1" ht="13.5" customHeight="1">
      <c r="A115" s="151">
        <v>56</v>
      </c>
      <c r="B115" s="94">
        <v>767</v>
      </c>
      <c r="C115" s="94">
        <v>767211312</v>
      </c>
      <c r="D115" s="94" t="s">
        <v>74</v>
      </c>
      <c r="E115" s="94" t="s">
        <v>42</v>
      </c>
      <c r="F115" s="95">
        <f>F116</f>
        <v>10.5</v>
      </c>
      <c r="G115" s="213"/>
      <c r="H115" s="147">
        <f>F115*G115</f>
        <v>0</v>
      </c>
      <c r="I115" s="98"/>
      <c r="J115" s="92"/>
    </row>
    <row r="116" spans="1:11" s="91" customFormat="1" ht="13.5" customHeight="1">
      <c r="A116" s="154"/>
      <c r="B116" s="130"/>
      <c r="C116" s="130"/>
      <c r="D116" s="121" t="s">
        <v>77</v>
      </c>
      <c r="E116" s="130"/>
      <c r="F116" s="122">
        <v>10.5</v>
      </c>
      <c r="G116" s="216"/>
      <c r="H116" s="148"/>
      <c r="J116" s="92"/>
      <c r="K116" s="92"/>
    </row>
    <row r="117" spans="1:10" s="101" customFormat="1" ht="13.5" customHeight="1">
      <c r="A117" s="155">
        <v>57</v>
      </c>
      <c r="B117" s="116">
        <v>553</v>
      </c>
      <c r="C117" s="116">
        <v>55342004</v>
      </c>
      <c r="D117" s="116" t="s">
        <v>90</v>
      </c>
      <c r="E117" s="116" t="s">
        <v>63</v>
      </c>
      <c r="F117" s="117">
        <f>F118</f>
        <v>1</v>
      </c>
      <c r="G117" s="217"/>
      <c r="H117" s="149">
        <f>F117*G117</f>
        <v>0</v>
      </c>
      <c r="I117" s="100"/>
      <c r="J117" s="99"/>
    </row>
    <row r="118" spans="1:11" s="138" customFormat="1" ht="13.5" customHeight="1">
      <c r="A118" s="156"/>
      <c r="B118" s="135"/>
      <c r="C118" s="135"/>
      <c r="D118" s="136" t="s">
        <v>78</v>
      </c>
      <c r="E118" s="135"/>
      <c r="F118" s="137">
        <v>1</v>
      </c>
      <c r="G118" s="218"/>
      <c r="H118" s="150"/>
      <c r="J118" s="99"/>
      <c r="K118" s="99"/>
    </row>
    <row r="119" spans="1:10" s="101" customFormat="1" ht="13.5" customHeight="1">
      <c r="A119" s="155">
        <v>58</v>
      </c>
      <c r="B119" s="116">
        <v>553</v>
      </c>
      <c r="C119" s="116">
        <v>55342008</v>
      </c>
      <c r="D119" s="116" t="s">
        <v>89</v>
      </c>
      <c r="E119" s="116" t="s">
        <v>63</v>
      </c>
      <c r="F119" s="117">
        <f>F120</f>
        <v>1</v>
      </c>
      <c r="G119" s="217"/>
      <c r="H119" s="149">
        <f>F119*G119</f>
        <v>0</v>
      </c>
      <c r="I119" s="100"/>
      <c r="J119" s="99"/>
    </row>
    <row r="120" spans="1:11" s="138" customFormat="1" ht="13.5" customHeight="1">
      <c r="A120" s="156"/>
      <c r="B120" s="135"/>
      <c r="C120" s="135"/>
      <c r="D120" s="136" t="s">
        <v>78</v>
      </c>
      <c r="E120" s="135"/>
      <c r="F120" s="137">
        <v>1</v>
      </c>
      <c r="G120" s="218"/>
      <c r="H120" s="150"/>
      <c r="J120" s="99"/>
      <c r="K120" s="99"/>
    </row>
    <row r="121" spans="1:10" s="101" customFormat="1" ht="13.5" customHeight="1">
      <c r="A121" s="155">
        <v>59</v>
      </c>
      <c r="B121" s="116">
        <v>553</v>
      </c>
      <c r="C121" s="116" t="s">
        <v>82</v>
      </c>
      <c r="D121" s="116" t="s">
        <v>88</v>
      </c>
      <c r="E121" s="116" t="s">
        <v>42</v>
      </c>
      <c r="F121" s="117">
        <v>60.3</v>
      </c>
      <c r="G121" s="217"/>
      <c r="H121" s="149">
        <f>F121*G121</f>
        <v>0</v>
      </c>
      <c r="I121" s="100"/>
      <c r="J121" s="99"/>
    </row>
    <row r="122" spans="1:10" s="96" customFormat="1" ht="13.5" customHeight="1">
      <c r="A122" s="151">
        <v>60</v>
      </c>
      <c r="B122" s="94">
        <v>767</v>
      </c>
      <c r="C122" s="94">
        <v>767250111</v>
      </c>
      <c r="D122" s="94" t="s">
        <v>75</v>
      </c>
      <c r="E122" s="94" t="s">
        <v>17</v>
      </c>
      <c r="F122" s="95">
        <f>F123</f>
        <v>2.04</v>
      </c>
      <c r="G122" s="213"/>
      <c r="H122" s="147">
        <f>F122*G122</f>
        <v>0</v>
      </c>
      <c r="I122" s="98"/>
      <c r="J122" s="92"/>
    </row>
    <row r="123" spans="1:11" s="91" customFormat="1" ht="27" customHeight="1">
      <c r="A123" s="154"/>
      <c r="B123" s="130"/>
      <c r="C123" s="130"/>
      <c r="D123" s="121" t="s">
        <v>95</v>
      </c>
      <c r="E123" s="130"/>
      <c r="F123" s="122">
        <f>1.2*1.2+1.2*0.5</f>
        <v>2.04</v>
      </c>
      <c r="G123" s="216"/>
      <c r="H123" s="148"/>
      <c r="J123" s="92"/>
      <c r="K123" s="92"/>
    </row>
    <row r="124" spans="1:10" s="101" customFormat="1" ht="13.5" customHeight="1">
      <c r="A124" s="155">
        <v>61</v>
      </c>
      <c r="B124" s="116">
        <v>553</v>
      </c>
      <c r="C124" s="116" t="s">
        <v>86</v>
      </c>
      <c r="D124" s="116" t="s">
        <v>87</v>
      </c>
      <c r="E124" s="116" t="s">
        <v>17</v>
      </c>
      <c r="F124" s="117">
        <f>F125</f>
        <v>2.04</v>
      </c>
      <c r="G124" s="217"/>
      <c r="H124" s="149">
        <f>F124*G124</f>
        <v>0</v>
      </c>
      <c r="I124" s="100"/>
      <c r="J124" s="99"/>
    </row>
    <row r="125" spans="1:11" s="138" customFormat="1" ht="13.5" customHeight="1">
      <c r="A125" s="156"/>
      <c r="B125" s="135"/>
      <c r="C125" s="135"/>
      <c r="D125" s="136" t="s">
        <v>78</v>
      </c>
      <c r="E125" s="135"/>
      <c r="F125" s="137">
        <f>F122</f>
        <v>2.04</v>
      </c>
      <c r="G125" s="218"/>
      <c r="H125" s="150"/>
      <c r="J125" s="99"/>
      <c r="K125" s="99"/>
    </row>
    <row r="126" spans="1:10" s="96" customFormat="1" ht="13.5" customHeight="1">
      <c r="A126" s="151">
        <v>62</v>
      </c>
      <c r="B126" s="94">
        <v>767</v>
      </c>
      <c r="C126" s="94">
        <v>767991912</v>
      </c>
      <c r="D126" s="94" t="s">
        <v>211</v>
      </c>
      <c r="E126" s="94" t="s">
        <v>42</v>
      </c>
      <c r="F126" s="95">
        <f>F127</f>
        <v>1</v>
      </c>
      <c r="G126" s="213"/>
      <c r="H126" s="147">
        <f>F126*G126</f>
        <v>0</v>
      </c>
      <c r="I126" s="98"/>
      <c r="J126" s="92"/>
    </row>
    <row r="127" spans="1:11" s="91" customFormat="1" ht="13.5" customHeight="1">
      <c r="A127" s="154"/>
      <c r="B127" s="130"/>
      <c r="C127" s="130"/>
      <c r="D127" s="121" t="s">
        <v>212</v>
      </c>
      <c r="E127" s="130"/>
      <c r="F127" s="122">
        <v>1</v>
      </c>
      <c r="G127" s="216"/>
      <c r="H127" s="148"/>
      <c r="J127" s="92"/>
      <c r="K127" s="92"/>
    </row>
    <row r="128" spans="1:10" s="96" customFormat="1" ht="13.5" customHeight="1">
      <c r="A128" s="151">
        <v>63</v>
      </c>
      <c r="B128" s="94">
        <v>767</v>
      </c>
      <c r="C128" s="94" t="s">
        <v>96</v>
      </c>
      <c r="D128" s="94" t="s">
        <v>233</v>
      </c>
      <c r="E128" s="94" t="s">
        <v>97</v>
      </c>
      <c r="F128" s="95">
        <f>F129</f>
        <v>4890</v>
      </c>
      <c r="G128" s="213"/>
      <c r="H128" s="147">
        <f>F128*G128</f>
        <v>0</v>
      </c>
      <c r="I128" s="98"/>
      <c r="J128" s="92"/>
    </row>
    <row r="129" spans="1:11" s="91" customFormat="1" ht="13.5" customHeight="1">
      <c r="A129" s="154"/>
      <c r="B129" s="130"/>
      <c r="C129" s="130"/>
      <c r="D129" s="121" t="s">
        <v>248</v>
      </c>
      <c r="E129" s="130"/>
      <c r="F129" s="122">
        <v>4890</v>
      </c>
      <c r="G129" s="216"/>
      <c r="H129" s="148"/>
      <c r="J129" s="92"/>
      <c r="K129" s="92"/>
    </row>
    <row r="130" spans="1:10" s="101" customFormat="1" ht="13.5" customHeight="1">
      <c r="A130" s="155">
        <v>64</v>
      </c>
      <c r="B130" s="116">
        <v>130</v>
      </c>
      <c r="C130" s="116">
        <v>13010984</v>
      </c>
      <c r="D130" s="116" t="s">
        <v>105</v>
      </c>
      <c r="E130" s="116" t="s">
        <v>40</v>
      </c>
      <c r="F130" s="117">
        <v>0.95</v>
      </c>
      <c r="G130" s="217"/>
      <c r="H130" s="149">
        <f aca="true" t="shared" si="0" ref="H130:H150">F130*G130</f>
        <v>0</v>
      </c>
      <c r="I130" s="100"/>
      <c r="J130" s="99"/>
    </row>
    <row r="131" spans="1:10" s="101" customFormat="1" ht="13.5" customHeight="1">
      <c r="A131" s="155">
        <v>65</v>
      </c>
      <c r="B131" s="116">
        <v>145</v>
      </c>
      <c r="C131" s="116">
        <v>14550144</v>
      </c>
      <c r="D131" s="116" t="s">
        <v>98</v>
      </c>
      <c r="E131" s="116" t="s">
        <v>40</v>
      </c>
      <c r="F131" s="117">
        <v>0.41</v>
      </c>
      <c r="G131" s="217"/>
      <c r="H131" s="149">
        <f t="shared" si="0"/>
        <v>0</v>
      </c>
      <c r="I131" s="100"/>
      <c r="J131" s="99"/>
    </row>
    <row r="132" spans="1:10" s="101" customFormat="1" ht="13.5" customHeight="1">
      <c r="A132" s="155">
        <v>66</v>
      </c>
      <c r="B132" s="116">
        <v>145</v>
      </c>
      <c r="C132" s="116">
        <v>14550248</v>
      </c>
      <c r="D132" s="116" t="s">
        <v>99</v>
      </c>
      <c r="E132" s="116" t="s">
        <v>40</v>
      </c>
      <c r="F132" s="117">
        <v>0.45</v>
      </c>
      <c r="G132" s="217"/>
      <c r="H132" s="149">
        <f t="shared" si="0"/>
        <v>0</v>
      </c>
      <c r="I132" s="100"/>
      <c r="J132" s="99"/>
    </row>
    <row r="133" spans="1:10" s="101" customFormat="1" ht="13.5" customHeight="1">
      <c r="A133" s="155">
        <v>67</v>
      </c>
      <c r="B133" s="116">
        <v>145</v>
      </c>
      <c r="C133" s="116">
        <v>14550256</v>
      </c>
      <c r="D133" s="116" t="s">
        <v>100</v>
      </c>
      <c r="E133" s="116" t="s">
        <v>40</v>
      </c>
      <c r="F133" s="117">
        <v>0.48</v>
      </c>
      <c r="G133" s="217"/>
      <c r="H133" s="149">
        <f t="shared" si="0"/>
        <v>0</v>
      </c>
      <c r="I133" s="100"/>
      <c r="J133" s="99"/>
    </row>
    <row r="134" spans="1:10" s="101" customFormat="1" ht="13.5" customHeight="1">
      <c r="A134" s="155">
        <v>68</v>
      </c>
      <c r="B134" s="116">
        <v>145</v>
      </c>
      <c r="C134" s="116">
        <v>14550317</v>
      </c>
      <c r="D134" s="116" t="s">
        <v>101</v>
      </c>
      <c r="E134" s="116" t="s">
        <v>40</v>
      </c>
      <c r="F134" s="117">
        <v>1.09</v>
      </c>
      <c r="G134" s="217"/>
      <c r="H134" s="149">
        <f t="shared" si="0"/>
        <v>0</v>
      </c>
      <c r="I134" s="100"/>
      <c r="J134" s="99"/>
    </row>
    <row r="135" spans="1:10" s="101" customFormat="1" ht="13.5" customHeight="1">
      <c r="A135" s="155">
        <v>69</v>
      </c>
      <c r="B135" s="116">
        <v>145</v>
      </c>
      <c r="C135" s="116">
        <v>14550327</v>
      </c>
      <c r="D135" s="116" t="s">
        <v>102</v>
      </c>
      <c r="E135" s="116" t="s">
        <v>40</v>
      </c>
      <c r="F135" s="117">
        <v>0.7</v>
      </c>
      <c r="G135" s="217"/>
      <c r="H135" s="149">
        <f t="shared" si="0"/>
        <v>0</v>
      </c>
      <c r="I135" s="100"/>
      <c r="J135" s="99"/>
    </row>
    <row r="136" spans="1:10" s="101" customFormat="1" ht="13.5" customHeight="1">
      <c r="A136" s="155">
        <v>70</v>
      </c>
      <c r="B136" s="116">
        <v>145</v>
      </c>
      <c r="C136" s="116">
        <v>14550320</v>
      </c>
      <c r="D136" s="116" t="s">
        <v>103</v>
      </c>
      <c r="E136" s="116" t="s">
        <v>40</v>
      </c>
      <c r="F136" s="117">
        <v>1.08</v>
      </c>
      <c r="G136" s="217"/>
      <c r="H136" s="149">
        <f t="shared" si="0"/>
        <v>0</v>
      </c>
      <c r="I136" s="100"/>
      <c r="J136" s="99"/>
    </row>
    <row r="137" spans="1:10" s="101" customFormat="1" ht="13.5" customHeight="1">
      <c r="A137" s="155">
        <v>71</v>
      </c>
      <c r="B137" s="116">
        <v>145</v>
      </c>
      <c r="C137" s="116">
        <v>14550325</v>
      </c>
      <c r="D137" s="116" t="s">
        <v>104</v>
      </c>
      <c r="E137" s="116" t="s">
        <v>40</v>
      </c>
      <c r="F137" s="117">
        <v>0.73</v>
      </c>
      <c r="G137" s="217"/>
      <c r="H137" s="149">
        <f t="shared" si="0"/>
        <v>0</v>
      </c>
      <c r="I137" s="100"/>
      <c r="J137" s="99"/>
    </row>
    <row r="138" spans="1:10" s="96" customFormat="1" ht="13.5" customHeight="1">
      <c r="A138" s="151">
        <v>72</v>
      </c>
      <c r="B138" s="94">
        <v>767</v>
      </c>
      <c r="C138" s="94" t="s">
        <v>181</v>
      </c>
      <c r="D138" s="94" t="s">
        <v>250</v>
      </c>
      <c r="E138" s="94" t="s">
        <v>63</v>
      </c>
      <c r="F138" s="95">
        <f>F139</f>
        <v>1</v>
      </c>
      <c r="G138" s="213"/>
      <c r="H138" s="147">
        <f t="shared" si="0"/>
        <v>0</v>
      </c>
      <c r="I138" s="98"/>
      <c r="J138" s="92"/>
    </row>
    <row r="139" spans="1:11" s="91" customFormat="1" ht="27" customHeight="1">
      <c r="A139" s="154"/>
      <c r="B139" s="130"/>
      <c r="C139" s="130"/>
      <c r="D139" s="121" t="s">
        <v>249</v>
      </c>
      <c r="E139" s="130"/>
      <c r="F139" s="122">
        <v>1</v>
      </c>
      <c r="G139" s="216"/>
      <c r="H139" s="148"/>
      <c r="J139" s="92"/>
      <c r="K139" s="92"/>
    </row>
    <row r="140" spans="1:10" s="96" customFormat="1" ht="13.5" customHeight="1">
      <c r="A140" s="151">
        <v>73</v>
      </c>
      <c r="B140" s="94">
        <v>998</v>
      </c>
      <c r="C140" s="94">
        <v>998767202</v>
      </c>
      <c r="D140" s="94" t="s">
        <v>76</v>
      </c>
      <c r="E140" s="94" t="s">
        <v>18</v>
      </c>
      <c r="F140" s="95">
        <v>1.79</v>
      </c>
      <c r="G140" s="213"/>
      <c r="H140" s="147">
        <f t="shared" si="0"/>
        <v>0</v>
      </c>
      <c r="I140" s="98"/>
      <c r="J140" s="92"/>
    </row>
    <row r="141" spans="1:10" s="18" customFormat="1" ht="13.5" customHeight="1">
      <c r="A141" s="153"/>
      <c r="B141" s="128"/>
      <c r="C141" s="128">
        <v>776</v>
      </c>
      <c r="D141" s="128" t="s">
        <v>190</v>
      </c>
      <c r="E141" s="128"/>
      <c r="F141" s="129"/>
      <c r="G141" s="215"/>
      <c r="H141" s="145">
        <f>SUM(H142:H146)</f>
        <v>0</v>
      </c>
      <c r="I141" s="92"/>
      <c r="J141" s="92"/>
    </row>
    <row r="142" spans="1:10" s="96" customFormat="1" ht="13.5" customHeight="1">
      <c r="A142" s="151">
        <v>74</v>
      </c>
      <c r="B142" s="94">
        <v>776</v>
      </c>
      <c r="C142" s="94">
        <v>776221111</v>
      </c>
      <c r="D142" s="94" t="s">
        <v>189</v>
      </c>
      <c r="E142" s="94" t="s">
        <v>17</v>
      </c>
      <c r="F142" s="95">
        <f>F143</f>
        <v>11</v>
      </c>
      <c r="G142" s="213"/>
      <c r="H142" s="147">
        <f t="shared" si="0"/>
        <v>0</v>
      </c>
      <c r="I142" s="98"/>
      <c r="J142" s="92"/>
    </row>
    <row r="143" spans="1:11" s="91" customFormat="1" ht="13.5" customHeight="1">
      <c r="A143" s="154"/>
      <c r="B143" s="130"/>
      <c r="C143" s="130"/>
      <c r="D143" s="121" t="s">
        <v>191</v>
      </c>
      <c r="E143" s="130"/>
      <c r="F143" s="122">
        <v>11</v>
      </c>
      <c r="G143" s="216"/>
      <c r="H143" s="148"/>
      <c r="J143" s="92"/>
      <c r="K143" s="92"/>
    </row>
    <row r="144" spans="1:10" s="101" customFormat="1" ht="13.5" customHeight="1">
      <c r="A144" s="155">
        <v>75</v>
      </c>
      <c r="B144" s="116">
        <v>284</v>
      </c>
      <c r="C144" s="116">
        <v>28410241</v>
      </c>
      <c r="D144" s="116" t="s">
        <v>192</v>
      </c>
      <c r="E144" s="116" t="s">
        <v>17</v>
      </c>
      <c r="F144" s="117">
        <f>F142*1.1</f>
        <v>12.100000000000001</v>
      </c>
      <c r="G144" s="217"/>
      <c r="H144" s="149">
        <f t="shared" si="0"/>
        <v>0</v>
      </c>
      <c r="I144" s="100"/>
      <c r="J144" s="99"/>
    </row>
    <row r="145" spans="1:10" s="101" customFormat="1" ht="13.5" customHeight="1">
      <c r="A145" s="155">
        <v>76</v>
      </c>
      <c r="B145" s="116">
        <v>611</v>
      </c>
      <c r="C145" s="116">
        <v>61155350</v>
      </c>
      <c r="D145" s="116" t="s">
        <v>193</v>
      </c>
      <c r="E145" s="116" t="s">
        <v>17</v>
      </c>
      <c r="F145" s="117">
        <f>F144</f>
        <v>12.100000000000001</v>
      </c>
      <c r="G145" s="217"/>
      <c r="H145" s="149">
        <f t="shared" si="0"/>
        <v>0</v>
      </c>
      <c r="I145" s="100"/>
      <c r="J145" s="99"/>
    </row>
    <row r="146" spans="1:10" s="96" customFormat="1" ht="13.5" customHeight="1">
      <c r="A146" s="151">
        <v>77</v>
      </c>
      <c r="B146" s="94">
        <v>998</v>
      </c>
      <c r="C146" s="94">
        <v>998776203</v>
      </c>
      <c r="D146" s="94" t="s">
        <v>194</v>
      </c>
      <c r="E146" s="94" t="s">
        <v>18</v>
      </c>
      <c r="F146" s="95">
        <v>0.4</v>
      </c>
      <c r="G146" s="213"/>
      <c r="H146" s="147">
        <f t="shared" si="0"/>
        <v>0</v>
      </c>
      <c r="I146" s="98"/>
      <c r="J146" s="92"/>
    </row>
    <row r="147" spans="1:10" s="18" customFormat="1" ht="13.5" customHeight="1">
      <c r="A147" s="153"/>
      <c r="B147" s="128"/>
      <c r="C147" s="128">
        <v>783</v>
      </c>
      <c r="D147" s="128" t="s">
        <v>228</v>
      </c>
      <c r="E147" s="128"/>
      <c r="F147" s="129"/>
      <c r="G147" s="215"/>
      <c r="H147" s="145">
        <f>SUM(H148:H150)</f>
        <v>0</v>
      </c>
      <c r="I147" s="92"/>
      <c r="J147" s="92"/>
    </row>
    <row r="148" spans="1:10" s="96" customFormat="1" ht="13.5" customHeight="1">
      <c r="A148" s="151">
        <v>78</v>
      </c>
      <c r="B148" s="94">
        <v>783</v>
      </c>
      <c r="C148" s="94">
        <v>783113121</v>
      </c>
      <c r="D148" s="94" t="s">
        <v>235</v>
      </c>
      <c r="E148" s="94" t="s">
        <v>17</v>
      </c>
      <c r="F148" s="95">
        <f>69.4*2</f>
        <v>138.8</v>
      </c>
      <c r="G148" s="213"/>
      <c r="H148" s="147">
        <f t="shared" si="0"/>
        <v>0</v>
      </c>
      <c r="I148" s="98"/>
      <c r="J148" s="92"/>
    </row>
    <row r="149" spans="1:10" s="96" customFormat="1" ht="13.5" customHeight="1">
      <c r="A149" s="151">
        <v>79</v>
      </c>
      <c r="B149" s="94">
        <v>783</v>
      </c>
      <c r="C149" s="94">
        <v>783164101</v>
      </c>
      <c r="D149" s="94" t="s">
        <v>234</v>
      </c>
      <c r="E149" s="94" t="s">
        <v>17</v>
      </c>
      <c r="F149" s="95">
        <f>69.4*2</f>
        <v>138.8</v>
      </c>
      <c r="G149" s="213"/>
      <c r="H149" s="147">
        <f t="shared" si="0"/>
        <v>0</v>
      </c>
      <c r="I149" s="98"/>
      <c r="J149" s="92"/>
    </row>
    <row r="150" spans="1:10" s="96" customFormat="1" ht="13.5" customHeight="1">
      <c r="A150" s="151">
        <v>80</v>
      </c>
      <c r="B150" s="94">
        <v>783</v>
      </c>
      <c r="C150" s="94">
        <v>783167101</v>
      </c>
      <c r="D150" s="94" t="s">
        <v>236</v>
      </c>
      <c r="E150" s="94" t="s">
        <v>17</v>
      </c>
      <c r="F150" s="95">
        <f>69.4*2</f>
        <v>138.8</v>
      </c>
      <c r="G150" s="213"/>
      <c r="H150" s="147">
        <f t="shared" si="0"/>
        <v>0</v>
      </c>
      <c r="I150" s="98"/>
      <c r="J150" s="92"/>
    </row>
    <row r="151" spans="1:10" s="18" customFormat="1" ht="13.5" customHeight="1">
      <c r="A151" s="153"/>
      <c r="B151" s="128"/>
      <c r="C151" s="128">
        <v>787</v>
      </c>
      <c r="D151" s="128" t="s">
        <v>79</v>
      </c>
      <c r="E151" s="128"/>
      <c r="F151" s="129"/>
      <c r="G151" s="215"/>
      <c r="H151" s="145">
        <f>SUM(H152:H154)</f>
        <v>0</v>
      </c>
      <c r="I151" s="92"/>
      <c r="J151" s="92"/>
    </row>
    <row r="152" spans="1:10" s="96" customFormat="1" ht="13.5" customHeight="1">
      <c r="A152" s="151">
        <v>81</v>
      </c>
      <c r="B152" s="94">
        <v>772</v>
      </c>
      <c r="C152" s="94">
        <v>787292523</v>
      </c>
      <c r="D152" s="94" t="s">
        <v>80</v>
      </c>
      <c r="E152" s="94" t="s">
        <v>17</v>
      </c>
      <c r="F152" s="95">
        <f>F153</f>
        <v>66.36</v>
      </c>
      <c r="G152" s="213"/>
      <c r="H152" s="147">
        <f>F152*G152</f>
        <v>0</v>
      </c>
      <c r="I152" s="98"/>
      <c r="J152" s="92"/>
    </row>
    <row r="153" spans="1:11" s="91" customFormat="1" ht="27" customHeight="1">
      <c r="A153" s="154"/>
      <c r="B153" s="130"/>
      <c r="C153" s="130"/>
      <c r="D153" s="121" t="s">
        <v>175</v>
      </c>
      <c r="E153" s="130"/>
      <c r="F153" s="122">
        <f>55.3*1.2</f>
        <v>66.36</v>
      </c>
      <c r="G153" s="216"/>
      <c r="H153" s="148"/>
      <c r="J153" s="92"/>
      <c r="K153" s="92"/>
    </row>
    <row r="154" spans="1:10" s="96" customFormat="1" ht="13.5" customHeight="1">
      <c r="A154" s="151">
        <v>82</v>
      </c>
      <c r="B154" s="94">
        <v>998</v>
      </c>
      <c r="C154" s="94">
        <v>998787203</v>
      </c>
      <c r="D154" s="94" t="s">
        <v>81</v>
      </c>
      <c r="E154" s="94" t="s">
        <v>18</v>
      </c>
      <c r="F154" s="95">
        <v>2.33</v>
      </c>
      <c r="G154" s="213"/>
      <c r="H154" s="147">
        <f>F154*G154</f>
        <v>0</v>
      </c>
      <c r="I154" s="98"/>
      <c r="J154" s="92"/>
    </row>
    <row r="155" spans="1:10" ht="13.5" customHeight="1">
      <c r="A155" s="19"/>
      <c r="B155" s="12"/>
      <c r="C155" s="12"/>
      <c r="D155" s="12"/>
      <c r="E155" s="12"/>
      <c r="F155" s="20"/>
      <c r="G155" s="16"/>
      <c r="H155" s="16"/>
      <c r="I155" s="7"/>
      <c r="J155" s="92"/>
    </row>
    <row r="156" spans="1:10" ht="15">
      <c r="A156" s="206" t="s">
        <v>20</v>
      </c>
      <c r="B156" s="207"/>
      <c r="C156" s="208"/>
      <c r="D156" s="102"/>
      <c r="E156" s="103"/>
      <c r="F156" s="104"/>
      <c r="G156" s="105"/>
      <c r="H156" s="146">
        <f>H68+H8</f>
        <v>0</v>
      </c>
      <c r="I156" s="7"/>
      <c r="J156" s="92"/>
    </row>
    <row r="157" spans="1:10" ht="15">
      <c r="A157" s="10"/>
      <c r="B157" s="11"/>
      <c r="C157" s="11"/>
      <c r="D157" s="12"/>
      <c r="E157" s="13"/>
      <c r="F157" s="14"/>
      <c r="G157" s="15"/>
      <c r="H157" s="16"/>
      <c r="I157" s="7"/>
      <c r="J157" s="7"/>
    </row>
    <row r="158" spans="1:10" ht="15">
      <c r="A158" s="17" t="s">
        <v>21</v>
      </c>
      <c r="B158" s="17"/>
      <c r="C158" s="17"/>
      <c r="D158" s="17"/>
      <c r="E158" s="17"/>
      <c r="F158" s="17"/>
      <c r="G158" s="17"/>
      <c r="H158" s="17"/>
      <c r="I158" s="7"/>
      <c r="J158" s="7"/>
    </row>
    <row r="159" spans="1:10" ht="27" customHeight="1">
      <c r="A159" s="209" t="s">
        <v>22</v>
      </c>
      <c r="B159" s="209"/>
      <c r="C159" s="209"/>
      <c r="D159" s="209"/>
      <c r="E159" s="209"/>
      <c r="F159" s="209"/>
      <c r="G159" s="209"/>
      <c r="H159" s="17"/>
      <c r="I159" s="7"/>
      <c r="J159" s="7"/>
    </row>
    <row r="160" spans="1:10" ht="15">
      <c r="A160" s="9"/>
      <c r="B160" s="9"/>
      <c r="C160" s="9"/>
      <c r="D160" s="9"/>
      <c r="E160" s="9"/>
      <c r="F160" s="9"/>
      <c r="G160" s="9"/>
      <c r="H160" s="9"/>
      <c r="I160" s="7"/>
      <c r="J160" s="7"/>
    </row>
    <row r="161" spans="1:10" ht="15">
      <c r="A161" s="9"/>
      <c r="B161" s="9"/>
      <c r="C161" s="9"/>
      <c r="D161" s="9"/>
      <c r="E161" s="9"/>
      <c r="F161" s="9"/>
      <c r="G161" s="9"/>
      <c r="H161" s="9"/>
      <c r="I161" s="7"/>
      <c r="J161" s="7"/>
    </row>
    <row r="162" spans="9:10" ht="15">
      <c r="I162" s="7"/>
      <c r="J162" s="7"/>
    </row>
    <row r="163" spans="9:10" ht="15">
      <c r="I163" s="7"/>
      <c r="J163" s="7"/>
    </row>
    <row r="164" spans="9:10" ht="15">
      <c r="I164" s="7"/>
      <c r="J164" s="7"/>
    </row>
    <row r="165" spans="9:10" ht="15">
      <c r="I165" s="7"/>
      <c r="J165" s="7"/>
    </row>
    <row r="166" spans="9:10" ht="15">
      <c r="I166" s="7"/>
      <c r="J166" s="7"/>
    </row>
  </sheetData>
  <sheetProtection algorithmName="SHA-512" hashValue="wbekXhnkPNocrNideaiFmCgfBrDrA71ZaMql/X3UcSJ9oaYGucxVW28EmHgPFwFXeg0/ET2riAd+WY/UcELZbQ==" saltValue="JS04+5oUVt+zxxyVAvGjNg==" spinCount="100000" sheet="1" objects="1" scenarios="1"/>
  <mergeCells count="2">
    <mergeCell ref="A156:C156"/>
    <mergeCell ref="A159:G159"/>
  </mergeCells>
  <printOptions/>
  <pageMargins left="0.7086614173228347" right="0.7086614173228347" top="0.7874015748031497" bottom="0.7874015748031497" header="0.31496062992125984" footer="0.31496062992125984"/>
  <pageSetup fitToHeight="99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95"/>
  <sheetViews>
    <sheetView zoomScale="150" zoomScaleNormal="150" workbookViewId="0" topLeftCell="A1">
      <selection activeCell="J22" sqref="J22"/>
    </sheetView>
  </sheetViews>
  <sheetFormatPr defaultColWidth="8.8515625" defaultRowHeight="15"/>
  <cols>
    <col min="1" max="1" width="3.00390625" style="157" customWidth="1"/>
    <col min="2" max="2" width="38.140625" style="157" customWidth="1"/>
    <col min="3" max="3" width="6.28125" style="157" customWidth="1"/>
    <col min="4" max="4" width="6.8515625" style="157" customWidth="1"/>
    <col min="5" max="5" width="9.140625" style="157" customWidth="1"/>
    <col min="6" max="6" width="9.7109375" style="157" customWidth="1"/>
    <col min="7" max="7" width="12.421875" style="157" customWidth="1"/>
    <col min="8" max="8" width="2.8515625" style="157" customWidth="1"/>
    <col min="9" max="9" width="25.421875" style="157" customWidth="1"/>
    <col min="10" max="256" width="9.140625" style="157" customWidth="1"/>
    <col min="257" max="257" width="3.00390625" style="157" customWidth="1"/>
    <col min="258" max="258" width="38.140625" style="157" customWidth="1"/>
    <col min="259" max="259" width="6.28125" style="157" customWidth="1"/>
    <col min="260" max="260" width="6.8515625" style="157" customWidth="1"/>
    <col min="261" max="261" width="9.140625" style="157" customWidth="1"/>
    <col min="262" max="262" width="9.7109375" style="157" customWidth="1"/>
    <col min="263" max="263" width="12.421875" style="157" customWidth="1"/>
    <col min="264" max="264" width="2.8515625" style="157" customWidth="1"/>
    <col min="265" max="265" width="25.421875" style="157" customWidth="1"/>
    <col min="266" max="512" width="9.140625" style="157" customWidth="1"/>
    <col min="513" max="513" width="3.00390625" style="157" customWidth="1"/>
    <col min="514" max="514" width="38.140625" style="157" customWidth="1"/>
    <col min="515" max="515" width="6.28125" style="157" customWidth="1"/>
    <col min="516" max="516" width="6.8515625" style="157" customWidth="1"/>
    <col min="517" max="517" width="9.140625" style="157" customWidth="1"/>
    <col min="518" max="518" width="9.7109375" style="157" customWidth="1"/>
    <col min="519" max="519" width="12.421875" style="157" customWidth="1"/>
    <col min="520" max="520" width="2.8515625" style="157" customWidth="1"/>
    <col min="521" max="521" width="25.421875" style="157" customWidth="1"/>
    <col min="522" max="768" width="9.140625" style="157" customWidth="1"/>
    <col min="769" max="769" width="3.00390625" style="157" customWidth="1"/>
    <col min="770" max="770" width="38.140625" style="157" customWidth="1"/>
    <col min="771" max="771" width="6.28125" style="157" customWidth="1"/>
    <col min="772" max="772" width="6.8515625" style="157" customWidth="1"/>
    <col min="773" max="773" width="9.140625" style="157" customWidth="1"/>
    <col min="774" max="774" width="9.7109375" style="157" customWidth="1"/>
    <col min="775" max="775" width="12.421875" style="157" customWidth="1"/>
    <col min="776" max="776" width="2.8515625" style="157" customWidth="1"/>
    <col min="777" max="777" width="25.421875" style="157" customWidth="1"/>
    <col min="778" max="1024" width="9.140625" style="157" customWidth="1"/>
    <col min="1025" max="1025" width="3.00390625" style="157" customWidth="1"/>
    <col min="1026" max="1026" width="38.140625" style="157" customWidth="1"/>
    <col min="1027" max="1027" width="6.28125" style="157" customWidth="1"/>
    <col min="1028" max="1028" width="6.8515625" style="157" customWidth="1"/>
    <col min="1029" max="1029" width="9.140625" style="157" customWidth="1"/>
    <col min="1030" max="1030" width="9.7109375" style="157" customWidth="1"/>
    <col min="1031" max="1031" width="12.421875" style="157" customWidth="1"/>
    <col min="1032" max="1032" width="2.8515625" style="157" customWidth="1"/>
    <col min="1033" max="1033" width="25.421875" style="157" customWidth="1"/>
    <col min="1034" max="1280" width="9.140625" style="157" customWidth="1"/>
    <col min="1281" max="1281" width="3.00390625" style="157" customWidth="1"/>
    <col min="1282" max="1282" width="38.140625" style="157" customWidth="1"/>
    <col min="1283" max="1283" width="6.28125" style="157" customWidth="1"/>
    <col min="1284" max="1284" width="6.8515625" style="157" customWidth="1"/>
    <col min="1285" max="1285" width="9.140625" style="157" customWidth="1"/>
    <col min="1286" max="1286" width="9.7109375" style="157" customWidth="1"/>
    <col min="1287" max="1287" width="12.421875" style="157" customWidth="1"/>
    <col min="1288" max="1288" width="2.8515625" style="157" customWidth="1"/>
    <col min="1289" max="1289" width="25.421875" style="157" customWidth="1"/>
    <col min="1290" max="1536" width="9.140625" style="157" customWidth="1"/>
    <col min="1537" max="1537" width="3.00390625" style="157" customWidth="1"/>
    <col min="1538" max="1538" width="38.140625" style="157" customWidth="1"/>
    <col min="1539" max="1539" width="6.28125" style="157" customWidth="1"/>
    <col min="1540" max="1540" width="6.8515625" style="157" customWidth="1"/>
    <col min="1541" max="1541" width="9.140625" style="157" customWidth="1"/>
    <col min="1542" max="1542" width="9.7109375" style="157" customWidth="1"/>
    <col min="1543" max="1543" width="12.421875" style="157" customWidth="1"/>
    <col min="1544" max="1544" width="2.8515625" style="157" customWidth="1"/>
    <col min="1545" max="1545" width="25.421875" style="157" customWidth="1"/>
    <col min="1546" max="1792" width="9.140625" style="157" customWidth="1"/>
    <col min="1793" max="1793" width="3.00390625" style="157" customWidth="1"/>
    <col min="1794" max="1794" width="38.140625" style="157" customWidth="1"/>
    <col min="1795" max="1795" width="6.28125" style="157" customWidth="1"/>
    <col min="1796" max="1796" width="6.8515625" style="157" customWidth="1"/>
    <col min="1797" max="1797" width="9.140625" style="157" customWidth="1"/>
    <col min="1798" max="1798" width="9.7109375" style="157" customWidth="1"/>
    <col min="1799" max="1799" width="12.421875" style="157" customWidth="1"/>
    <col min="1800" max="1800" width="2.8515625" style="157" customWidth="1"/>
    <col min="1801" max="1801" width="25.421875" style="157" customWidth="1"/>
    <col min="1802" max="2048" width="9.140625" style="157" customWidth="1"/>
    <col min="2049" max="2049" width="3.00390625" style="157" customWidth="1"/>
    <col min="2050" max="2050" width="38.140625" style="157" customWidth="1"/>
    <col min="2051" max="2051" width="6.28125" style="157" customWidth="1"/>
    <col min="2052" max="2052" width="6.8515625" style="157" customWidth="1"/>
    <col min="2053" max="2053" width="9.140625" style="157" customWidth="1"/>
    <col min="2054" max="2054" width="9.7109375" style="157" customWidth="1"/>
    <col min="2055" max="2055" width="12.421875" style="157" customWidth="1"/>
    <col min="2056" max="2056" width="2.8515625" style="157" customWidth="1"/>
    <col min="2057" max="2057" width="25.421875" style="157" customWidth="1"/>
    <col min="2058" max="2304" width="9.140625" style="157" customWidth="1"/>
    <col min="2305" max="2305" width="3.00390625" style="157" customWidth="1"/>
    <col min="2306" max="2306" width="38.140625" style="157" customWidth="1"/>
    <col min="2307" max="2307" width="6.28125" style="157" customWidth="1"/>
    <col min="2308" max="2308" width="6.8515625" style="157" customWidth="1"/>
    <col min="2309" max="2309" width="9.140625" style="157" customWidth="1"/>
    <col min="2310" max="2310" width="9.7109375" style="157" customWidth="1"/>
    <col min="2311" max="2311" width="12.421875" style="157" customWidth="1"/>
    <col min="2312" max="2312" width="2.8515625" style="157" customWidth="1"/>
    <col min="2313" max="2313" width="25.421875" style="157" customWidth="1"/>
    <col min="2314" max="2560" width="9.140625" style="157" customWidth="1"/>
    <col min="2561" max="2561" width="3.00390625" style="157" customWidth="1"/>
    <col min="2562" max="2562" width="38.140625" style="157" customWidth="1"/>
    <col min="2563" max="2563" width="6.28125" style="157" customWidth="1"/>
    <col min="2564" max="2564" width="6.8515625" style="157" customWidth="1"/>
    <col min="2565" max="2565" width="9.140625" style="157" customWidth="1"/>
    <col min="2566" max="2566" width="9.7109375" style="157" customWidth="1"/>
    <col min="2567" max="2567" width="12.421875" style="157" customWidth="1"/>
    <col min="2568" max="2568" width="2.8515625" style="157" customWidth="1"/>
    <col min="2569" max="2569" width="25.421875" style="157" customWidth="1"/>
    <col min="2570" max="2816" width="9.140625" style="157" customWidth="1"/>
    <col min="2817" max="2817" width="3.00390625" style="157" customWidth="1"/>
    <col min="2818" max="2818" width="38.140625" style="157" customWidth="1"/>
    <col min="2819" max="2819" width="6.28125" style="157" customWidth="1"/>
    <col min="2820" max="2820" width="6.8515625" style="157" customWidth="1"/>
    <col min="2821" max="2821" width="9.140625" style="157" customWidth="1"/>
    <col min="2822" max="2822" width="9.7109375" style="157" customWidth="1"/>
    <col min="2823" max="2823" width="12.421875" style="157" customWidth="1"/>
    <col min="2824" max="2824" width="2.8515625" style="157" customWidth="1"/>
    <col min="2825" max="2825" width="25.421875" style="157" customWidth="1"/>
    <col min="2826" max="3072" width="9.140625" style="157" customWidth="1"/>
    <col min="3073" max="3073" width="3.00390625" style="157" customWidth="1"/>
    <col min="3074" max="3074" width="38.140625" style="157" customWidth="1"/>
    <col min="3075" max="3075" width="6.28125" style="157" customWidth="1"/>
    <col min="3076" max="3076" width="6.8515625" style="157" customWidth="1"/>
    <col min="3077" max="3077" width="9.140625" style="157" customWidth="1"/>
    <col min="3078" max="3078" width="9.7109375" style="157" customWidth="1"/>
    <col min="3079" max="3079" width="12.421875" style="157" customWidth="1"/>
    <col min="3080" max="3080" width="2.8515625" style="157" customWidth="1"/>
    <col min="3081" max="3081" width="25.421875" style="157" customWidth="1"/>
    <col min="3082" max="3328" width="9.140625" style="157" customWidth="1"/>
    <col min="3329" max="3329" width="3.00390625" style="157" customWidth="1"/>
    <col min="3330" max="3330" width="38.140625" style="157" customWidth="1"/>
    <col min="3331" max="3331" width="6.28125" style="157" customWidth="1"/>
    <col min="3332" max="3332" width="6.8515625" style="157" customWidth="1"/>
    <col min="3333" max="3333" width="9.140625" style="157" customWidth="1"/>
    <col min="3334" max="3334" width="9.7109375" style="157" customWidth="1"/>
    <col min="3335" max="3335" width="12.421875" style="157" customWidth="1"/>
    <col min="3336" max="3336" width="2.8515625" style="157" customWidth="1"/>
    <col min="3337" max="3337" width="25.421875" style="157" customWidth="1"/>
    <col min="3338" max="3584" width="9.140625" style="157" customWidth="1"/>
    <col min="3585" max="3585" width="3.00390625" style="157" customWidth="1"/>
    <col min="3586" max="3586" width="38.140625" style="157" customWidth="1"/>
    <col min="3587" max="3587" width="6.28125" style="157" customWidth="1"/>
    <col min="3588" max="3588" width="6.8515625" style="157" customWidth="1"/>
    <col min="3589" max="3589" width="9.140625" style="157" customWidth="1"/>
    <col min="3590" max="3590" width="9.7109375" style="157" customWidth="1"/>
    <col min="3591" max="3591" width="12.421875" style="157" customWidth="1"/>
    <col min="3592" max="3592" width="2.8515625" style="157" customWidth="1"/>
    <col min="3593" max="3593" width="25.421875" style="157" customWidth="1"/>
    <col min="3594" max="3840" width="9.140625" style="157" customWidth="1"/>
    <col min="3841" max="3841" width="3.00390625" style="157" customWidth="1"/>
    <col min="3842" max="3842" width="38.140625" style="157" customWidth="1"/>
    <col min="3843" max="3843" width="6.28125" style="157" customWidth="1"/>
    <col min="3844" max="3844" width="6.8515625" style="157" customWidth="1"/>
    <col min="3845" max="3845" width="9.140625" style="157" customWidth="1"/>
    <col min="3846" max="3846" width="9.7109375" style="157" customWidth="1"/>
    <col min="3847" max="3847" width="12.421875" style="157" customWidth="1"/>
    <col min="3848" max="3848" width="2.8515625" style="157" customWidth="1"/>
    <col min="3849" max="3849" width="25.421875" style="157" customWidth="1"/>
    <col min="3850" max="4096" width="9.140625" style="157" customWidth="1"/>
    <col min="4097" max="4097" width="3.00390625" style="157" customWidth="1"/>
    <col min="4098" max="4098" width="38.140625" style="157" customWidth="1"/>
    <col min="4099" max="4099" width="6.28125" style="157" customWidth="1"/>
    <col min="4100" max="4100" width="6.8515625" style="157" customWidth="1"/>
    <col min="4101" max="4101" width="9.140625" style="157" customWidth="1"/>
    <col min="4102" max="4102" width="9.7109375" style="157" customWidth="1"/>
    <col min="4103" max="4103" width="12.421875" style="157" customWidth="1"/>
    <col min="4104" max="4104" width="2.8515625" style="157" customWidth="1"/>
    <col min="4105" max="4105" width="25.421875" style="157" customWidth="1"/>
    <col min="4106" max="4352" width="9.140625" style="157" customWidth="1"/>
    <col min="4353" max="4353" width="3.00390625" style="157" customWidth="1"/>
    <col min="4354" max="4354" width="38.140625" style="157" customWidth="1"/>
    <col min="4355" max="4355" width="6.28125" style="157" customWidth="1"/>
    <col min="4356" max="4356" width="6.8515625" style="157" customWidth="1"/>
    <col min="4357" max="4357" width="9.140625" style="157" customWidth="1"/>
    <col min="4358" max="4358" width="9.7109375" style="157" customWidth="1"/>
    <col min="4359" max="4359" width="12.421875" style="157" customWidth="1"/>
    <col min="4360" max="4360" width="2.8515625" style="157" customWidth="1"/>
    <col min="4361" max="4361" width="25.421875" style="157" customWidth="1"/>
    <col min="4362" max="4608" width="9.140625" style="157" customWidth="1"/>
    <col min="4609" max="4609" width="3.00390625" style="157" customWidth="1"/>
    <col min="4610" max="4610" width="38.140625" style="157" customWidth="1"/>
    <col min="4611" max="4611" width="6.28125" style="157" customWidth="1"/>
    <col min="4612" max="4612" width="6.8515625" style="157" customWidth="1"/>
    <col min="4613" max="4613" width="9.140625" style="157" customWidth="1"/>
    <col min="4614" max="4614" width="9.7109375" style="157" customWidth="1"/>
    <col min="4615" max="4615" width="12.421875" style="157" customWidth="1"/>
    <col min="4616" max="4616" width="2.8515625" style="157" customWidth="1"/>
    <col min="4617" max="4617" width="25.421875" style="157" customWidth="1"/>
    <col min="4618" max="4864" width="9.140625" style="157" customWidth="1"/>
    <col min="4865" max="4865" width="3.00390625" style="157" customWidth="1"/>
    <col min="4866" max="4866" width="38.140625" style="157" customWidth="1"/>
    <col min="4867" max="4867" width="6.28125" style="157" customWidth="1"/>
    <col min="4868" max="4868" width="6.8515625" style="157" customWidth="1"/>
    <col min="4869" max="4869" width="9.140625" style="157" customWidth="1"/>
    <col min="4870" max="4870" width="9.7109375" style="157" customWidth="1"/>
    <col min="4871" max="4871" width="12.421875" style="157" customWidth="1"/>
    <col min="4872" max="4872" width="2.8515625" style="157" customWidth="1"/>
    <col min="4873" max="4873" width="25.421875" style="157" customWidth="1"/>
    <col min="4874" max="5120" width="9.140625" style="157" customWidth="1"/>
    <col min="5121" max="5121" width="3.00390625" style="157" customWidth="1"/>
    <col min="5122" max="5122" width="38.140625" style="157" customWidth="1"/>
    <col min="5123" max="5123" width="6.28125" style="157" customWidth="1"/>
    <col min="5124" max="5124" width="6.8515625" style="157" customWidth="1"/>
    <col min="5125" max="5125" width="9.140625" style="157" customWidth="1"/>
    <col min="5126" max="5126" width="9.7109375" style="157" customWidth="1"/>
    <col min="5127" max="5127" width="12.421875" style="157" customWidth="1"/>
    <col min="5128" max="5128" width="2.8515625" style="157" customWidth="1"/>
    <col min="5129" max="5129" width="25.421875" style="157" customWidth="1"/>
    <col min="5130" max="5376" width="9.140625" style="157" customWidth="1"/>
    <col min="5377" max="5377" width="3.00390625" style="157" customWidth="1"/>
    <col min="5378" max="5378" width="38.140625" style="157" customWidth="1"/>
    <col min="5379" max="5379" width="6.28125" style="157" customWidth="1"/>
    <col min="5380" max="5380" width="6.8515625" style="157" customWidth="1"/>
    <col min="5381" max="5381" width="9.140625" style="157" customWidth="1"/>
    <col min="5382" max="5382" width="9.7109375" style="157" customWidth="1"/>
    <col min="5383" max="5383" width="12.421875" style="157" customWidth="1"/>
    <col min="5384" max="5384" width="2.8515625" style="157" customWidth="1"/>
    <col min="5385" max="5385" width="25.421875" style="157" customWidth="1"/>
    <col min="5386" max="5632" width="9.140625" style="157" customWidth="1"/>
    <col min="5633" max="5633" width="3.00390625" style="157" customWidth="1"/>
    <col min="5634" max="5634" width="38.140625" style="157" customWidth="1"/>
    <col min="5635" max="5635" width="6.28125" style="157" customWidth="1"/>
    <col min="5636" max="5636" width="6.8515625" style="157" customWidth="1"/>
    <col min="5637" max="5637" width="9.140625" style="157" customWidth="1"/>
    <col min="5638" max="5638" width="9.7109375" style="157" customWidth="1"/>
    <col min="5639" max="5639" width="12.421875" style="157" customWidth="1"/>
    <col min="5640" max="5640" width="2.8515625" style="157" customWidth="1"/>
    <col min="5641" max="5641" width="25.421875" style="157" customWidth="1"/>
    <col min="5642" max="5888" width="9.140625" style="157" customWidth="1"/>
    <col min="5889" max="5889" width="3.00390625" style="157" customWidth="1"/>
    <col min="5890" max="5890" width="38.140625" style="157" customWidth="1"/>
    <col min="5891" max="5891" width="6.28125" style="157" customWidth="1"/>
    <col min="5892" max="5892" width="6.8515625" style="157" customWidth="1"/>
    <col min="5893" max="5893" width="9.140625" style="157" customWidth="1"/>
    <col min="5894" max="5894" width="9.7109375" style="157" customWidth="1"/>
    <col min="5895" max="5895" width="12.421875" style="157" customWidth="1"/>
    <col min="5896" max="5896" width="2.8515625" style="157" customWidth="1"/>
    <col min="5897" max="5897" width="25.421875" style="157" customWidth="1"/>
    <col min="5898" max="6144" width="9.140625" style="157" customWidth="1"/>
    <col min="6145" max="6145" width="3.00390625" style="157" customWidth="1"/>
    <col min="6146" max="6146" width="38.140625" style="157" customWidth="1"/>
    <col min="6147" max="6147" width="6.28125" style="157" customWidth="1"/>
    <col min="6148" max="6148" width="6.8515625" style="157" customWidth="1"/>
    <col min="6149" max="6149" width="9.140625" style="157" customWidth="1"/>
    <col min="6150" max="6150" width="9.7109375" style="157" customWidth="1"/>
    <col min="6151" max="6151" width="12.421875" style="157" customWidth="1"/>
    <col min="6152" max="6152" width="2.8515625" style="157" customWidth="1"/>
    <col min="6153" max="6153" width="25.421875" style="157" customWidth="1"/>
    <col min="6154" max="6400" width="9.140625" style="157" customWidth="1"/>
    <col min="6401" max="6401" width="3.00390625" style="157" customWidth="1"/>
    <col min="6402" max="6402" width="38.140625" style="157" customWidth="1"/>
    <col min="6403" max="6403" width="6.28125" style="157" customWidth="1"/>
    <col min="6404" max="6404" width="6.8515625" style="157" customWidth="1"/>
    <col min="6405" max="6405" width="9.140625" style="157" customWidth="1"/>
    <col min="6406" max="6406" width="9.7109375" style="157" customWidth="1"/>
    <col min="6407" max="6407" width="12.421875" style="157" customWidth="1"/>
    <col min="6408" max="6408" width="2.8515625" style="157" customWidth="1"/>
    <col min="6409" max="6409" width="25.421875" style="157" customWidth="1"/>
    <col min="6410" max="6656" width="9.140625" style="157" customWidth="1"/>
    <col min="6657" max="6657" width="3.00390625" style="157" customWidth="1"/>
    <col min="6658" max="6658" width="38.140625" style="157" customWidth="1"/>
    <col min="6659" max="6659" width="6.28125" style="157" customWidth="1"/>
    <col min="6660" max="6660" width="6.8515625" style="157" customWidth="1"/>
    <col min="6661" max="6661" width="9.140625" style="157" customWidth="1"/>
    <col min="6662" max="6662" width="9.7109375" style="157" customWidth="1"/>
    <col min="6663" max="6663" width="12.421875" style="157" customWidth="1"/>
    <col min="6664" max="6664" width="2.8515625" style="157" customWidth="1"/>
    <col min="6665" max="6665" width="25.421875" style="157" customWidth="1"/>
    <col min="6666" max="6912" width="9.140625" style="157" customWidth="1"/>
    <col min="6913" max="6913" width="3.00390625" style="157" customWidth="1"/>
    <col min="6914" max="6914" width="38.140625" style="157" customWidth="1"/>
    <col min="6915" max="6915" width="6.28125" style="157" customWidth="1"/>
    <col min="6916" max="6916" width="6.8515625" style="157" customWidth="1"/>
    <col min="6917" max="6917" width="9.140625" style="157" customWidth="1"/>
    <col min="6918" max="6918" width="9.7109375" style="157" customWidth="1"/>
    <col min="6919" max="6919" width="12.421875" style="157" customWidth="1"/>
    <col min="6920" max="6920" width="2.8515625" style="157" customWidth="1"/>
    <col min="6921" max="6921" width="25.421875" style="157" customWidth="1"/>
    <col min="6922" max="7168" width="9.140625" style="157" customWidth="1"/>
    <col min="7169" max="7169" width="3.00390625" style="157" customWidth="1"/>
    <col min="7170" max="7170" width="38.140625" style="157" customWidth="1"/>
    <col min="7171" max="7171" width="6.28125" style="157" customWidth="1"/>
    <col min="7172" max="7172" width="6.8515625" style="157" customWidth="1"/>
    <col min="7173" max="7173" width="9.140625" style="157" customWidth="1"/>
    <col min="7174" max="7174" width="9.7109375" style="157" customWidth="1"/>
    <col min="7175" max="7175" width="12.421875" style="157" customWidth="1"/>
    <col min="7176" max="7176" width="2.8515625" style="157" customWidth="1"/>
    <col min="7177" max="7177" width="25.421875" style="157" customWidth="1"/>
    <col min="7178" max="7424" width="9.140625" style="157" customWidth="1"/>
    <col min="7425" max="7425" width="3.00390625" style="157" customWidth="1"/>
    <col min="7426" max="7426" width="38.140625" style="157" customWidth="1"/>
    <col min="7427" max="7427" width="6.28125" style="157" customWidth="1"/>
    <col min="7428" max="7428" width="6.8515625" style="157" customWidth="1"/>
    <col min="7429" max="7429" width="9.140625" style="157" customWidth="1"/>
    <col min="7430" max="7430" width="9.7109375" style="157" customWidth="1"/>
    <col min="7431" max="7431" width="12.421875" style="157" customWidth="1"/>
    <col min="7432" max="7432" width="2.8515625" style="157" customWidth="1"/>
    <col min="7433" max="7433" width="25.421875" style="157" customWidth="1"/>
    <col min="7434" max="7680" width="9.140625" style="157" customWidth="1"/>
    <col min="7681" max="7681" width="3.00390625" style="157" customWidth="1"/>
    <col min="7682" max="7682" width="38.140625" style="157" customWidth="1"/>
    <col min="7683" max="7683" width="6.28125" style="157" customWidth="1"/>
    <col min="7684" max="7684" width="6.8515625" style="157" customWidth="1"/>
    <col min="7685" max="7685" width="9.140625" style="157" customWidth="1"/>
    <col min="7686" max="7686" width="9.7109375" style="157" customWidth="1"/>
    <col min="7687" max="7687" width="12.421875" style="157" customWidth="1"/>
    <col min="7688" max="7688" width="2.8515625" style="157" customWidth="1"/>
    <col min="7689" max="7689" width="25.421875" style="157" customWidth="1"/>
    <col min="7690" max="7936" width="9.140625" style="157" customWidth="1"/>
    <col min="7937" max="7937" width="3.00390625" style="157" customWidth="1"/>
    <col min="7938" max="7938" width="38.140625" style="157" customWidth="1"/>
    <col min="7939" max="7939" width="6.28125" style="157" customWidth="1"/>
    <col min="7940" max="7940" width="6.8515625" style="157" customWidth="1"/>
    <col min="7941" max="7941" width="9.140625" style="157" customWidth="1"/>
    <col min="7942" max="7942" width="9.7109375" style="157" customWidth="1"/>
    <col min="7943" max="7943" width="12.421875" style="157" customWidth="1"/>
    <col min="7944" max="7944" width="2.8515625" style="157" customWidth="1"/>
    <col min="7945" max="7945" width="25.421875" style="157" customWidth="1"/>
    <col min="7946" max="8192" width="9.140625" style="157" customWidth="1"/>
    <col min="8193" max="8193" width="3.00390625" style="157" customWidth="1"/>
    <col min="8194" max="8194" width="38.140625" style="157" customWidth="1"/>
    <col min="8195" max="8195" width="6.28125" style="157" customWidth="1"/>
    <col min="8196" max="8196" width="6.8515625" style="157" customWidth="1"/>
    <col min="8197" max="8197" width="9.140625" style="157" customWidth="1"/>
    <col min="8198" max="8198" width="9.7109375" style="157" customWidth="1"/>
    <col min="8199" max="8199" width="12.421875" style="157" customWidth="1"/>
    <col min="8200" max="8200" width="2.8515625" style="157" customWidth="1"/>
    <col min="8201" max="8201" width="25.421875" style="157" customWidth="1"/>
    <col min="8202" max="8448" width="9.140625" style="157" customWidth="1"/>
    <col min="8449" max="8449" width="3.00390625" style="157" customWidth="1"/>
    <col min="8450" max="8450" width="38.140625" style="157" customWidth="1"/>
    <col min="8451" max="8451" width="6.28125" style="157" customWidth="1"/>
    <col min="8452" max="8452" width="6.8515625" style="157" customWidth="1"/>
    <col min="8453" max="8453" width="9.140625" style="157" customWidth="1"/>
    <col min="8454" max="8454" width="9.7109375" style="157" customWidth="1"/>
    <col min="8455" max="8455" width="12.421875" style="157" customWidth="1"/>
    <col min="8456" max="8456" width="2.8515625" style="157" customWidth="1"/>
    <col min="8457" max="8457" width="25.421875" style="157" customWidth="1"/>
    <col min="8458" max="8704" width="9.140625" style="157" customWidth="1"/>
    <col min="8705" max="8705" width="3.00390625" style="157" customWidth="1"/>
    <col min="8706" max="8706" width="38.140625" style="157" customWidth="1"/>
    <col min="8707" max="8707" width="6.28125" style="157" customWidth="1"/>
    <col min="8708" max="8708" width="6.8515625" style="157" customWidth="1"/>
    <col min="8709" max="8709" width="9.140625" style="157" customWidth="1"/>
    <col min="8710" max="8710" width="9.7109375" style="157" customWidth="1"/>
    <col min="8711" max="8711" width="12.421875" style="157" customWidth="1"/>
    <col min="8712" max="8712" width="2.8515625" style="157" customWidth="1"/>
    <col min="8713" max="8713" width="25.421875" style="157" customWidth="1"/>
    <col min="8714" max="8960" width="9.140625" style="157" customWidth="1"/>
    <col min="8961" max="8961" width="3.00390625" style="157" customWidth="1"/>
    <col min="8962" max="8962" width="38.140625" style="157" customWidth="1"/>
    <col min="8963" max="8963" width="6.28125" style="157" customWidth="1"/>
    <col min="8964" max="8964" width="6.8515625" style="157" customWidth="1"/>
    <col min="8965" max="8965" width="9.140625" style="157" customWidth="1"/>
    <col min="8966" max="8966" width="9.7109375" style="157" customWidth="1"/>
    <col min="8967" max="8967" width="12.421875" style="157" customWidth="1"/>
    <col min="8968" max="8968" width="2.8515625" style="157" customWidth="1"/>
    <col min="8969" max="8969" width="25.421875" style="157" customWidth="1"/>
    <col min="8970" max="9216" width="9.140625" style="157" customWidth="1"/>
    <col min="9217" max="9217" width="3.00390625" style="157" customWidth="1"/>
    <col min="9218" max="9218" width="38.140625" style="157" customWidth="1"/>
    <col min="9219" max="9219" width="6.28125" style="157" customWidth="1"/>
    <col min="9220" max="9220" width="6.8515625" style="157" customWidth="1"/>
    <col min="9221" max="9221" width="9.140625" style="157" customWidth="1"/>
    <col min="9222" max="9222" width="9.7109375" style="157" customWidth="1"/>
    <col min="9223" max="9223" width="12.421875" style="157" customWidth="1"/>
    <col min="9224" max="9224" width="2.8515625" style="157" customWidth="1"/>
    <col min="9225" max="9225" width="25.421875" style="157" customWidth="1"/>
    <col min="9226" max="9472" width="9.140625" style="157" customWidth="1"/>
    <col min="9473" max="9473" width="3.00390625" style="157" customWidth="1"/>
    <col min="9474" max="9474" width="38.140625" style="157" customWidth="1"/>
    <col min="9475" max="9475" width="6.28125" style="157" customWidth="1"/>
    <col min="9476" max="9476" width="6.8515625" style="157" customWidth="1"/>
    <col min="9477" max="9477" width="9.140625" style="157" customWidth="1"/>
    <col min="9478" max="9478" width="9.7109375" style="157" customWidth="1"/>
    <col min="9479" max="9479" width="12.421875" style="157" customWidth="1"/>
    <col min="9480" max="9480" width="2.8515625" style="157" customWidth="1"/>
    <col min="9481" max="9481" width="25.421875" style="157" customWidth="1"/>
    <col min="9482" max="9728" width="9.140625" style="157" customWidth="1"/>
    <col min="9729" max="9729" width="3.00390625" style="157" customWidth="1"/>
    <col min="9730" max="9730" width="38.140625" style="157" customWidth="1"/>
    <col min="9731" max="9731" width="6.28125" style="157" customWidth="1"/>
    <col min="9732" max="9732" width="6.8515625" style="157" customWidth="1"/>
    <col min="9733" max="9733" width="9.140625" style="157" customWidth="1"/>
    <col min="9734" max="9734" width="9.7109375" style="157" customWidth="1"/>
    <col min="9735" max="9735" width="12.421875" style="157" customWidth="1"/>
    <col min="9736" max="9736" width="2.8515625" style="157" customWidth="1"/>
    <col min="9737" max="9737" width="25.421875" style="157" customWidth="1"/>
    <col min="9738" max="9984" width="9.140625" style="157" customWidth="1"/>
    <col min="9985" max="9985" width="3.00390625" style="157" customWidth="1"/>
    <col min="9986" max="9986" width="38.140625" style="157" customWidth="1"/>
    <col min="9987" max="9987" width="6.28125" style="157" customWidth="1"/>
    <col min="9988" max="9988" width="6.8515625" style="157" customWidth="1"/>
    <col min="9989" max="9989" width="9.140625" style="157" customWidth="1"/>
    <col min="9990" max="9990" width="9.7109375" style="157" customWidth="1"/>
    <col min="9991" max="9991" width="12.421875" style="157" customWidth="1"/>
    <col min="9992" max="9992" width="2.8515625" style="157" customWidth="1"/>
    <col min="9993" max="9993" width="25.421875" style="157" customWidth="1"/>
    <col min="9994" max="10240" width="9.140625" style="157" customWidth="1"/>
    <col min="10241" max="10241" width="3.00390625" style="157" customWidth="1"/>
    <col min="10242" max="10242" width="38.140625" style="157" customWidth="1"/>
    <col min="10243" max="10243" width="6.28125" style="157" customWidth="1"/>
    <col min="10244" max="10244" width="6.8515625" style="157" customWidth="1"/>
    <col min="10245" max="10245" width="9.140625" style="157" customWidth="1"/>
    <col min="10246" max="10246" width="9.7109375" style="157" customWidth="1"/>
    <col min="10247" max="10247" width="12.421875" style="157" customWidth="1"/>
    <col min="10248" max="10248" width="2.8515625" style="157" customWidth="1"/>
    <col min="10249" max="10249" width="25.421875" style="157" customWidth="1"/>
    <col min="10250" max="10496" width="9.140625" style="157" customWidth="1"/>
    <col min="10497" max="10497" width="3.00390625" style="157" customWidth="1"/>
    <col min="10498" max="10498" width="38.140625" style="157" customWidth="1"/>
    <col min="10499" max="10499" width="6.28125" style="157" customWidth="1"/>
    <col min="10500" max="10500" width="6.8515625" style="157" customWidth="1"/>
    <col min="10501" max="10501" width="9.140625" style="157" customWidth="1"/>
    <col min="10502" max="10502" width="9.7109375" style="157" customWidth="1"/>
    <col min="10503" max="10503" width="12.421875" style="157" customWidth="1"/>
    <col min="10504" max="10504" width="2.8515625" style="157" customWidth="1"/>
    <col min="10505" max="10505" width="25.421875" style="157" customWidth="1"/>
    <col min="10506" max="10752" width="9.140625" style="157" customWidth="1"/>
    <col min="10753" max="10753" width="3.00390625" style="157" customWidth="1"/>
    <col min="10754" max="10754" width="38.140625" style="157" customWidth="1"/>
    <col min="10755" max="10755" width="6.28125" style="157" customWidth="1"/>
    <col min="10756" max="10756" width="6.8515625" style="157" customWidth="1"/>
    <col min="10757" max="10757" width="9.140625" style="157" customWidth="1"/>
    <col min="10758" max="10758" width="9.7109375" style="157" customWidth="1"/>
    <col min="10759" max="10759" width="12.421875" style="157" customWidth="1"/>
    <col min="10760" max="10760" width="2.8515625" style="157" customWidth="1"/>
    <col min="10761" max="10761" width="25.421875" style="157" customWidth="1"/>
    <col min="10762" max="11008" width="9.140625" style="157" customWidth="1"/>
    <col min="11009" max="11009" width="3.00390625" style="157" customWidth="1"/>
    <col min="11010" max="11010" width="38.140625" style="157" customWidth="1"/>
    <col min="11011" max="11011" width="6.28125" style="157" customWidth="1"/>
    <col min="11012" max="11012" width="6.8515625" style="157" customWidth="1"/>
    <col min="11013" max="11013" width="9.140625" style="157" customWidth="1"/>
    <col min="11014" max="11014" width="9.7109375" style="157" customWidth="1"/>
    <col min="11015" max="11015" width="12.421875" style="157" customWidth="1"/>
    <col min="11016" max="11016" width="2.8515625" style="157" customWidth="1"/>
    <col min="11017" max="11017" width="25.421875" style="157" customWidth="1"/>
    <col min="11018" max="11264" width="9.140625" style="157" customWidth="1"/>
    <col min="11265" max="11265" width="3.00390625" style="157" customWidth="1"/>
    <col min="11266" max="11266" width="38.140625" style="157" customWidth="1"/>
    <col min="11267" max="11267" width="6.28125" style="157" customWidth="1"/>
    <col min="11268" max="11268" width="6.8515625" style="157" customWidth="1"/>
    <col min="11269" max="11269" width="9.140625" style="157" customWidth="1"/>
    <col min="11270" max="11270" width="9.7109375" style="157" customWidth="1"/>
    <col min="11271" max="11271" width="12.421875" style="157" customWidth="1"/>
    <col min="11272" max="11272" width="2.8515625" style="157" customWidth="1"/>
    <col min="11273" max="11273" width="25.421875" style="157" customWidth="1"/>
    <col min="11274" max="11520" width="9.140625" style="157" customWidth="1"/>
    <col min="11521" max="11521" width="3.00390625" style="157" customWidth="1"/>
    <col min="11522" max="11522" width="38.140625" style="157" customWidth="1"/>
    <col min="11523" max="11523" width="6.28125" style="157" customWidth="1"/>
    <col min="11524" max="11524" width="6.8515625" style="157" customWidth="1"/>
    <col min="11525" max="11525" width="9.140625" style="157" customWidth="1"/>
    <col min="11526" max="11526" width="9.7109375" style="157" customWidth="1"/>
    <col min="11527" max="11527" width="12.421875" style="157" customWidth="1"/>
    <col min="11528" max="11528" width="2.8515625" style="157" customWidth="1"/>
    <col min="11529" max="11529" width="25.421875" style="157" customWidth="1"/>
    <col min="11530" max="11776" width="9.140625" style="157" customWidth="1"/>
    <col min="11777" max="11777" width="3.00390625" style="157" customWidth="1"/>
    <col min="11778" max="11778" width="38.140625" style="157" customWidth="1"/>
    <col min="11779" max="11779" width="6.28125" style="157" customWidth="1"/>
    <col min="11780" max="11780" width="6.8515625" style="157" customWidth="1"/>
    <col min="11781" max="11781" width="9.140625" style="157" customWidth="1"/>
    <col min="11782" max="11782" width="9.7109375" style="157" customWidth="1"/>
    <col min="11783" max="11783" width="12.421875" style="157" customWidth="1"/>
    <col min="11784" max="11784" width="2.8515625" style="157" customWidth="1"/>
    <col min="11785" max="11785" width="25.421875" style="157" customWidth="1"/>
    <col min="11786" max="12032" width="9.140625" style="157" customWidth="1"/>
    <col min="12033" max="12033" width="3.00390625" style="157" customWidth="1"/>
    <col min="12034" max="12034" width="38.140625" style="157" customWidth="1"/>
    <col min="12035" max="12035" width="6.28125" style="157" customWidth="1"/>
    <col min="12036" max="12036" width="6.8515625" style="157" customWidth="1"/>
    <col min="12037" max="12037" width="9.140625" style="157" customWidth="1"/>
    <col min="12038" max="12038" width="9.7109375" style="157" customWidth="1"/>
    <col min="12039" max="12039" width="12.421875" style="157" customWidth="1"/>
    <col min="12040" max="12040" width="2.8515625" style="157" customWidth="1"/>
    <col min="12041" max="12041" width="25.421875" style="157" customWidth="1"/>
    <col min="12042" max="12288" width="9.140625" style="157" customWidth="1"/>
    <col min="12289" max="12289" width="3.00390625" style="157" customWidth="1"/>
    <col min="12290" max="12290" width="38.140625" style="157" customWidth="1"/>
    <col min="12291" max="12291" width="6.28125" style="157" customWidth="1"/>
    <col min="12292" max="12292" width="6.8515625" style="157" customWidth="1"/>
    <col min="12293" max="12293" width="9.140625" style="157" customWidth="1"/>
    <col min="12294" max="12294" width="9.7109375" style="157" customWidth="1"/>
    <col min="12295" max="12295" width="12.421875" style="157" customWidth="1"/>
    <col min="12296" max="12296" width="2.8515625" style="157" customWidth="1"/>
    <col min="12297" max="12297" width="25.421875" style="157" customWidth="1"/>
    <col min="12298" max="12544" width="9.140625" style="157" customWidth="1"/>
    <col min="12545" max="12545" width="3.00390625" style="157" customWidth="1"/>
    <col min="12546" max="12546" width="38.140625" style="157" customWidth="1"/>
    <col min="12547" max="12547" width="6.28125" style="157" customWidth="1"/>
    <col min="12548" max="12548" width="6.8515625" style="157" customWidth="1"/>
    <col min="12549" max="12549" width="9.140625" style="157" customWidth="1"/>
    <col min="12550" max="12550" width="9.7109375" style="157" customWidth="1"/>
    <col min="12551" max="12551" width="12.421875" style="157" customWidth="1"/>
    <col min="12552" max="12552" width="2.8515625" style="157" customWidth="1"/>
    <col min="12553" max="12553" width="25.421875" style="157" customWidth="1"/>
    <col min="12554" max="12800" width="9.140625" style="157" customWidth="1"/>
    <col min="12801" max="12801" width="3.00390625" style="157" customWidth="1"/>
    <col min="12802" max="12802" width="38.140625" style="157" customWidth="1"/>
    <col min="12803" max="12803" width="6.28125" style="157" customWidth="1"/>
    <col min="12804" max="12804" width="6.8515625" style="157" customWidth="1"/>
    <col min="12805" max="12805" width="9.140625" style="157" customWidth="1"/>
    <col min="12806" max="12806" width="9.7109375" style="157" customWidth="1"/>
    <col min="12807" max="12807" width="12.421875" style="157" customWidth="1"/>
    <col min="12808" max="12808" width="2.8515625" style="157" customWidth="1"/>
    <col min="12809" max="12809" width="25.421875" style="157" customWidth="1"/>
    <col min="12810" max="13056" width="9.140625" style="157" customWidth="1"/>
    <col min="13057" max="13057" width="3.00390625" style="157" customWidth="1"/>
    <col min="13058" max="13058" width="38.140625" style="157" customWidth="1"/>
    <col min="13059" max="13059" width="6.28125" style="157" customWidth="1"/>
    <col min="13060" max="13060" width="6.8515625" style="157" customWidth="1"/>
    <col min="13061" max="13061" width="9.140625" style="157" customWidth="1"/>
    <col min="13062" max="13062" width="9.7109375" style="157" customWidth="1"/>
    <col min="13063" max="13063" width="12.421875" style="157" customWidth="1"/>
    <col min="13064" max="13064" width="2.8515625" style="157" customWidth="1"/>
    <col min="13065" max="13065" width="25.421875" style="157" customWidth="1"/>
    <col min="13066" max="13312" width="9.140625" style="157" customWidth="1"/>
    <col min="13313" max="13313" width="3.00390625" style="157" customWidth="1"/>
    <col min="13314" max="13314" width="38.140625" style="157" customWidth="1"/>
    <col min="13315" max="13315" width="6.28125" style="157" customWidth="1"/>
    <col min="13316" max="13316" width="6.8515625" style="157" customWidth="1"/>
    <col min="13317" max="13317" width="9.140625" style="157" customWidth="1"/>
    <col min="13318" max="13318" width="9.7109375" style="157" customWidth="1"/>
    <col min="13319" max="13319" width="12.421875" style="157" customWidth="1"/>
    <col min="13320" max="13320" width="2.8515625" style="157" customWidth="1"/>
    <col min="13321" max="13321" width="25.421875" style="157" customWidth="1"/>
    <col min="13322" max="13568" width="9.140625" style="157" customWidth="1"/>
    <col min="13569" max="13569" width="3.00390625" style="157" customWidth="1"/>
    <col min="13570" max="13570" width="38.140625" style="157" customWidth="1"/>
    <col min="13571" max="13571" width="6.28125" style="157" customWidth="1"/>
    <col min="13572" max="13572" width="6.8515625" style="157" customWidth="1"/>
    <col min="13573" max="13573" width="9.140625" style="157" customWidth="1"/>
    <col min="13574" max="13574" width="9.7109375" style="157" customWidth="1"/>
    <col min="13575" max="13575" width="12.421875" style="157" customWidth="1"/>
    <col min="13576" max="13576" width="2.8515625" style="157" customWidth="1"/>
    <col min="13577" max="13577" width="25.421875" style="157" customWidth="1"/>
    <col min="13578" max="13824" width="9.140625" style="157" customWidth="1"/>
    <col min="13825" max="13825" width="3.00390625" style="157" customWidth="1"/>
    <col min="13826" max="13826" width="38.140625" style="157" customWidth="1"/>
    <col min="13827" max="13827" width="6.28125" style="157" customWidth="1"/>
    <col min="13828" max="13828" width="6.8515625" style="157" customWidth="1"/>
    <col min="13829" max="13829" width="9.140625" style="157" customWidth="1"/>
    <col min="13830" max="13830" width="9.7109375" style="157" customWidth="1"/>
    <col min="13831" max="13831" width="12.421875" style="157" customWidth="1"/>
    <col min="13832" max="13832" width="2.8515625" style="157" customWidth="1"/>
    <col min="13833" max="13833" width="25.421875" style="157" customWidth="1"/>
    <col min="13834" max="14080" width="9.140625" style="157" customWidth="1"/>
    <col min="14081" max="14081" width="3.00390625" style="157" customWidth="1"/>
    <col min="14082" max="14082" width="38.140625" style="157" customWidth="1"/>
    <col min="14083" max="14083" width="6.28125" style="157" customWidth="1"/>
    <col min="14084" max="14084" width="6.8515625" style="157" customWidth="1"/>
    <col min="14085" max="14085" width="9.140625" style="157" customWidth="1"/>
    <col min="14086" max="14086" width="9.7109375" style="157" customWidth="1"/>
    <col min="14087" max="14087" width="12.421875" style="157" customWidth="1"/>
    <col min="14088" max="14088" width="2.8515625" style="157" customWidth="1"/>
    <col min="14089" max="14089" width="25.421875" style="157" customWidth="1"/>
    <col min="14090" max="14336" width="9.140625" style="157" customWidth="1"/>
    <col min="14337" max="14337" width="3.00390625" style="157" customWidth="1"/>
    <col min="14338" max="14338" width="38.140625" style="157" customWidth="1"/>
    <col min="14339" max="14339" width="6.28125" style="157" customWidth="1"/>
    <col min="14340" max="14340" width="6.8515625" style="157" customWidth="1"/>
    <col min="14341" max="14341" width="9.140625" style="157" customWidth="1"/>
    <col min="14342" max="14342" width="9.7109375" style="157" customWidth="1"/>
    <col min="14343" max="14343" width="12.421875" style="157" customWidth="1"/>
    <col min="14344" max="14344" width="2.8515625" style="157" customWidth="1"/>
    <col min="14345" max="14345" width="25.421875" style="157" customWidth="1"/>
    <col min="14346" max="14592" width="9.140625" style="157" customWidth="1"/>
    <col min="14593" max="14593" width="3.00390625" style="157" customWidth="1"/>
    <col min="14594" max="14594" width="38.140625" style="157" customWidth="1"/>
    <col min="14595" max="14595" width="6.28125" style="157" customWidth="1"/>
    <col min="14596" max="14596" width="6.8515625" style="157" customWidth="1"/>
    <col min="14597" max="14597" width="9.140625" style="157" customWidth="1"/>
    <col min="14598" max="14598" width="9.7109375" style="157" customWidth="1"/>
    <col min="14599" max="14599" width="12.421875" style="157" customWidth="1"/>
    <col min="14600" max="14600" width="2.8515625" style="157" customWidth="1"/>
    <col min="14601" max="14601" width="25.421875" style="157" customWidth="1"/>
    <col min="14602" max="14848" width="9.140625" style="157" customWidth="1"/>
    <col min="14849" max="14849" width="3.00390625" style="157" customWidth="1"/>
    <col min="14850" max="14850" width="38.140625" style="157" customWidth="1"/>
    <col min="14851" max="14851" width="6.28125" style="157" customWidth="1"/>
    <col min="14852" max="14852" width="6.8515625" style="157" customWidth="1"/>
    <col min="14853" max="14853" width="9.140625" style="157" customWidth="1"/>
    <col min="14854" max="14854" width="9.7109375" style="157" customWidth="1"/>
    <col min="14855" max="14855" width="12.421875" style="157" customWidth="1"/>
    <col min="14856" max="14856" width="2.8515625" style="157" customWidth="1"/>
    <col min="14857" max="14857" width="25.421875" style="157" customWidth="1"/>
    <col min="14858" max="15104" width="9.140625" style="157" customWidth="1"/>
    <col min="15105" max="15105" width="3.00390625" style="157" customWidth="1"/>
    <col min="15106" max="15106" width="38.140625" style="157" customWidth="1"/>
    <col min="15107" max="15107" width="6.28125" style="157" customWidth="1"/>
    <col min="15108" max="15108" width="6.8515625" style="157" customWidth="1"/>
    <col min="15109" max="15109" width="9.140625" style="157" customWidth="1"/>
    <col min="15110" max="15110" width="9.7109375" style="157" customWidth="1"/>
    <col min="15111" max="15111" width="12.421875" style="157" customWidth="1"/>
    <col min="15112" max="15112" width="2.8515625" style="157" customWidth="1"/>
    <col min="15113" max="15113" width="25.421875" style="157" customWidth="1"/>
    <col min="15114" max="15360" width="9.140625" style="157" customWidth="1"/>
    <col min="15361" max="15361" width="3.00390625" style="157" customWidth="1"/>
    <col min="15362" max="15362" width="38.140625" style="157" customWidth="1"/>
    <col min="15363" max="15363" width="6.28125" style="157" customWidth="1"/>
    <col min="15364" max="15364" width="6.8515625" style="157" customWidth="1"/>
    <col min="15365" max="15365" width="9.140625" style="157" customWidth="1"/>
    <col min="15366" max="15366" width="9.7109375" style="157" customWidth="1"/>
    <col min="15367" max="15367" width="12.421875" style="157" customWidth="1"/>
    <col min="15368" max="15368" width="2.8515625" style="157" customWidth="1"/>
    <col min="15369" max="15369" width="25.421875" style="157" customWidth="1"/>
    <col min="15370" max="15616" width="9.140625" style="157" customWidth="1"/>
    <col min="15617" max="15617" width="3.00390625" style="157" customWidth="1"/>
    <col min="15618" max="15618" width="38.140625" style="157" customWidth="1"/>
    <col min="15619" max="15619" width="6.28125" style="157" customWidth="1"/>
    <col min="15620" max="15620" width="6.8515625" style="157" customWidth="1"/>
    <col min="15621" max="15621" width="9.140625" style="157" customWidth="1"/>
    <col min="15622" max="15622" width="9.7109375" style="157" customWidth="1"/>
    <col min="15623" max="15623" width="12.421875" style="157" customWidth="1"/>
    <col min="15624" max="15624" width="2.8515625" style="157" customWidth="1"/>
    <col min="15625" max="15625" width="25.421875" style="157" customWidth="1"/>
    <col min="15626" max="15872" width="9.140625" style="157" customWidth="1"/>
    <col min="15873" max="15873" width="3.00390625" style="157" customWidth="1"/>
    <col min="15874" max="15874" width="38.140625" style="157" customWidth="1"/>
    <col min="15875" max="15875" width="6.28125" style="157" customWidth="1"/>
    <col min="15876" max="15876" width="6.8515625" style="157" customWidth="1"/>
    <col min="15877" max="15877" width="9.140625" style="157" customWidth="1"/>
    <col min="15878" max="15878" width="9.7109375" style="157" customWidth="1"/>
    <col min="15879" max="15879" width="12.421875" style="157" customWidth="1"/>
    <col min="15880" max="15880" width="2.8515625" style="157" customWidth="1"/>
    <col min="15881" max="15881" width="25.421875" style="157" customWidth="1"/>
    <col min="15882" max="16128" width="9.140625" style="157" customWidth="1"/>
    <col min="16129" max="16129" width="3.00390625" style="157" customWidth="1"/>
    <col min="16130" max="16130" width="38.140625" style="157" customWidth="1"/>
    <col min="16131" max="16131" width="6.28125" style="157" customWidth="1"/>
    <col min="16132" max="16132" width="6.8515625" style="157" customWidth="1"/>
    <col min="16133" max="16133" width="9.140625" style="157" customWidth="1"/>
    <col min="16134" max="16134" width="9.7109375" style="157" customWidth="1"/>
    <col min="16135" max="16135" width="12.421875" style="157" customWidth="1"/>
    <col min="16136" max="16136" width="2.8515625" style="157" customWidth="1"/>
    <col min="16137" max="16137" width="25.421875" style="157" customWidth="1"/>
    <col min="16138" max="16384" width="9.140625" style="157" customWidth="1"/>
  </cols>
  <sheetData>
    <row r="1" spans="1:10" ht="20">
      <c r="A1" s="4" t="s">
        <v>252</v>
      </c>
      <c r="B1" s="5"/>
      <c r="C1" s="5"/>
      <c r="D1" s="5"/>
      <c r="E1" s="5"/>
      <c r="F1" s="5"/>
      <c r="G1" s="5"/>
      <c r="H1" s="5"/>
      <c r="I1" s="7"/>
      <c r="J1" s="7"/>
    </row>
    <row r="2" spans="1:10" ht="15">
      <c r="A2" s="2" t="s">
        <v>55</v>
      </c>
      <c r="B2" s="2"/>
      <c r="C2" s="6"/>
      <c r="D2" s="6"/>
      <c r="E2" s="6"/>
      <c r="F2" s="6"/>
      <c r="G2" s="5"/>
      <c r="H2" s="5"/>
      <c r="I2" s="7"/>
      <c r="J2" s="7"/>
    </row>
    <row r="3" spans="1:10" ht="15">
      <c r="A3" s="2" t="s">
        <v>56</v>
      </c>
      <c r="B3" s="1"/>
      <c r="C3" s="3"/>
      <c r="D3" s="9"/>
      <c r="E3" s="9"/>
      <c r="F3" s="9"/>
      <c r="G3" s="9"/>
      <c r="H3" s="9"/>
      <c r="I3" s="7"/>
      <c r="J3" s="7"/>
    </row>
    <row r="4" spans="1:10" ht="15">
      <c r="A4" s="2" t="s">
        <v>174</v>
      </c>
      <c r="B4" s="1"/>
      <c r="C4" s="3"/>
      <c r="D4" s="9"/>
      <c r="E4" s="9"/>
      <c r="F4" s="9"/>
      <c r="G4" s="9"/>
      <c r="H4" s="9"/>
      <c r="I4" s="7"/>
      <c r="J4" s="7"/>
    </row>
    <row r="6" spans="2:7" ht="16">
      <c r="B6" s="158" t="s">
        <v>127</v>
      </c>
      <c r="D6" s="159" t="s">
        <v>128</v>
      </c>
      <c r="E6" s="160"/>
      <c r="F6" s="161" t="s">
        <v>129</v>
      </c>
      <c r="G6" s="162"/>
    </row>
    <row r="7" spans="1:7" ht="15">
      <c r="A7" s="158"/>
      <c r="D7" s="163"/>
      <c r="E7" s="164"/>
      <c r="F7" s="165"/>
      <c r="G7" s="164"/>
    </row>
    <row r="8" spans="1:7" ht="15">
      <c r="A8" s="166" t="s">
        <v>130</v>
      </c>
      <c r="B8" s="167" t="s">
        <v>131</v>
      </c>
      <c r="C8" s="168" t="s">
        <v>132</v>
      </c>
      <c r="D8" s="167" t="s">
        <v>133</v>
      </c>
      <c r="E8" s="168" t="s">
        <v>19</v>
      </c>
      <c r="F8" s="167" t="s">
        <v>133</v>
      </c>
      <c r="G8" s="168" t="s">
        <v>19</v>
      </c>
    </row>
    <row r="9" spans="1:7" ht="15">
      <c r="A9" s="169">
        <v>1</v>
      </c>
      <c r="B9" s="157" t="s">
        <v>134</v>
      </c>
      <c r="C9" s="169">
        <v>1</v>
      </c>
      <c r="D9" s="219"/>
      <c r="E9" s="169">
        <f>(C9*D9)</f>
        <v>0</v>
      </c>
      <c r="F9" s="219"/>
      <c r="G9" s="170">
        <f>(C9*F9)</f>
        <v>0</v>
      </c>
    </row>
    <row r="10" spans="1:7" ht="15">
      <c r="A10" s="169">
        <v>2</v>
      </c>
      <c r="B10" s="157" t="s">
        <v>135</v>
      </c>
      <c r="C10" s="171">
        <v>62</v>
      </c>
      <c r="D10" s="222"/>
      <c r="E10" s="171">
        <f aca="true" t="shared" si="0" ref="E10:E19">(C10*D10)</f>
        <v>0</v>
      </c>
      <c r="F10" s="220"/>
      <c r="G10" s="174">
        <f aca="true" t="shared" si="1" ref="G10:G19">(C10*F10)</f>
        <v>0</v>
      </c>
    </row>
    <row r="11" spans="1:7" ht="15">
      <c r="A11" s="169">
        <v>3</v>
      </c>
      <c r="B11" s="157" t="s">
        <v>136</v>
      </c>
      <c r="C11" s="169">
        <v>15</v>
      </c>
      <c r="D11" s="219"/>
      <c r="E11" s="169">
        <f t="shared" si="0"/>
        <v>0</v>
      </c>
      <c r="F11" s="221"/>
      <c r="G11" s="170">
        <f t="shared" si="1"/>
        <v>0</v>
      </c>
    </row>
    <row r="12" spans="1:7" ht="15">
      <c r="A12" s="169">
        <v>4</v>
      </c>
      <c r="B12" s="157" t="s">
        <v>137</v>
      </c>
      <c r="C12" s="169">
        <v>55</v>
      </c>
      <c r="D12" s="219"/>
      <c r="E12" s="169">
        <f t="shared" si="0"/>
        <v>0</v>
      </c>
      <c r="F12" s="219"/>
      <c r="G12" s="170">
        <f t="shared" si="1"/>
        <v>0</v>
      </c>
    </row>
    <row r="13" spans="1:7" ht="15">
      <c r="A13" s="169">
        <v>5</v>
      </c>
      <c r="B13" s="157" t="s">
        <v>138</v>
      </c>
      <c r="C13" s="171">
        <v>45</v>
      </c>
      <c r="D13" s="219"/>
      <c r="E13" s="169">
        <f t="shared" si="0"/>
        <v>0</v>
      </c>
      <c r="F13" s="219"/>
      <c r="G13" s="170">
        <f t="shared" si="1"/>
        <v>0</v>
      </c>
    </row>
    <row r="14" spans="1:7" ht="15">
      <c r="A14" s="169">
        <v>6</v>
      </c>
      <c r="B14" s="157" t="s">
        <v>139</v>
      </c>
      <c r="C14" s="171">
        <v>15</v>
      </c>
      <c r="D14" s="219"/>
      <c r="E14" s="169">
        <f t="shared" si="0"/>
        <v>0</v>
      </c>
      <c r="F14" s="219"/>
      <c r="G14" s="170">
        <f t="shared" si="1"/>
        <v>0</v>
      </c>
    </row>
    <row r="15" spans="1:7" ht="15">
      <c r="A15" s="169">
        <v>7</v>
      </c>
      <c r="B15" s="157" t="s">
        <v>140</v>
      </c>
      <c r="C15" s="169">
        <v>1</v>
      </c>
      <c r="D15" s="219"/>
      <c r="E15" s="169">
        <f t="shared" si="0"/>
        <v>0</v>
      </c>
      <c r="F15" s="219"/>
      <c r="G15" s="170">
        <f t="shared" si="1"/>
        <v>0</v>
      </c>
    </row>
    <row r="16" spans="1:7" ht="15">
      <c r="A16" s="169">
        <v>8</v>
      </c>
      <c r="B16" s="157" t="s">
        <v>141</v>
      </c>
      <c r="C16" s="169">
        <v>1</v>
      </c>
      <c r="D16" s="219"/>
      <c r="E16" s="169">
        <f t="shared" si="0"/>
        <v>0</v>
      </c>
      <c r="F16" s="219"/>
      <c r="G16" s="170">
        <f t="shared" si="1"/>
        <v>0</v>
      </c>
    </row>
    <row r="17" spans="1:7" ht="15">
      <c r="A17" s="169">
        <v>9</v>
      </c>
      <c r="B17" s="157" t="s">
        <v>142</v>
      </c>
      <c r="C17" s="169">
        <v>29</v>
      </c>
      <c r="D17" s="219"/>
      <c r="E17" s="169">
        <f t="shared" si="0"/>
        <v>0</v>
      </c>
      <c r="F17" s="219"/>
      <c r="G17" s="170">
        <f t="shared" si="1"/>
        <v>0</v>
      </c>
    </row>
    <row r="18" spans="1:9" ht="15">
      <c r="A18" s="169">
        <v>10</v>
      </c>
      <c r="B18" s="157" t="s">
        <v>143</v>
      </c>
      <c r="C18" s="169">
        <v>7</v>
      </c>
      <c r="D18" s="219"/>
      <c r="E18" s="169">
        <f t="shared" si="0"/>
        <v>0</v>
      </c>
      <c r="F18" s="221"/>
      <c r="G18" s="170">
        <f t="shared" si="1"/>
        <v>0</v>
      </c>
      <c r="H18" s="172"/>
      <c r="I18" s="172"/>
    </row>
    <row r="19" spans="1:7" ht="15">
      <c r="A19" s="169">
        <v>11</v>
      </c>
      <c r="B19" s="157" t="s">
        <v>144</v>
      </c>
      <c r="C19" s="169">
        <v>1</v>
      </c>
      <c r="D19" s="219"/>
      <c r="E19" s="169">
        <f t="shared" si="0"/>
        <v>0</v>
      </c>
      <c r="F19" s="221"/>
      <c r="G19" s="170">
        <f t="shared" si="1"/>
        <v>0</v>
      </c>
    </row>
    <row r="21" ht="15">
      <c r="I21" s="175"/>
    </row>
    <row r="22" ht="15">
      <c r="K22" s="157" t="s">
        <v>145</v>
      </c>
    </row>
    <row r="23" spans="5:7" ht="15">
      <c r="E23" s="158">
        <f>SUM(E9:E20)</f>
        <v>0</v>
      </c>
      <c r="G23" s="158">
        <f>SUM(G9:G20)</f>
        <v>0</v>
      </c>
    </row>
    <row r="27" spans="2:7" ht="16">
      <c r="B27" s="158" t="s">
        <v>146</v>
      </c>
      <c r="F27" s="159" t="s">
        <v>129</v>
      </c>
      <c r="G27" s="162"/>
    </row>
    <row r="28" spans="1:7" ht="15">
      <c r="A28" s="158"/>
      <c r="F28" s="163"/>
      <c r="G28" s="164"/>
    </row>
    <row r="29" spans="1:7" ht="15">
      <c r="A29" s="166" t="s">
        <v>130</v>
      </c>
      <c r="B29" s="167" t="s">
        <v>131</v>
      </c>
      <c r="C29" s="168" t="s">
        <v>132</v>
      </c>
      <c r="D29" s="167" t="s">
        <v>133</v>
      </c>
      <c r="E29" s="168" t="s">
        <v>19</v>
      </c>
      <c r="F29" s="167" t="s">
        <v>133</v>
      </c>
      <c r="G29" s="168" t="s">
        <v>19</v>
      </c>
    </row>
    <row r="30" spans="1:7" ht="15">
      <c r="A30" s="169">
        <v>1</v>
      </c>
      <c r="B30" s="157" t="s">
        <v>147</v>
      </c>
      <c r="C30" s="169">
        <v>40</v>
      </c>
      <c r="D30" s="219"/>
      <c r="E30" s="169">
        <f>(C30*D30)</f>
        <v>0</v>
      </c>
      <c r="F30" s="219"/>
      <c r="G30" s="170">
        <f>(C30*F30)</f>
        <v>0</v>
      </c>
    </row>
    <row r="31" spans="1:7" ht="15">
      <c r="A31" s="169">
        <v>2</v>
      </c>
      <c r="B31" s="157" t="s">
        <v>148</v>
      </c>
      <c r="C31" s="169">
        <v>1</v>
      </c>
      <c r="D31" s="219"/>
      <c r="E31" s="169">
        <f>(C31*D31)</f>
        <v>0</v>
      </c>
      <c r="F31" s="219"/>
      <c r="G31" s="170">
        <f>(C31*F31)</f>
        <v>0</v>
      </c>
    </row>
    <row r="32" ht="15">
      <c r="G32" s="158">
        <f>SUM(G30:G31)</f>
        <v>0</v>
      </c>
    </row>
    <row r="36" spans="2:7" ht="16">
      <c r="B36" s="158" t="s">
        <v>149</v>
      </c>
      <c r="F36" s="159" t="s">
        <v>129</v>
      </c>
      <c r="G36" s="162"/>
    </row>
    <row r="37" spans="1:7" ht="15">
      <c r="A37" s="158"/>
      <c r="F37" s="163"/>
      <c r="G37" s="164"/>
    </row>
    <row r="38" spans="1:7" ht="15">
      <c r="A38" s="166" t="s">
        <v>130</v>
      </c>
      <c r="B38" s="167" t="s">
        <v>131</v>
      </c>
      <c r="C38" s="168" t="s">
        <v>132</v>
      </c>
      <c r="D38" s="167" t="s">
        <v>133</v>
      </c>
      <c r="E38" s="168" t="s">
        <v>19</v>
      </c>
      <c r="F38" s="167" t="s">
        <v>133</v>
      </c>
      <c r="G38" s="168" t="s">
        <v>19</v>
      </c>
    </row>
    <row r="39" spans="1:7" ht="15">
      <c r="A39" s="169">
        <v>1</v>
      </c>
      <c r="B39" s="157" t="s">
        <v>150</v>
      </c>
      <c r="C39" s="169">
        <v>1</v>
      </c>
      <c r="D39" s="219"/>
      <c r="E39" s="169">
        <f>(C39*D39)</f>
        <v>0</v>
      </c>
      <c r="F39" s="219"/>
      <c r="G39" s="170">
        <f>(C39*F39)</f>
        <v>0</v>
      </c>
    </row>
    <row r="41" ht="15">
      <c r="G41" s="158">
        <f>SUM(G39:G40)</f>
        <v>0</v>
      </c>
    </row>
    <row r="44" spans="2:7" ht="16">
      <c r="B44" s="158" t="s">
        <v>151</v>
      </c>
      <c r="F44" s="159" t="s">
        <v>129</v>
      </c>
      <c r="G44" s="162"/>
    </row>
    <row r="45" spans="1:7" ht="15">
      <c r="A45" s="158"/>
      <c r="F45" s="163"/>
      <c r="G45" s="164"/>
    </row>
    <row r="46" spans="1:7" ht="15">
      <c r="A46" s="166" t="s">
        <v>130</v>
      </c>
      <c r="B46" s="167" t="s">
        <v>131</v>
      </c>
      <c r="C46" s="168" t="s">
        <v>132</v>
      </c>
      <c r="D46" s="167" t="s">
        <v>133</v>
      </c>
      <c r="E46" s="168" t="s">
        <v>19</v>
      </c>
      <c r="F46" s="167" t="s">
        <v>133</v>
      </c>
      <c r="G46" s="168" t="s">
        <v>19</v>
      </c>
    </row>
    <row r="47" spans="1:7" ht="15">
      <c r="A47" s="169">
        <v>1</v>
      </c>
      <c r="B47" s="157" t="s">
        <v>152</v>
      </c>
      <c r="C47" s="169">
        <v>0</v>
      </c>
      <c r="D47" s="219"/>
      <c r="E47" s="169">
        <f aca="true" t="shared" si="2" ref="E47:E53">(C47*D47)</f>
        <v>0</v>
      </c>
      <c r="F47" s="219"/>
      <c r="G47" s="170">
        <f aca="true" t="shared" si="3" ref="G47:G53">(C47*F47)</f>
        <v>0</v>
      </c>
    </row>
    <row r="48" spans="1:7" ht="15">
      <c r="A48" s="169">
        <v>2</v>
      </c>
      <c r="B48" s="157" t="s">
        <v>153</v>
      </c>
      <c r="C48" s="169">
        <v>5</v>
      </c>
      <c r="D48" s="219"/>
      <c r="E48" s="169">
        <f t="shared" si="2"/>
        <v>0</v>
      </c>
      <c r="F48" s="219"/>
      <c r="G48" s="170">
        <f t="shared" si="3"/>
        <v>0</v>
      </c>
    </row>
    <row r="49" spans="1:7" ht="15">
      <c r="A49" s="169">
        <v>3</v>
      </c>
      <c r="B49" s="157" t="s">
        <v>154</v>
      </c>
      <c r="C49" s="169">
        <v>2</v>
      </c>
      <c r="D49" s="219"/>
      <c r="E49" s="169">
        <f t="shared" si="2"/>
        <v>0</v>
      </c>
      <c r="F49" s="219"/>
      <c r="G49" s="170">
        <f t="shared" si="3"/>
        <v>0</v>
      </c>
    </row>
    <row r="50" spans="1:7" ht="15">
      <c r="A50" s="169">
        <v>4</v>
      </c>
      <c r="B50" s="157" t="s">
        <v>155</v>
      </c>
      <c r="C50" s="169">
        <v>2</v>
      </c>
      <c r="D50" s="219"/>
      <c r="E50" s="169">
        <f t="shared" si="2"/>
        <v>0</v>
      </c>
      <c r="F50" s="219"/>
      <c r="G50" s="170">
        <f t="shared" si="3"/>
        <v>0</v>
      </c>
    </row>
    <row r="51" spans="1:7" ht="15">
      <c r="A51" s="169">
        <v>5</v>
      </c>
      <c r="B51" s="157" t="s">
        <v>156</v>
      </c>
      <c r="C51" s="169">
        <v>1</v>
      </c>
      <c r="D51" s="219"/>
      <c r="E51" s="169">
        <f t="shared" si="2"/>
        <v>0</v>
      </c>
      <c r="F51" s="219"/>
      <c r="G51" s="170">
        <f t="shared" si="3"/>
        <v>0</v>
      </c>
    </row>
    <row r="52" spans="1:7" ht="15">
      <c r="A52" s="169">
        <v>6</v>
      </c>
      <c r="B52" s="157" t="s">
        <v>157</v>
      </c>
      <c r="C52" s="169">
        <v>1</v>
      </c>
      <c r="D52" s="219"/>
      <c r="E52" s="169">
        <f t="shared" si="2"/>
        <v>0</v>
      </c>
      <c r="F52" s="219"/>
      <c r="G52" s="170">
        <f t="shared" si="3"/>
        <v>0</v>
      </c>
    </row>
    <row r="53" spans="1:7" ht="15">
      <c r="A53" s="169">
        <v>7</v>
      </c>
      <c r="B53" s="157" t="s">
        <v>158</v>
      </c>
      <c r="C53" s="169">
        <v>0</v>
      </c>
      <c r="D53" s="219"/>
      <c r="E53" s="169">
        <f t="shared" si="2"/>
        <v>0</v>
      </c>
      <c r="F53" s="219"/>
      <c r="G53" s="170">
        <f t="shared" si="3"/>
        <v>0</v>
      </c>
    </row>
    <row r="55" ht="12" customHeight="1">
      <c r="G55" s="158">
        <f>SUM(G47:G53)</f>
        <v>0</v>
      </c>
    </row>
    <row r="58" spans="2:7" ht="16">
      <c r="B58" s="158" t="s">
        <v>159</v>
      </c>
      <c r="D58" s="159" t="s">
        <v>160</v>
      </c>
      <c r="E58" s="162"/>
      <c r="F58" s="159" t="s">
        <v>129</v>
      </c>
      <c r="G58" s="162"/>
    </row>
    <row r="59" spans="1:7" ht="15">
      <c r="A59" s="158"/>
      <c r="D59" s="163"/>
      <c r="E59" s="164"/>
      <c r="F59" s="163"/>
      <c r="G59" s="164"/>
    </row>
    <row r="60" spans="1:7" ht="15">
      <c r="A60" s="166" t="s">
        <v>130</v>
      </c>
      <c r="B60" s="167" t="s">
        <v>131</v>
      </c>
      <c r="C60" s="168" t="s">
        <v>132</v>
      </c>
      <c r="D60" s="167" t="s">
        <v>133</v>
      </c>
      <c r="E60" s="168" t="s">
        <v>19</v>
      </c>
      <c r="F60" s="167" t="s">
        <v>133</v>
      </c>
      <c r="G60" s="168" t="s">
        <v>19</v>
      </c>
    </row>
    <row r="61" spans="1:7" ht="15">
      <c r="A61" s="169">
        <v>1</v>
      </c>
      <c r="B61" s="157" t="s">
        <v>161</v>
      </c>
      <c r="C61" s="169">
        <v>1</v>
      </c>
      <c r="D61" s="219"/>
      <c r="E61" s="169">
        <f>(C61*D61)</f>
        <v>0</v>
      </c>
      <c r="F61" s="219"/>
      <c r="G61" s="170">
        <f>(C61*F61)</f>
        <v>0</v>
      </c>
    </row>
    <row r="65" spans="5:7" ht="15">
      <c r="E65" s="157">
        <f>SUM(E61:E64)</f>
        <v>0</v>
      </c>
      <c r="G65" s="157">
        <f>SUM(G61:G64)</f>
        <v>0</v>
      </c>
    </row>
    <row r="66" ht="15">
      <c r="G66" s="158">
        <f>(E65+G65)</f>
        <v>0</v>
      </c>
    </row>
    <row r="71" spans="2:7" ht="16">
      <c r="B71" s="158" t="s">
        <v>162</v>
      </c>
      <c r="D71" s="159" t="s">
        <v>160</v>
      </c>
      <c r="E71" s="162"/>
      <c r="F71" s="159" t="s">
        <v>129</v>
      </c>
      <c r="G71" s="162"/>
    </row>
    <row r="72" spans="1:7" ht="15">
      <c r="A72" s="158"/>
      <c r="D72" s="163"/>
      <c r="E72" s="164"/>
      <c r="F72" s="163"/>
      <c r="G72" s="164"/>
    </row>
    <row r="73" spans="1:7" ht="15">
      <c r="A73" s="166" t="s">
        <v>130</v>
      </c>
      <c r="B73" s="167" t="s">
        <v>131</v>
      </c>
      <c r="C73" s="168" t="s">
        <v>132</v>
      </c>
      <c r="D73" s="167" t="s">
        <v>133</v>
      </c>
      <c r="E73" s="168" t="s">
        <v>19</v>
      </c>
      <c r="F73" s="167" t="s">
        <v>133</v>
      </c>
      <c r="G73" s="168" t="s">
        <v>19</v>
      </c>
    </row>
    <row r="74" spans="1:7" ht="15">
      <c r="A74" s="169">
        <v>1</v>
      </c>
      <c r="B74" s="157" t="s">
        <v>163</v>
      </c>
      <c r="C74" s="169">
        <v>3</v>
      </c>
      <c r="D74" s="219"/>
      <c r="E74" s="169">
        <f>(C74*D74)</f>
        <v>0</v>
      </c>
      <c r="F74" s="219"/>
      <c r="G74" s="170">
        <f>(C74*F74)</f>
        <v>0</v>
      </c>
    </row>
    <row r="78" spans="5:7" ht="15">
      <c r="E78" s="157">
        <f>SUM(E74:E77)</f>
        <v>0</v>
      </c>
      <c r="G78" s="157">
        <f>SUM(G74:G77)</f>
        <v>0</v>
      </c>
    </row>
    <row r="79" ht="15">
      <c r="G79" s="158">
        <f>(E78+G78)</f>
        <v>0</v>
      </c>
    </row>
    <row r="83" ht="16">
      <c r="B83" s="176" t="s">
        <v>164</v>
      </c>
    </row>
    <row r="85" spans="1:7" ht="15">
      <c r="A85" s="177"/>
      <c r="B85" s="178" t="s">
        <v>165</v>
      </c>
      <c r="C85" s="178"/>
      <c r="D85" s="178"/>
      <c r="E85" s="178"/>
      <c r="F85" s="178"/>
      <c r="G85" s="162">
        <f>(G23)</f>
        <v>0</v>
      </c>
    </row>
    <row r="86" spans="1:7" ht="15">
      <c r="A86" s="179"/>
      <c r="B86" s="172" t="s">
        <v>128</v>
      </c>
      <c r="C86" s="172"/>
      <c r="D86" s="172"/>
      <c r="E86" s="172"/>
      <c r="F86" s="172"/>
      <c r="G86" s="169">
        <f>(E23)</f>
        <v>0</v>
      </c>
    </row>
    <row r="87" spans="1:7" ht="15">
      <c r="A87" s="179"/>
      <c r="B87" s="172" t="s">
        <v>166</v>
      </c>
      <c r="C87" s="172"/>
      <c r="D87" s="172"/>
      <c r="E87" s="172"/>
      <c r="F87" s="172"/>
      <c r="G87" s="169">
        <f>(G86*0.03)</f>
        <v>0</v>
      </c>
    </row>
    <row r="88" spans="1:7" ht="15">
      <c r="A88" s="179"/>
      <c r="B88" s="172" t="s">
        <v>167</v>
      </c>
      <c r="C88" s="172"/>
      <c r="D88" s="172"/>
      <c r="E88" s="172"/>
      <c r="F88" s="172"/>
      <c r="G88" s="169">
        <f>(G85+G86)*0.06</f>
        <v>0</v>
      </c>
    </row>
    <row r="89" spans="1:7" ht="15">
      <c r="A89" s="179"/>
      <c r="B89" s="172" t="s">
        <v>146</v>
      </c>
      <c r="C89" s="172"/>
      <c r="D89" s="172"/>
      <c r="E89" s="172"/>
      <c r="F89" s="172"/>
      <c r="G89" s="170">
        <f>SUM(G32)</f>
        <v>0</v>
      </c>
    </row>
    <row r="90" spans="1:7" ht="15">
      <c r="A90" s="179"/>
      <c r="B90" s="172" t="s">
        <v>168</v>
      </c>
      <c r="C90" s="172"/>
      <c r="D90" s="172"/>
      <c r="E90" s="172"/>
      <c r="F90" s="172"/>
      <c r="G90" s="169">
        <f>(G41)</f>
        <v>0</v>
      </c>
    </row>
    <row r="91" spans="1:7" ht="15">
      <c r="A91" s="179"/>
      <c r="B91" s="172" t="s">
        <v>169</v>
      </c>
      <c r="C91" s="172"/>
      <c r="D91" s="172"/>
      <c r="E91" s="172"/>
      <c r="F91" s="172"/>
      <c r="G91" s="169">
        <f>(G55)</f>
        <v>0</v>
      </c>
    </row>
    <row r="92" spans="1:7" ht="15">
      <c r="A92" s="179"/>
      <c r="B92" s="172" t="s">
        <v>170</v>
      </c>
      <c r="C92" s="172"/>
      <c r="D92" s="172"/>
      <c r="E92" s="172"/>
      <c r="F92" s="172"/>
      <c r="G92" s="169">
        <f>(G66)</f>
        <v>0</v>
      </c>
    </row>
    <row r="93" spans="1:7" ht="15">
      <c r="A93" s="179"/>
      <c r="B93" s="172" t="s">
        <v>171</v>
      </c>
      <c r="C93" s="172"/>
      <c r="D93" s="172"/>
      <c r="E93" s="172"/>
      <c r="F93" s="172"/>
      <c r="G93" s="169">
        <f>(G92*0.036)</f>
        <v>0</v>
      </c>
    </row>
    <row r="94" spans="1:7" ht="14" thickBot="1">
      <c r="A94" s="179"/>
      <c r="B94" s="173" t="s">
        <v>172</v>
      </c>
      <c r="G94" s="180">
        <f>G79</f>
        <v>0</v>
      </c>
    </row>
    <row r="95" spans="1:7" ht="19" thickBot="1">
      <c r="A95" s="181"/>
      <c r="B95" s="182" t="s">
        <v>173</v>
      </c>
      <c r="C95" s="182"/>
      <c r="D95" s="182"/>
      <c r="E95" s="182"/>
      <c r="F95" s="182"/>
      <c r="G95" s="183">
        <f>SUM(G85:G94)</f>
        <v>0</v>
      </c>
    </row>
    <row r="96" ht="12.75" customHeight="1"/>
  </sheetData>
  <sheetProtection algorithmName="SHA-512" hashValue="BfACb7/cZ0Upbp1QIRrXf8gqp26WKf004pDSTjbH2C/tBqUlm1rXGSKHYNj+CH8AGpeqVonW7Bk2/hyZ7QlmPA==" saltValue="QCimmhKQkmDjLuDqW5nwjg==" spinCount="100000" sheet="1" objects="1" scenarios="1"/>
  <printOptions/>
  <pageMargins left="0.7874015748031497" right="0.7874015748031497" top="0.984251968503937" bottom="0.984251968503937" header="0.5118110236220472" footer="0.5118110236220472"/>
  <pageSetup fitToHeight="99" fitToWidth="1" horizontalDpi="600" verticalDpi="600" orientation="portrait" paperSize="9" scale="99" copies="6" r:id="rId1"/>
  <headerFooter alignWithMargins="0">
    <oddFooter xml:space="preserve">&amp;L                        G-atelier , Dostojevského 26, 746 01 Opava,mob.:602524912, 
                                         e-mail:gatelier@centrum.cz
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Kupka</cp:lastModifiedBy>
  <cp:lastPrinted>2022-01-18T17:24:54Z</cp:lastPrinted>
  <dcterms:created xsi:type="dcterms:W3CDTF">2017-11-23T09:24:09Z</dcterms:created>
  <dcterms:modified xsi:type="dcterms:W3CDTF">2022-01-25T15:27:39Z</dcterms:modified>
  <cp:category/>
  <cp:version/>
  <cp:contentType/>
  <cp:contentStatus/>
</cp:coreProperties>
</file>