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16" yWindow="65416" windowWidth="23256" windowHeight="13176" activeTab="1"/>
  </bookViews>
  <sheets>
    <sheet name="Rekapitulace" sheetId="10" r:id="rId1"/>
    <sheet name="ERDF_FPF" sheetId="12" r:id="rId2"/>
    <sheet name="ERDF_II_kit" sheetId="11" r:id="rId3"/>
    <sheet name="RESTART_ULGAT" sheetId="13" r:id="rId4"/>
    <sheet name="RESTART_UI" sheetId="8" r:id="rId5"/>
    <sheet name="RESTART_UF" sheetId="9" r:id="rId6"/>
  </sheets>
  <definedNames>
    <definedName name="Celkem" localSheetId="1">#REF!</definedName>
    <definedName name="Celkem" localSheetId="2">#REF!</definedName>
    <definedName name="Celkem" localSheetId="3">#REF!</definedName>
    <definedName name="Celkem">#REF!</definedName>
  </definedNames>
  <calcPr calcId="145621"/>
  <extLst/>
</workbook>
</file>

<file path=xl/sharedStrings.xml><?xml version="1.0" encoding="utf-8"?>
<sst xmlns="http://schemas.openxmlformats.org/spreadsheetml/2006/main" count="177" uniqueCount="84">
  <si>
    <t>Projekt:</t>
  </si>
  <si>
    <t>Zkvalitnění vzdělávací infrastruktury na Slezské univerzitě v Opavě za účelem zajištění vysoké kvality výuky</t>
  </si>
  <si>
    <t>ERDF RESTART SU, registrační číslo: CZ.02.2.67/0.0/0.0/18_059/0010237</t>
  </si>
  <si>
    <t>Číslo</t>
  </si>
  <si>
    <t>Rozpočtová položka</t>
  </si>
  <si>
    <t>Název položky</t>
  </si>
  <si>
    <t>Specifikace položky</t>
  </si>
  <si>
    <t>Nabízený výrobek (uvést obchodní název, značku, typ)</t>
  </si>
  <si>
    <t>Cena v Kč bez DPH / 1 ks</t>
  </si>
  <si>
    <t>Počet ks</t>
  </si>
  <si>
    <t>Cena v Kč bez DPH celkem</t>
  </si>
  <si>
    <t>DPH</t>
  </si>
  <si>
    <t>Cena v Kč vč. DPH celkem</t>
  </si>
  <si>
    <t>Poznámka</t>
  </si>
  <si>
    <t>1.1.2.3.1.3</t>
  </si>
  <si>
    <t>Stolní kancelářský počítač typu pracovní stanice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</si>
  <si>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</si>
  <si>
    <t>Notebook</t>
  </si>
  <si>
    <t>LCD monitor k notebooku, 27-28"</t>
  </si>
  <si>
    <t>Externí LCD monitor k notebooku:
Úhlopříčka: 27-28", 
Rozlišení: 4K Ultra HD 3840x2160, 
Technologie: IPS, LED, 
Odezva dislaye: 5ms, 
Jas: 350cd/m2, 
Kontrast: 1000:1, 
Vstupy: min. 2x HDMI, USB-C PD,</t>
  </si>
  <si>
    <t>Notebook 2v1</t>
  </si>
  <si>
    <t>VR brýle</t>
  </si>
  <si>
    <t>Notebook pro studenty</t>
  </si>
  <si>
    <t>Multifunkční tiskárna</t>
  </si>
  <si>
    <t>1.1.1.4.1</t>
  </si>
  <si>
    <t>Celkem:</t>
  </si>
  <si>
    <t>Operační systém: Windows 10,
CPU: passmark min. 12000, 
Paměť RAM: min. 8 GB (preferujeme DDR4), 
Disky: SDD min. 128 +  HDDmin. 1TB
Grafická karta: dedikovaná, s pamětí min. 4GB, passmark min. 5500,
Display:15,6", rozlišení full HD, antireflexní display,
Klávesnice: podsvícená s numerickou klávesnicí, 
Porty: HDMI, min. 3x USB (z toho 1x USB 3.1 typu C),  RJ45
Další vybavení: kamera, mikrofon, reproduktory, konektor pro sluchátka a mikrofon,
čtečka paměťových karet, bluetooth, WIFI</t>
  </si>
  <si>
    <t>Operační systém: Windows 10 Pro,
CPU: passmark min. 1600, 
Paměť RAM: min. 4  GB , 
Disky: Flash min. 128GB,
Display: 10,1", rozlišení WUXGA,
Porty:  min. 3x USB (z toho 1x USB 3.0),
Další vybavení: kamera, mikrofon, reproduktory, konektor pro sluchátka a mikrofon kombo,
čtečka paměťových karet, bluetooth, WIFI,
Hmotnost: max. 800g</t>
  </si>
  <si>
    <t>Výkonný  notebook do VR koutku</t>
  </si>
  <si>
    <t xml:space="preserve">14"  FullHD antireflexní displej
CPU 4 jádra, PassMark skore  větší než  7500
8 GB RAM DDR4
SSD disk min 128 GB + HDD min 500 GB
Wifi, Bluetooth 5, USB 3
Podsvícená česká klávesnice
Hmotnost do 2.5 kg
Operační systém – originální Windows 10 české nebo jakékoli, ze kterého lze updatovat na Win 10 Pro pomocí Campus licence </t>
  </si>
  <si>
    <t>Laserová tiskárna multifunkční barevná
A4
Podpora všech běžných OS (Winows, Linux, MacOS)
Tiskárna, skener, kopírování, fax
Rychlost min. 20 černobílých stran za minutu
Tisk/skenování 1200x 1200dpi
LCD displej
Oboustranný podavač
Automatický duplex
Wi-fi, RJ45, podpora tisku přes síť</t>
  </si>
  <si>
    <t>1.1.1.4.1 "Sada virtuální reality"</t>
  </si>
  <si>
    <t>1.1.2.3.2.1</t>
  </si>
  <si>
    <t>Nabídková cena v Kč bez DPH</t>
  </si>
  <si>
    <t>Cena v Kč vč. DPH</t>
  </si>
  <si>
    <t>Celkem</t>
  </si>
  <si>
    <t>Výkonný notebook pro zpracování medicínských data a medicínských volumetrických dat</t>
  </si>
  <si>
    <t>HW vybavení - Ústav Informatiky (List "RESTART_UI")</t>
  </si>
  <si>
    <t>HW vybavení - Ústav Fyziky (List "RESTART_UF")</t>
  </si>
  <si>
    <t>Procesor výkon „CPU Benchmarks - Average CPU Mark" větší než 12400.
Display větší než 17", rozlišení min, 1920x1080, matný,
Paměť min. 32 GB RAM
2 Disky: SSD min. 512 GB + HDD min. 1TB min., HDD min otačky 7200 ot/min:
Dedikovaná grafická karta paměť min. 6 GB, výkon „Videocard Benchmarks, PassMark - G3D Mark“ min. 8600.
Porty a interface Zdířka pro sluchátka, USB 3.1, Bezpečnostní zámek, HDMI,  Mini DisplayPort, Thunderbolt 3 typu C, Čtečka paměťových karet SD,  Čtečka čipových karet
Klávesnice česká, podsvícená
Bluetooth
Wifi min standard ac
Požadavek na testy aplikací na NTB, ISV certifikace
Prošel testy na konstrukci - MIL-STD 810G
Operační systém – originální Windows 10 české nebo jakékoli, ze kterého lze updatovat na Win 10 Pro pomocí Campus licence 
kompatibilita Ubuntu 18.04 LTS, nebo novější verze
Záruka u zákazníka 3 roky</t>
  </si>
  <si>
    <t xml:space="preserve">Operační sytém: Windows 10 české,
Procesor: passmark min. 12 000,
Paměť RAM: min. 16 GB,
Disky: SSD optimálně 512 GB + HDD 2TB,
Klávesnice: mechanická, USB připojení, s numerickou klávesnicí,
Porty: min. 4x USB 2, min, 2x USB 3, HDMI (resp. VGA), LAN, 
Další vstupy a výstupy: vstup pro mikrofon, výstup pro sluchátka,
Další vybavení: myš,  DVD R/W  </t>
  </si>
  <si>
    <t>Rozlišení větší než 2800x1500 (nebo 2x 1440 x 1600 px)
Obnovovací frekvence alespoň 90 Hz
připojení pomocí DisplayPort a USB-C
určeno pro PC
zorné pole 110° a více
Displej AMOLED, uhlopříčka jednotlivých displejů 3.5" a více
zaměřování a sledování pohybu headsetu a ovladačů pomocí dvou externích senzorů
2 x ovladač do ruky</t>
  </si>
  <si>
    <t xml:space="preserve">CPU 6 jader (12 vláken) s Passmark skore větší než 13000
15,6" ISP antireflexní FullHD displej s obnovovací frekvencí 120 Hz a více
RAM min. 16 GB DDR4
dedikovaná GPU s 6 GB GDDR5 grafické paměti (G3D mark větší než 12000)
SSD min 1000GB
HDMI, DisplayPort, minimálně 2x USB-C 
podsvícená klávesnice
VR ready
Operační systém – originální Windows 10 české nebo jakékoli, ze kterého lze updatovat na Win 10 Pro pomocí Campus licence </t>
  </si>
  <si>
    <t>UNI SPACE - zkvalitnění vzdělávacího zázemí Slezské univerzity</t>
  </si>
  <si>
    <t>ERDF II na SU, registrační číslo: CZ.02.2.67/0.0/0.0/18_057/0013363</t>
  </si>
  <si>
    <t>1.1.1.3.5</t>
  </si>
  <si>
    <t>CPU: Minimálně 12 jader, 7NM proces, minimálně 30 000 bodů v Passmark
RAM: 64 GB, DDR4
GPU: Minimálně 8 GB RAM, GDDRR6, Passmark minimálně 14 000 bodů
HDD: 2 x SSD NVME, každý o kapacitě 2 TB
Základní deska: podporující výše uvedené komponenty v plné rychlosti
Monitor: 2 x monitor s rozšelním min. 2560x1440 a úhlopříčkou 32 palců, IPS
Studiové aktivní reproduktory: Pár aktivních studiových reproduktorů, min. 55 W, zesilovač třídy D, xlr vstup
Zdroj: tichý zdroj minimálně 650 W, efektivita minimálně třídy 80+ bronze
Skříň: Počítačová skříň, jednoduchý design
OS: Windows 10 Home
Grafický tablet: USB připojení, bezbateriové pero, citlivá ploch min. 210x130 mm, minimálně 4000 úrovní přítlaku
Myš: laserová, rozlišení min. 1000 dpi
Klávesnice: česká klávesnice se standardním rozložením kláves, šedá barva</t>
  </si>
  <si>
    <t>Modernizace výukové infrastruktury Filozoficko-přírodovědecké fakulty Slezské univerzity v Opavě</t>
  </si>
  <si>
    <t>INFRAEDU FPF, registrační číslo: CZ.02.2.67/0.0/0.0/16_016/0002503</t>
  </si>
  <si>
    <t>1.1.2.3.1.10</t>
  </si>
  <si>
    <t>HW vybavení pro obor Kulturní dědictví v regionální praxi - Bc. - ICT (výkonná pracovní mobilní stanice)</t>
  </si>
  <si>
    <t>1.1.2.3.1.1</t>
  </si>
  <si>
    <t>Notebooky pro program Astrofyzika</t>
  </si>
  <si>
    <t>1.1.2.3.3.4</t>
  </si>
  <si>
    <t>Baterie pro notebooky</t>
  </si>
  <si>
    <t>Baterie pro NTB Lenovo IDEPAD G710
Kapacita 5,2 Ah</t>
  </si>
  <si>
    <t>Pevný disk - interní</t>
  </si>
  <si>
    <t>Rozměry: 2,5 "
Typ paměti - SSD
Připojení - SATA III
Kapacita - 500 GB
Maximální rychlost čtení - 560 MB/s
Maximální rychlost zápisu - 510 MB/s</t>
  </si>
  <si>
    <t>Napájecí AC adapter</t>
  </si>
  <si>
    <t>Kompatibilní s notebooky Lenovo
Výkon - 45 W
Výstup - USB-C konektor</t>
  </si>
  <si>
    <t>USB-C adaptér</t>
  </si>
  <si>
    <t>Redukce na následující připojení:
1x HDMI
2x USB 3.0
1x USB C PD/Data</t>
  </si>
  <si>
    <t>Multifunkční tiskárna (černobílá)</t>
  </si>
  <si>
    <t>Typ displeye: 15,6" Full HD IPS, 1920x1080, antireflexní (matný)
Procesor: splňuje v testu Passmark v položce Passmark CPU mark min. 8517 bodů (vícejádrový nebo vícejádrový s podporu vícevláknových operací), typické TDP 15 W
Operační paměť: min. 8 GB DDR4
Interní jednotky: SSD min. 512 GB
Grafická karta: integrovaná
Síťová rozhraní: Wifi 80211ac, Bluetooth v 5.0
Vstup/výstup: min. 2x USB 3.2, min. 2x USB-C, min. 1xUSB 2, 1x HDMI, rj-45
Operační systém: originální Windows 10 české nebo jakéli, ze které lze updatovat na Win 10 Pro pomocí Campus licence
Konstrukce: kov + plast, pevný (klasický notebook), bez optické mechaniky
Výbava: čtečka karet, čtečka otisků prstů, podsvětlená klávesnice, numerická klávesnice
Baterie: min. 45 Wh
Myš: min. 3x tlačítkov vč. scrollingu, vhodhá pro leváky i praváky, citlivost min. 1000 dpi
Klávesnice: česká numerická klávesnice
Další informace: záruka min. 24 měsíců garantovaná výrobcem</t>
  </si>
  <si>
    <t>Notebook s příslušenstvím</t>
  </si>
  <si>
    <t>Typ displeye: 16:9, 14" Full HD IPS, 1920x1080, antireflexní (matný)
Procesor: splňuje v testu Passmark v položce Passmark CPU mark min. 7986 bodů (vícejádrový nebo vícejádrový s podporu vícevláknových operací), typické TDP 15 W
Operační paměť: min. 16 GB DDR4
Interní jednotky: SSD min. 512 GB
Grafická karta: integrovaná
Síťová rozhraní: Wifi 80211ac, Bluetooth v 5.0
Vstup/výstup: min. 2x USB 3.2, min. 2x USB-C, 1x HDMI, rj-45
Operační systém: originální Windows 10 české nebo jakéli, ze které lze updatovat na Win 10 Pro pomocí Campus licence
Konstrukce: kov + plast, pevný (klasický notebook), bez optické mechaniky
Výbava: čtečka karet, čtečka otisků prstů, podsvětlená klávesnice, integrovaný mini joystyk, 4G/LTE modem
Baterie: min. 50 Wh
Další informace: záruka min. 24 měsíců garantovaná výrobcem</t>
  </si>
  <si>
    <t>Velikost: min. 27", rozlišení min. 1920x1080 (full HD)
Odezva monitoru: max. 5 ms
Typ displeye monitoru: IPS, Antireflexní povrch obrazovky
Vstupy/výstupy monitoru: min. 1x VGA (D-SUB), 1x HDMI 1.4, 1x HDMI 2.0
Obnovovací frekvence: min. 75 Hz
Další informace: dodávka včetně kabelů pro propojení s PC přes HDMI
Záruka min. 24 měsíců garantovaná výrobcem</t>
  </si>
  <si>
    <t>HW vybavení - Ústav lázeňství, gastro (List "RESTART_ULGAT")</t>
  </si>
  <si>
    <t>HW vybavení - projekt ERDF II (List "ERDF_II_kit")</t>
  </si>
  <si>
    <t>HW vybavení - projekt ERDF FPF (List "ERDF_FPF)</t>
  </si>
  <si>
    <t xml:space="preserve">Procesor –  splňující v testu Passmark v položce PassMark CPU Mark min. 10 000 bodů, vícejádrový, min. 4 jádra.
Operační paměť – min. 8 GB LPDDR3, min. 2133 MHz
Interní jednotky – SSD min. 256 GB
Vstup/výstup – min. 2x USB-C (Thunderbolt 3)
Display - 13,3” IPS LED, min.rozlišení 2560 x 1600px
WiFi – 802.11a/b/g/n/ac
Bluetooth – min. 5.0
Operační systém – macOS
Klávesnice – česká podsvícená klávesnice
Váha – max. 1,4 kg
Výdrž na 1 nabití až 10 hodin
Redukce – orginální USB‑C víceportový digitální AV adaptér (USB-C (male) na USB-C + HDMI + USB (female) )
</t>
  </si>
  <si>
    <t>Typ displeje - 15,6" Full HD IPS, 1920x1080, antireflexní (matný)
Procesor – který splňuje v testu PassMark v položce Passmark CPU Mark min. 8763 bodů (vícejádrový nebo vícejádrový s podporou vícevláknových operací).
Operační paměť – min. 16 GB DDR4
Interní jednotky – SSD min. 512 GB
Grafická karta –  dedikovaná
Síťové rozhraní - min. Wifi 80211ac, min. Bluetooth v5.0
Vstup/výstup – min. 1x USB 2.0, min. 2x USB 3.2 Gen 1, min. 1x USB-C, min. 1x HDMI, RJ45
Operační systém - originální Windows 10 české nebo jakékoli, ze kterého lze updatovat na Win 10 Pro pomocí Campus licence
Optická mechanika - ne
Konstrukce - Hmotnost - max. 2 200 g
Výbava - Čtečka otisků prstů, podsvětlená klávesnice (s možnosti vypnout), numerická klávesnice, čtečka karet, mini. Joystick
Baterie - min. 7. článková
Další informace – záruka min. 24 měsíců garantovaná výrobcem PC</t>
  </si>
  <si>
    <t>PC stanice pro program Astrofyzika (bez monitoru)</t>
  </si>
  <si>
    <t>Počítačová sestava pro střih videa</t>
  </si>
  <si>
    <t>Brýle pro virtuální realitu
Rozlišení větší než 2800x1500 (nebo 2x 1440 x 1600 px)
Obnovovací frekvence alespoň 90 Hz
připojení pomocí DisplayPort a USB-C
určeno pro PC
zorné pole 110° a více
Displej AMOLED, uhlopříčka jednotlivých displejů 3.5" a více
zaměřování a sledování pohybu headsetu a ovladačů pomocí dvou externích senzorů
2 x ovladač do ruky</t>
  </si>
  <si>
    <t>Set pro virtuální realitu</t>
  </si>
  <si>
    <t xml:space="preserve">Notebook pro virtuální realitu
CPU 6 jader (12 vláken) s Passmark skore větší než 13000
15,6" ISP antireflexní FullHD displej s obnovovací frekvencí 120 Hz a více
RAM min. 16 GB DDR4
dedikovaná GPU s 6 GB GDDR5 grafické paměti (G3D mark větší než 12000)
SSD min 1000GB
HDMI, DisplayPort, minimálně 2x USB-C 
podsvícená klávesnice
VR ready
Operační systém – originální Windows 10 české nebo jakékoli, ze kterého lze updatovat na Win 10 Pro pomocí Campus licence </t>
  </si>
  <si>
    <t>Kompaktní notebook s dlouhou výdrží baterie II.</t>
  </si>
  <si>
    <t>Kompaktní notebook s dlouhou výdrží baterie I.</t>
  </si>
  <si>
    <t>Procesor –  splňující v testu Passmark v položce PassMark CPU Mark min. 10000 bodů, vícejádrový, min. 4 jádra.
Operační paměť – min. 8 GB LPDDR3, min. 2133 MHz
Interní jednotky – SSD min. 256 GB
Vstup/výstup – min. 2x USB-C (Thunderbolt 3)
Display - 13,3” IPS LED, min.rozlišení 2560 x 1600px
WiFi – 802.11a/b/g/n/ac
Bluetooth – min. 5.0
Operační systém – macOS
Klávesnice – česká podsvícená klávesnice
Váha – max. 1,4 kg
Výdrž na 1 nabití až 10 hodin
Redukce – orginální USB‑C víceportový digitální AV adaptér (USB-C (male) na USB-C + HDMI + USB (female) )</t>
  </si>
  <si>
    <t>Monitor k notebooku</t>
  </si>
  <si>
    <t xml:space="preserve">Příloha č. 3- Soupis dodávek pro dílčí část č. 2 - Dodávka standardního ICT zařízení </t>
  </si>
  <si>
    <r>
      <t xml:space="preserve">Technologie tisku: černobílá, laserová nebo LED
Rozlišení tisku: min. 1200x 1200 DPI
Rozlišení skeneru: min. 1200 DPI
Rychlost tisku - min. 50 str./min
Rozhraní tiskárny: USB, LAN
</t>
    </r>
    <r>
      <rPr>
        <sz val="11"/>
        <color rgb="FFFF0000"/>
        <rFont val="Calibri"/>
        <family val="2"/>
        <scheme val="minor"/>
      </rPr>
      <t>Maximální měsíční vytížení: min. 125 000 stran</t>
    </r>
    <r>
      <rPr>
        <sz val="11"/>
        <color theme="1"/>
        <rFont val="Calibri"/>
        <family val="2"/>
        <scheme val="minor"/>
      </rPr>
      <t xml:space="preserve">
Typ podavače: DADF
Rozměry (v mm): max. 520x520x520 (tolerance +/- 10%)
Požadované funkce: automatický tisk z obou stran papíru (duplex), skenování a kopírování s oboustranným podavačem</t>
    </r>
  </si>
  <si>
    <r>
      <t xml:space="preserve">Procesor – který splňuje v testu PassMark v položce Passmark CPU Mark min. 18594 bodů (vícejádrový nebo vícejádrový s podporou vícevláknových operací).
Operační paměť – min. 16 GB DDR4 s minimálně jedním volným slotem
Interní jednotky – SSD min. 512 GB
Grafická karta - integrovaná
Vstup/výstup – min. 1x DisplayPort a 1x d-sub pro připojení monitoru , min. 6x USB 3.2 Gen1 ,min. 1x USB-C, min. 2x USB 3.2 Gen2
Optická mechanika - min. DVD
Síťové rozhraní – LAN 1Gbit s možností boot ze sítě
Myš – min. 3x tlačítko včetně scrollingu, vhodná jak pro leváky i praváky, citlivost min. 1000dpi
Klávesnice – česká numerická klávesnice
Operační systém – originální Windows 10 české nebo jakékoli, ze kterého lze updatovat na Win 10 Pro pomocí Campus licence
</t>
    </r>
    <r>
      <rPr>
        <sz val="11"/>
        <color rgb="FFFF0000"/>
        <rFont val="Calibri"/>
        <family val="2"/>
      </rPr>
      <t>Provedení skříně -  tower.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</si>
</sst>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_K_č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4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20" applyBorder="1" applyAlignment="1">
      <alignment horizontal="center" vertical="center" wrapText="1"/>
      <protection/>
    </xf>
    <xf numFmtId="164" fontId="0" fillId="0" borderId="1" xfId="0" applyNumberFormat="1" applyBorder="1" applyAlignment="1">
      <alignment horizontal="center" vertical="center"/>
    </xf>
    <xf numFmtId="0" fontId="0" fillId="0" borderId="1" xfId="20" applyFill="1" applyBorder="1" applyAlignment="1">
      <alignment horizontal="left" vertical="center" wrapText="1"/>
      <protection/>
    </xf>
    <xf numFmtId="3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20" applyFont="1" applyFill="1" applyBorder="1" applyAlignment="1">
      <alignment horizontal="left" vertical="center" wrapText="1"/>
      <protection/>
    </xf>
    <xf numFmtId="0" fontId="4" fillId="0" borderId="1" xfId="0" applyFont="1" applyBorder="1" applyAlignment="1" quotePrefix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6" fillId="0" borderId="0" xfId="0" applyFont="1" applyBorder="1"/>
    <xf numFmtId="164" fontId="0" fillId="0" borderId="0" xfId="0" applyNumberFormat="1" applyBorder="1" applyAlignment="1">
      <alignment horizontal="center" vertical="center"/>
    </xf>
    <xf numFmtId="0" fontId="0" fillId="0" borderId="1" xfId="20" applyFont="1" applyBorder="1" applyAlignment="1">
      <alignment vertical="center" wrapText="1"/>
      <protection/>
    </xf>
    <xf numFmtId="8" fontId="0" fillId="0" borderId="1" xfId="0" applyNumberFormat="1" applyBorder="1"/>
    <xf numFmtId="0" fontId="2" fillId="0" borderId="1" xfId="0" applyFont="1" applyBorder="1"/>
    <xf numFmtId="8" fontId="2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164" fontId="0" fillId="0" borderId="9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4" borderId="10" xfId="2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5" fillId="4" borderId="1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0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0" fillId="0" borderId="1" xfId="0" applyNumberFormat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>
      <alignment wrapText="1"/>
    </xf>
    <xf numFmtId="3" fontId="0" fillId="0" borderId="1" xfId="0" applyNumberForma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11" fillId="0" borderId="0" xfId="0" applyFont="1"/>
    <xf numFmtId="164" fontId="0" fillId="5" borderId="1" xfId="0" applyNumberFormat="1" applyFill="1" applyBorder="1" applyAlignment="1">
      <alignment horizontal="center" vertical="center"/>
    </xf>
    <xf numFmtId="0" fontId="0" fillId="5" borderId="1" xfId="20" applyFont="1" applyFill="1" applyBorder="1" applyAlignment="1">
      <alignment vertical="center" wrapText="1"/>
      <protection/>
    </xf>
    <xf numFmtId="0" fontId="6" fillId="5" borderId="1" xfId="0" applyFont="1" applyFill="1" applyBorder="1"/>
    <xf numFmtId="0" fontId="0" fillId="5" borderId="1" xfId="0" applyFill="1" applyBorder="1"/>
    <xf numFmtId="0" fontId="4" fillId="5" borderId="4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9" fillId="5" borderId="4" xfId="22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" xfId="20" applyFont="1" applyFill="1" applyBorder="1" applyAlignment="1">
      <alignment horizontal="left" vertical="center" wrapText="1"/>
      <protection/>
    </xf>
    <xf numFmtId="0" fontId="13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Vysvětlující text" xfId="21"/>
    <cellStyle name="Hypertextový odkaz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 topLeftCell="A1">
      <selection activeCell="B6" sqref="B6"/>
    </sheetView>
  </sheetViews>
  <sheetFormatPr defaultColWidth="9.140625" defaultRowHeight="15"/>
  <cols>
    <col min="1" max="1" width="52.421875" style="0" customWidth="1"/>
    <col min="2" max="4" width="27.8515625" style="0" customWidth="1"/>
  </cols>
  <sheetData>
    <row r="1" spans="1:2" ht="15">
      <c r="A1" s="10" t="s">
        <v>81</v>
      </c>
      <c r="B1" s="10"/>
    </row>
    <row r="2" spans="1:2" ht="15">
      <c r="A2" s="10"/>
      <c r="B2" s="10"/>
    </row>
    <row r="3" ht="15">
      <c r="B3" s="23"/>
    </row>
    <row r="4" spans="1:4" ht="15">
      <c r="A4" s="38"/>
      <c r="B4" s="47" t="s">
        <v>33</v>
      </c>
      <c r="C4" s="47" t="s">
        <v>11</v>
      </c>
      <c r="D4" s="47" t="s">
        <v>34</v>
      </c>
    </row>
    <row r="5" spans="1:4" ht="15">
      <c r="A5" s="38" t="s">
        <v>37</v>
      </c>
      <c r="B5" s="44">
        <f>RESTART_UI!H12</f>
        <v>0</v>
      </c>
      <c r="C5" s="44">
        <f>B5*0.21</f>
        <v>0</v>
      </c>
      <c r="D5" s="44">
        <f>B5+C5</f>
        <v>0</v>
      </c>
    </row>
    <row r="6" spans="1:4" ht="15">
      <c r="A6" s="38" t="s">
        <v>38</v>
      </c>
      <c r="B6" s="44">
        <f>RESTART_UF!H13</f>
        <v>0</v>
      </c>
      <c r="C6" s="44">
        <f>B6*0.21</f>
        <v>0</v>
      </c>
      <c r="D6" s="44">
        <f>B6+C6</f>
        <v>0</v>
      </c>
    </row>
    <row r="7" spans="1:4" ht="15">
      <c r="A7" s="38" t="s">
        <v>67</v>
      </c>
      <c r="B7" s="44">
        <f>RESTART_ULGAT!H11</f>
        <v>0</v>
      </c>
      <c r="C7" s="44">
        <f aca="true" t="shared" si="0" ref="C7:C9">B7*0.21</f>
        <v>0</v>
      </c>
      <c r="D7" s="44">
        <f aca="true" t="shared" si="1" ref="D7:D9">B7+C7</f>
        <v>0</v>
      </c>
    </row>
    <row r="8" spans="1:4" ht="15">
      <c r="A8" s="38" t="s">
        <v>68</v>
      </c>
      <c r="B8" s="44">
        <f>ERDF_II_kit!H13</f>
        <v>0</v>
      </c>
      <c r="C8" s="44">
        <f t="shared" si="0"/>
        <v>0</v>
      </c>
      <c r="D8" s="44">
        <f t="shared" si="1"/>
        <v>0</v>
      </c>
    </row>
    <row r="9" spans="1:4" ht="15">
      <c r="A9" s="38" t="s">
        <v>69</v>
      </c>
      <c r="B9" s="44">
        <f>ERDF_FPF!H15</f>
        <v>0</v>
      </c>
      <c r="C9" s="44">
        <f t="shared" si="0"/>
        <v>0</v>
      </c>
      <c r="D9" s="44">
        <f t="shared" si="1"/>
        <v>0</v>
      </c>
    </row>
    <row r="10" spans="1:4" ht="15">
      <c r="A10" s="45" t="s">
        <v>35</v>
      </c>
      <c r="B10" s="46">
        <f>SUM(B5:B9)</f>
        <v>0</v>
      </c>
      <c r="C10" s="46">
        <f aca="true" t="shared" si="2" ref="C10:D10">SUM(C5:C9)</f>
        <v>0</v>
      </c>
      <c r="D10" s="46">
        <f t="shared" si="2"/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70" zoomScaleNormal="70" workbookViewId="0" topLeftCell="A10">
      <selection activeCell="D11" sqref="D11"/>
    </sheetView>
  </sheetViews>
  <sheetFormatPr defaultColWidth="9.140625" defaultRowHeight="15"/>
  <cols>
    <col min="1" max="1" width="12.57421875" style="0" customWidth="1"/>
    <col min="2" max="2" width="16.421875" style="0" customWidth="1"/>
    <col min="3" max="3" width="32.140625" style="0" bestFit="1" customWidth="1"/>
    <col min="4" max="5" width="75.421875" style="0" customWidth="1"/>
    <col min="6" max="6" width="16.421875" style="0" customWidth="1"/>
    <col min="7" max="7" width="13.140625" style="0" customWidth="1"/>
    <col min="8" max="8" width="14.57421875" style="0" customWidth="1"/>
    <col min="9" max="9" width="16.140625" style="0" customWidth="1"/>
    <col min="10" max="10" width="17.00390625" style="0" customWidth="1"/>
    <col min="11" max="11" width="60.8515625" style="0" customWidth="1"/>
  </cols>
  <sheetData>
    <row r="1" spans="1:9" ht="15">
      <c r="A1" s="80"/>
      <c r="B1" s="10"/>
      <c r="G1" s="3"/>
      <c r="H1" s="1"/>
      <c r="I1" s="3"/>
    </row>
    <row r="2" spans="1:9" ht="15">
      <c r="A2" s="10"/>
      <c r="B2" s="10"/>
      <c r="G2" s="3"/>
      <c r="H2" s="1"/>
      <c r="I2" s="3"/>
    </row>
    <row r="3" spans="1:8" ht="15">
      <c r="A3" s="10" t="s">
        <v>0</v>
      </c>
      <c r="B3" s="25" t="s">
        <v>47</v>
      </c>
      <c r="C3" s="25"/>
      <c r="D3" s="25"/>
      <c r="E3" s="25"/>
      <c r="F3" s="25"/>
      <c r="G3" s="25"/>
      <c r="H3" s="25"/>
    </row>
    <row r="4" spans="2:8" ht="15">
      <c r="B4" s="54" t="s">
        <v>48</v>
      </c>
      <c r="C4" s="54"/>
      <c r="D4" s="54"/>
      <c r="E4" s="54"/>
      <c r="F4" s="54"/>
      <c r="G4" s="54"/>
      <c r="H4" s="54"/>
    </row>
    <row r="6" ht="15.75" thickBot="1"/>
    <row r="7" spans="1:11" ht="29.4" thickBot="1">
      <c r="A7" s="31" t="s">
        <v>3</v>
      </c>
      <c r="B7" s="32" t="s">
        <v>4</v>
      </c>
      <c r="C7" s="33" t="s">
        <v>5</v>
      </c>
      <c r="D7" s="32" t="s">
        <v>6</v>
      </c>
      <c r="E7" s="32" t="s">
        <v>7</v>
      </c>
      <c r="F7" s="34" t="s">
        <v>8</v>
      </c>
      <c r="G7" s="32" t="s">
        <v>9</v>
      </c>
      <c r="H7" s="34" t="s">
        <v>10</v>
      </c>
      <c r="I7" s="34" t="s">
        <v>11</v>
      </c>
      <c r="J7" s="35" t="s">
        <v>12</v>
      </c>
      <c r="K7" s="16" t="s">
        <v>13</v>
      </c>
    </row>
    <row r="8" spans="1:11" ht="252.6" customHeight="1">
      <c r="A8" s="24">
        <v>1</v>
      </c>
      <c r="B8" s="63" t="s">
        <v>49</v>
      </c>
      <c r="C8" s="64" t="s">
        <v>50</v>
      </c>
      <c r="D8" s="65" t="s">
        <v>65</v>
      </c>
      <c r="E8" s="82"/>
      <c r="F8" s="81"/>
      <c r="G8" s="30">
        <v>3</v>
      </c>
      <c r="H8" s="28">
        <f aca="true" t="shared" si="0" ref="H8:H14">G8*F8</f>
        <v>0</v>
      </c>
      <c r="I8" s="2">
        <f aca="true" t="shared" si="1" ref="I8:I14">J8-H8</f>
        <v>0</v>
      </c>
      <c r="J8" s="28">
        <f aca="true" t="shared" si="2" ref="J8:J14">H8*1.21</f>
        <v>0</v>
      </c>
      <c r="K8" s="11" t="s">
        <v>16</v>
      </c>
    </row>
    <row r="9" spans="1:11" ht="251.1" customHeight="1">
      <c r="A9" s="24">
        <v>2</v>
      </c>
      <c r="B9" s="62" t="s">
        <v>51</v>
      </c>
      <c r="C9" s="60" t="s">
        <v>52</v>
      </c>
      <c r="D9" s="59" t="s">
        <v>71</v>
      </c>
      <c r="E9" s="82"/>
      <c r="F9" s="81"/>
      <c r="G9" s="30">
        <v>4</v>
      </c>
      <c r="H9" s="28">
        <f t="shared" si="0"/>
        <v>0</v>
      </c>
      <c r="I9" s="2">
        <f t="shared" si="1"/>
        <v>0</v>
      </c>
      <c r="J9" s="28">
        <f t="shared" si="2"/>
        <v>0</v>
      </c>
      <c r="K9" s="11" t="s">
        <v>16</v>
      </c>
    </row>
    <row r="10" spans="1:11" ht="241.35" customHeight="1">
      <c r="A10" s="62">
        <v>3</v>
      </c>
      <c r="B10" s="62" t="s">
        <v>51</v>
      </c>
      <c r="C10" s="98" t="s">
        <v>72</v>
      </c>
      <c r="D10" s="59" t="s">
        <v>83</v>
      </c>
      <c r="E10" s="82"/>
      <c r="F10" s="81"/>
      <c r="G10" s="30">
        <v>1</v>
      </c>
      <c r="H10" s="28">
        <f t="shared" si="0"/>
        <v>0</v>
      </c>
      <c r="I10" s="2">
        <f t="shared" si="1"/>
        <v>0</v>
      </c>
      <c r="J10" s="28">
        <f t="shared" si="2"/>
        <v>0</v>
      </c>
      <c r="K10" s="11" t="s">
        <v>16</v>
      </c>
    </row>
    <row r="11" spans="1:11" ht="135" customHeight="1">
      <c r="A11" s="62">
        <v>4</v>
      </c>
      <c r="B11" s="62" t="s">
        <v>53</v>
      </c>
      <c r="C11" s="60" t="s">
        <v>54</v>
      </c>
      <c r="D11" s="61" t="s">
        <v>55</v>
      </c>
      <c r="E11" s="82"/>
      <c r="F11" s="81"/>
      <c r="G11" s="6">
        <v>4</v>
      </c>
      <c r="H11" s="28">
        <f t="shared" si="0"/>
        <v>0</v>
      </c>
      <c r="I11" s="2">
        <f t="shared" si="1"/>
        <v>0</v>
      </c>
      <c r="J11" s="28">
        <f t="shared" si="2"/>
        <v>0</v>
      </c>
      <c r="K11" s="11" t="s">
        <v>16</v>
      </c>
    </row>
    <row r="12" spans="1:11" ht="135" customHeight="1">
      <c r="A12" s="62">
        <v>5</v>
      </c>
      <c r="B12" s="62" t="s">
        <v>53</v>
      </c>
      <c r="C12" s="60" t="s">
        <v>56</v>
      </c>
      <c r="D12" s="61" t="s">
        <v>57</v>
      </c>
      <c r="E12" s="85"/>
      <c r="F12" s="81"/>
      <c r="G12" s="6">
        <v>4</v>
      </c>
      <c r="H12" s="28">
        <f t="shared" si="0"/>
        <v>0</v>
      </c>
      <c r="I12" s="2">
        <f t="shared" si="1"/>
        <v>0</v>
      </c>
      <c r="J12" s="28">
        <f t="shared" si="2"/>
        <v>0</v>
      </c>
      <c r="K12" s="11" t="s">
        <v>16</v>
      </c>
    </row>
    <row r="13" spans="1:11" ht="135" customHeight="1">
      <c r="A13" s="62">
        <v>6</v>
      </c>
      <c r="B13" s="62" t="s">
        <v>53</v>
      </c>
      <c r="C13" s="60" t="s">
        <v>58</v>
      </c>
      <c r="D13" s="61" t="s">
        <v>59</v>
      </c>
      <c r="E13" s="85"/>
      <c r="F13" s="81"/>
      <c r="G13" s="6">
        <v>1</v>
      </c>
      <c r="H13" s="28">
        <f t="shared" si="0"/>
        <v>0</v>
      </c>
      <c r="I13" s="2">
        <f t="shared" si="1"/>
        <v>0</v>
      </c>
      <c r="J13" s="28">
        <f t="shared" si="2"/>
        <v>0</v>
      </c>
      <c r="K13" s="11" t="s">
        <v>16</v>
      </c>
    </row>
    <row r="14" spans="1:11" ht="135" customHeight="1">
      <c r="A14" s="62">
        <v>7</v>
      </c>
      <c r="B14" s="62" t="s">
        <v>53</v>
      </c>
      <c r="C14" s="60" t="s">
        <v>60</v>
      </c>
      <c r="D14" s="61" t="s">
        <v>61</v>
      </c>
      <c r="E14" s="86"/>
      <c r="F14" s="81"/>
      <c r="G14" s="6">
        <v>1</v>
      </c>
      <c r="H14" s="28">
        <f t="shared" si="0"/>
        <v>0</v>
      </c>
      <c r="I14" s="2">
        <f t="shared" si="1"/>
        <v>0</v>
      </c>
      <c r="J14" s="28">
        <f t="shared" si="2"/>
        <v>0</v>
      </c>
      <c r="K14" s="11" t="s">
        <v>16</v>
      </c>
    </row>
    <row r="15" spans="1:10" ht="22.35" customHeight="1">
      <c r="A15" s="39"/>
      <c r="B15" s="39"/>
      <c r="C15" s="40"/>
      <c r="D15" s="41"/>
      <c r="E15" s="41"/>
      <c r="F15" s="42"/>
      <c r="G15" s="51" t="s">
        <v>25</v>
      </c>
      <c r="H15" s="52">
        <f>SUM(H8:H14)</f>
        <v>0</v>
      </c>
      <c r="I15" s="52">
        <f>SUM(I8:I14)</f>
        <v>0</v>
      </c>
      <c r="J15" s="52">
        <f>SUM(J8:J14)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70" zoomScaleNormal="70" workbookViewId="0" topLeftCell="D1">
      <selection activeCell="F12" sqref="E8:F12"/>
    </sheetView>
  </sheetViews>
  <sheetFormatPr defaultColWidth="9.140625" defaultRowHeight="15"/>
  <cols>
    <col min="1" max="1" width="12.57421875" style="0" customWidth="1"/>
    <col min="2" max="2" width="16.421875" style="0" customWidth="1"/>
    <col min="3" max="3" width="32.140625" style="0" bestFit="1" customWidth="1"/>
    <col min="4" max="5" width="75.421875" style="0" customWidth="1"/>
    <col min="6" max="6" width="16.421875" style="0" customWidth="1"/>
    <col min="7" max="7" width="13.140625" style="0" customWidth="1"/>
    <col min="8" max="8" width="14.57421875" style="0" customWidth="1"/>
    <col min="9" max="9" width="16.140625" style="0" customWidth="1"/>
    <col min="10" max="10" width="17.00390625" style="0" customWidth="1"/>
    <col min="11" max="11" width="57.8515625" style="0" customWidth="1"/>
  </cols>
  <sheetData>
    <row r="1" spans="1:9" ht="15">
      <c r="A1" s="58"/>
      <c r="B1" s="10"/>
      <c r="G1" s="3"/>
      <c r="H1" s="1"/>
      <c r="I1" s="3"/>
    </row>
    <row r="2" spans="1:9" ht="15">
      <c r="A2" s="10"/>
      <c r="B2" s="10"/>
      <c r="G2" s="3"/>
      <c r="H2" s="1"/>
      <c r="I2" s="3"/>
    </row>
    <row r="3" spans="1:8" ht="15">
      <c r="A3" s="10" t="s">
        <v>0</v>
      </c>
      <c r="B3" s="25" t="s">
        <v>43</v>
      </c>
      <c r="C3" s="25"/>
      <c r="D3" s="25"/>
      <c r="E3" s="25"/>
      <c r="F3" s="25"/>
      <c r="G3" s="25"/>
      <c r="H3" s="25"/>
    </row>
    <row r="4" spans="2:8" ht="15">
      <c r="B4" s="54" t="s">
        <v>44</v>
      </c>
      <c r="C4" s="54"/>
      <c r="D4" s="54"/>
      <c r="E4" s="54"/>
      <c r="F4" s="54"/>
      <c r="G4" s="54"/>
      <c r="H4" s="54"/>
    </row>
    <row r="6" ht="15.75" thickBot="1"/>
    <row r="7" spans="1:11" ht="29.4" thickBot="1">
      <c r="A7" s="31" t="s">
        <v>3</v>
      </c>
      <c r="B7" s="32" t="s">
        <v>4</v>
      </c>
      <c r="C7" s="33" t="s">
        <v>5</v>
      </c>
      <c r="D7" s="32" t="s">
        <v>6</v>
      </c>
      <c r="E7" s="32" t="s">
        <v>7</v>
      </c>
      <c r="F7" s="34" t="s">
        <v>8</v>
      </c>
      <c r="G7" s="32" t="s">
        <v>9</v>
      </c>
      <c r="H7" s="34" t="s">
        <v>10</v>
      </c>
      <c r="I7" s="34" t="s">
        <v>11</v>
      </c>
      <c r="J7" s="35" t="s">
        <v>12</v>
      </c>
      <c r="K7" s="16" t="s">
        <v>13</v>
      </c>
    </row>
    <row r="8" spans="1:11" ht="252.6" customHeight="1">
      <c r="A8" s="24">
        <v>1</v>
      </c>
      <c r="B8" s="37" t="s">
        <v>45</v>
      </c>
      <c r="C8" s="36" t="s">
        <v>73</v>
      </c>
      <c r="D8" s="43" t="s">
        <v>46</v>
      </c>
      <c r="E8" s="82"/>
      <c r="F8" s="81"/>
      <c r="G8" s="30">
        <v>1</v>
      </c>
      <c r="H8" s="28">
        <f aca="true" t="shared" si="0" ref="H8:H12">G8*F8</f>
        <v>0</v>
      </c>
      <c r="I8" s="2">
        <f aca="true" t="shared" si="1" ref="I8:I9">J8-H8</f>
        <v>0</v>
      </c>
      <c r="J8" s="28">
        <f aca="true" t="shared" si="2" ref="J8:J9">H8*1.21</f>
        <v>0</v>
      </c>
      <c r="K8" s="11" t="s">
        <v>16</v>
      </c>
    </row>
    <row r="9" spans="1:11" ht="225" customHeight="1">
      <c r="A9" s="70">
        <v>2</v>
      </c>
      <c r="B9" s="71" t="s">
        <v>45</v>
      </c>
      <c r="C9" s="36" t="s">
        <v>78</v>
      </c>
      <c r="D9" s="72" t="s">
        <v>70</v>
      </c>
      <c r="E9" s="82"/>
      <c r="F9" s="81"/>
      <c r="G9" s="73">
        <v>1</v>
      </c>
      <c r="H9" s="26">
        <f t="shared" si="0"/>
        <v>0</v>
      </c>
      <c r="I9" s="74">
        <f t="shared" si="1"/>
        <v>0</v>
      </c>
      <c r="J9" s="75">
        <f t="shared" si="2"/>
        <v>0</v>
      </c>
      <c r="K9" s="11" t="s">
        <v>16</v>
      </c>
    </row>
    <row r="10" spans="1:11" ht="150.75" customHeight="1">
      <c r="A10" s="91">
        <v>3</v>
      </c>
      <c r="B10" s="89" t="s">
        <v>45</v>
      </c>
      <c r="C10" s="90" t="s">
        <v>75</v>
      </c>
      <c r="D10" s="76" t="s">
        <v>74</v>
      </c>
      <c r="E10" s="83"/>
      <c r="F10" s="81"/>
      <c r="G10" s="77">
        <v>1</v>
      </c>
      <c r="H10" s="26">
        <f t="shared" si="0"/>
        <v>0</v>
      </c>
      <c r="I10" s="74">
        <f>H10*0.21</f>
        <v>0</v>
      </c>
      <c r="J10" s="78">
        <f>H10+I10</f>
        <v>0</v>
      </c>
      <c r="K10" s="11" t="s">
        <v>16</v>
      </c>
    </row>
    <row r="11" spans="1:11" ht="158.4">
      <c r="A11" s="92"/>
      <c r="B11" s="89"/>
      <c r="C11" s="90"/>
      <c r="D11" s="76" t="s">
        <v>76</v>
      </c>
      <c r="E11" s="84"/>
      <c r="F11" s="81"/>
      <c r="G11" s="77">
        <v>1</v>
      </c>
      <c r="H11" s="26">
        <f t="shared" si="0"/>
        <v>0</v>
      </c>
      <c r="I11" s="74">
        <f>H11*0.21</f>
        <v>0</v>
      </c>
      <c r="J11" s="78">
        <f>H11+I11</f>
        <v>0</v>
      </c>
      <c r="K11" s="11" t="s">
        <v>16</v>
      </c>
    </row>
    <row r="12" spans="1:11" ht="219" customHeight="1">
      <c r="A12" s="70">
        <v>4</v>
      </c>
      <c r="B12" s="71" t="s">
        <v>45</v>
      </c>
      <c r="C12" s="36" t="s">
        <v>77</v>
      </c>
      <c r="D12" s="79" t="s">
        <v>79</v>
      </c>
      <c r="E12" s="84"/>
      <c r="F12" s="81"/>
      <c r="G12" s="77">
        <v>2</v>
      </c>
      <c r="H12" s="26">
        <f t="shared" si="0"/>
        <v>0</v>
      </c>
      <c r="I12" s="74">
        <f>H12*0.21</f>
        <v>0</v>
      </c>
      <c r="J12" s="78">
        <f>H12+I12</f>
        <v>0</v>
      </c>
      <c r="K12" s="11" t="s">
        <v>16</v>
      </c>
    </row>
    <row r="13" spans="1:10" ht="15">
      <c r="A13" s="38"/>
      <c r="B13" s="38"/>
      <c r="C13" s="38"/>
      <c r="D13" s="38"/>
      <c r="E13" s="38"/>
      <c r="F13" s="69"/>
      <c r="G13" s="38"/>
      <c r="H13" s="69">
        <f>SUM(H8:H12)</f>
        <v>0</v>
      </c>
      <c r="I13" s="69">
        <f aca="true" t="shared" si="3" ref="I13:J13">SUM(I8:I12)</f>
        <v>0</v>
      </c>
      <c r="J13" s="69">
        <f t="shared" si="3"/>
        <v>0</v>
      </c>
    </row>
  </sheetData>
  <mergeCells count="3">
    <mergeCell ref="B10:B11"/>
    <mergeCell ref="C10:C11"/>
    <mergeCell ref="A10:A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70" zoomScaleNormal="70" workbookViewId="0" topLeftCell="A8">
      <selection activeCell="D11" sqref="D11"/>
    </sheetView>
  </sheetViews>
  <sheetFormatPr defaultColWidth="9.140625" defaultRowHeight="15"/>
  <cols>
    <col min="1" max="1" width="12.57421875" style="0" customWidth="1"/>
    <col min="2" max="2" width="16.421875" style="0" customWidth="1"/>
    <col min="3" max="3" width="32.140625" style="0" bestFit="1" customWidth="1"/>
    <col min="4" max="5" width="75.421875" style="0" customWidth="1"/>
    <col min="6" max="6" width="16.421875" style="0" customWidth="1"/>
    <col min="7" max="7" width="13.140625" style="0" customWidth="1"/>
    <col min="8" max="8" width="14.57421875" style="0" customWidth="1"/>
    <col min="9" max="9" width="16.140625" style="0" customWidth="1"/>
    <col min="10" max="10" width="17.00390625" style="0" customWidth="1"/>
    <col min="11" max="11" width="53.8515625" style="0" customWidth="1"/>
  </cols>
  <sheetData>
    <row r="1" spans="1:9" ht="15">
      <c r="A1" s="10"/>
      <c r="B1" s="10"/>
      <c r="G1" s="3"/>
      <c r="H1" s="1"/>
      <c r="I1" s="3"/>
    </row>
    <row r="2" spans="1:9" ht="15">
      <c r="A2" s="10"/>
      <c r="B2" s="10"/>
      <c r="G2" s="3"/>
      <c r="H2" s="1"/>
      <c r="I2" s="3"/>
    </row>
    <row r="3" spans="1:8" ht="15">
      <c r="A3" s="10" t="s">
        <v>0</v>
      </c>
      <c r="B3" s="25" t="s">
        <v>1</v>
      </c>
      <c r="C3" s="25"/>
      <c r="D3" s="25"/>
      <c r="E3" s="25"/>
      <c r="F3" s="25"/>
      <c r="G3" s="25"/>
      <c r="H3" s="25"/>
    </row>
    <row r="4" spans="2:8" ht="15">
      <c r="B4" s="57" t="s">
        <v>2</v>
      </c>
      <c r="C4" s="57"/>
      <c r="D4" s="57"/>
      <c r="E4" s="57"/>
      <c r="F4" s="57"/>
      <c r="G4" s="57"/>
      <c r="H4" s="57"/>
    </row>
    <row r="6" ht="15.75" thickBot="1"/>
    <row r="7" spans="1:11" ht="29.4" thickBot="1">
      <c r="A7" s="31" t="s">
        <v>3</v>
      </c>
      <c r="B7" s="32" t="s">
        <v>4</v>
      </c>
      <c r="C7" s="33" t="s">
        <v>5</v>
      </c>
      <c r="D7" s="32" t="s">
        <v>6</v>
      </c>
      <c r="E7" s="32" t="s">
        <v>7</v>
      </c>
      <c r="F7" s="34" t="s">
        <v>8</v>
      </c>
      <c r="G7" s="32" t="s">
        <v>9</v>
      </c>
      <c r="H7" s="34" t="s">
        <v>10</v>
      </c>
      <c r="I7" s="34" t="s">
        <v>11</v>
      </c>
      <c r="J7" s="35" t="s">
        <v>12</v>
      </c>
      <c r="K7" s="16" t="s">
        <v>13</v>
      </c>
    </row>
    <row r="8" spans="1:11" ht="273.6" customHeight="1">
      <c r="A8" s="62">
        <v>1</v>
      </c>
      <c r="B8" s="37" t="s">
        <v>51</v>
      </c>
      <c r="C8" s="36" t="s">
        <v>64</v>
      </c>
      <c r="D8" s="65" t="s">
        <v>63</v>
      </c>
      <c r="E8" s="82"/>
      <c r="F8" s="81"/>
      <c r="G8" s="30">
        <v>1</v>
      </c>
      <c r="H8" s="28">
        <f aca="true" t="shared" si="0" ref="H8:H10">G8*F8</f>
        <v>0</v>
      </c>
      <c r="I8" s="2">
        <f aca="true" t="shared" si="1" ref="I8:I10">J8-H8</f>
        <v>0</v>
      </c>
      <c r="J8" s="28">
        <f aca="true" t="shared" si="2" ref="J8:J10">H8*1.21</f>
        <v>0</v>
      </c>
      <c r="K8" s="11" t="s">
        <v>16</v>
      </c>
    </row>
    <row r="9" spans="1:11" ht="180.6" customHeight="1">
      <c r="A9" s="62">
        <v>2</v>
      </c>
      <c r="B9" s="37" t="s">
        <v>51</v>
      </c>
      <c r="C9" s="36" t="s">
        <v>80</v>
      </c>
      <c r="D9" s="43" t="s">
        <v>66</v>
      </c>
      <c r="E9" s="82"/>
      <c r="F9" s="81"/>
      <c r="G9" s="30">
        <v>1</v>
      </c>
      <c r="H9" s="28">
        <f t="shared" si="0"/>
        <v>0</v>
      </c>
      <c r="I9" s="2">
        <f t="shared" si="1"/>
        <v>0</v>
      </c>
      <c r="J9" s="28">
        <f t="shared" si="2"/>
        <v>0</v>
      </c>
      <c r="K9" s="11" t="s">
        <v>16</v>
      </c>
    </row>
    <row r="10" spans="1:11" ht="180.6" customHeight="1">
      <c r="A10" s="62">
        <v>3</v>
      </c>
      <c r="B10" s="37" t="s">
        <v>51</v>
      </c>
      <c r="C10" s="97" t="s">
        <v>62</v>
      </c>
      <c r="D10" s="43" t="s">
        <v>82</v>
      </c>
      <c r="E10" s="82"/>
      <c r="F10" s="81"/>
      <c r="G10" s="30">
        <v>4</v>
      </c>
      <c r="H10" s="28">
        <f t="shared" si="0"/>
        <v>0</v>
      </c>
      <c r="I10" s="2">
        <f t="shared" si="1"/>
        <v>0</v>
      </c>
      <c r="J10" s="28">
        <f t="shared" si="2"/>
        <v>0</v>
      </c>
      <c r="K10" s="11" t="s">
        <v>16</v>
      </c>
    </row>
    <row r="11" spans="1:10" ht="22.35" customHeight="1">
      <c r="A11" s="39"/>
      <c r="B11" s="39"/>
      <c r="C11" s="40"/>
      <c r="D11" s="41"/>
      <c r="E11" s="41"/>
      <c r="F11" s="42"/>
      <c r="G11" s="51" t="s">
        <v>25</v>
      </c>
      <c r="H11" s="52">
        <f>SUM(H8:H10)</f>
        <v>0</v>
      </c>
      <c r="I11" s="52">
        <f>SUM(I8:I10)</f>
        <v>0</v>
      </c>
      <c r="J11" s="52">
        <f>SUM(J8:J10)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70" zoomScaleNormal="70" workbookViewId="0" topLeftCell="A10">
      <selection activeCell="F11" sqref="E8:F11"/>
    </sheetView>
  </sheetViews>
  <sheetFormatPr defaultColWidth="8.57421875" defaultRowHeight="15"/>
  <cols>
    <col min="1" max="1" width="9.421875" style="0" customWidth="1"/>
    <col min="2" max="2" width="15.421875" style="0" customWidth="1"/>
    <col min="3" max="3" width="29.421875" style="0" customWidth="1"/>
    <col min="4" max="4" width="98.57421875" style="0" customWidth="1"/>
    <col min="5" max="5" width="85.57421875" style="0" customWidth="1"/>
    <col min="6" max="6" width="16.421875" style="3" customWidth="1"/>
    <col min="7" max="7" width="13.421875" style="1" customWidth="1"/>
    <col min="8" max="8" width="14.57421875" style="3" customWidth="1"/>
    <col min="9" max="9" width="17.421875" style="3" customWidth="1"/>
    <col min="10" max="10" width="17.00390625" style="3" customWidth="1"/>
    <col min="11" max="11" width="40.421875" style="0" customWidth="1"/>
  </cols>
  <sheetData>
    <row r="1" spans="1:10" ht="15">
      <c r="A1" s="10"/>
      <c r="E1" s="3"/>
      <c r="F1" s="1"/>
      <c r="G1" s="3"/>
      <c r="J1"/>
    </row>
    <row r="2" spans="1:10" ht="15">
      <c r="A2" s="10"/>
      <c r="E2" s="3"/>
      <c r="F2" s="1"/>
      <c r="G2" s="3"/>
      <c r="J2"/>
    </row>
    <row r="3" spans="1:10" ht="15">
      <c r="A3" s="10" t="s">
        <v>0</v>
      </c>
      <c r="B3" s="93" t="s">
        <v>1</v>
      </c>
      <c r="C3" s="93"/>
      <c r="D3" s="93"/>
      <c r="E3" s="93"/>
      <c r="F3" s="93"/>
      <c r="G3" s="93"/>
      <c r="J3"/>
    </row>
    <row r="4" spans="2:10" ht="15">
      <c r="B4" s="94" t="s">
        <v>2</v>
      </c>
      <c r="C4" s="94"/>
      <c r="D4" s="94"/>
      <c r="E4" s="94"/>
      <c r="F4" s="94"/>
      <c r="G4" s="94"/>
      <c r="J4"/>
    </row>
    <row r="5" spans="2:10" ht="15">
      <c r="B5" s="22"/>
      <c r="C5" s="22"/>
      <c r="D5" s="22"/>
      <c r="E5" s="22"/>
      <c r="F5" s="22"/>
      <c r="G5" s="22"/>
      <c r="J5"/>
    </row>
    <row r="6" spans="2:10" ht="15.75" thickBot="1">
      <c r="B6" s="22"/>
      <c r="C6" s="22"/>
      <c r="D6" s="22"/>
      <c r="E6" s="22"/>
      <c r="F6" s="22"/>
      <c r="G6" s="22"/>
      <c r="J6"/>
    </row>
    <row r="7" spans="1:11" ht="29.4" thickBot="1">
      <c r="A7" s="12" t="s">
        <v>3</v>
      </c>
      <c r="B7" s="9" t="s">
        <v>4</v>
      </c>
      <c r="C7" s="13" t="s">
        <v>5</v>
      </c>
      <c r="D7" s="9" t="s">
        <v>6</v>
      </c>
      <c r="E7" s="9" t="s">
        <v>7</v>
      </c>
      <c r="F7" s="14" t="s">
        <v>8</v>
      </c>
      <c r="G7" s="9" t="s">
        <v>9</v>
      </c>
      <c r="H7" s="14" t="s">
        <v>10</v>
      </c>
      <c r="I7" s="14" t="s">
        <v>11</v>
      </c>
      <c r="J7" s="15" t="s">
        <v>12</v>
      </c>
      <c r="K7" s="16" t="s">
        <v>13</v>
      </c>
    </row>
    <row r="8" spans="1:11" ht="228.6" customHeight="1">
      <c r="A8" s="20">
        <v>1</v>
      </c>
      <c r="B8" s="17" t="s">
        <v>14</v>
      </c>
      <c r="C8" s="8" t="s">
        <v>15</v>
      </c>
      <c r="D8" s="19" t="s">
        <v>40</v>
      </c>
      <c r="E8" s="87"/>
      <c r="F8" s="81"/>
      <c r="G8" s="18">
        <v>1</v>
      </c>
      <c r="H8" s="2">
        <f aca="true" t="shared" si="0" ref="H8:H11">F8*G8</f>
        <v>0</v>
      </c>
      <c r="I8" s="2">
        <f>J8-H8</f>
        <v>0</v>
      </c>
      <c r="J8" s="7">
        <f>H8*1.21</f>
        <v>0</v>
      </c>
      <c r="K8" s="11" t="s">
        <v>16</v>
      </c>
    </row>
    <row r="9" spans="1:11" ht="232.35" customHeight="1">
      <c r="A9" s="20">
        <v>2</v>
      </c>
      <c r="B9" s="21" t="s">
        <v>14</v>
      </c>
      <c r="C9" s="8" t="s">
        <v>17</v>
      </c>
      <c r="D9" s="49" t="s">
        <v>26</v>
      </c>
      <c r="E9" s="87"/>
      <c r="F9" s="81"/>
      <c r="G9" s="18">
        <v>3</v>
      </c>
      <c r="H9" s="2">
        <f t="shared" si="0"/>
        <v>0</v>
      </c>
      <c r="I9" s="2">
        <f aca="true" t="shared" si="1" ref="I9:I11">J9-H9</f>
        <v>0</v>
      </c>
      <c r="J9" s="7">
        <f aca="true" t="shared" si="2" ref="J9:J11">H9*1.21</f>
        <v>0</v>
      </c>
      <c r="K9" s="11" t="s">
        <v>16</v>
      </c>
    </row>
    <row r="10" spans="1:11" ht="245.4" customHeight="1">
      <c r="A10" s="20">
        <v>3</v>
      </c>
      <c r="B10" s="17" t="s">
        <v>14</v>
      </c>
      <c r="C10" s="8" t="s">
        <v>18</v>
      </c>
      <c r="D10" s="19" t="s">
        <v>19</v>
      </c>
      <c r="E10" s="85"/>
      <c r="F10" s="81"/>
      <c r="G10" s="18">
        <v>1</v>
      </c>
      <c r="H10" s="2">
        <f t="shared" si="0"/>
        <v>0</v>
      </c>
      <c r="I10" s="2">
        <f t="shared" si="1"/>
        <v>0</v>
      </c>
      <c r="J10" s="7">
        <f t="shared" si="2"/>
        <v>0</v>
      </c>
      <c r="K10" s="11" t="s">
        <v>16</v>
      </c>
    </row>
    <row r="11" spans="1:11" ht="279" customHeight="1">
      <c r="A11" s="20">
        <v>4</v>
      </c>
      <c r="B11" s="21" t="s">
        <v>14</v>
      </c>
      <c r="C11" s="8" t="s">
        <v>20</v>
      </c>
      <c r="D11" s="49" t="s">
        <v>27</v>
      </c>
      <c r="E11" s="85"/>
      <c r="F11" s="81"/>
      <c r="G11" s="18">
        <v>1</v>
      </c>
      <c r="H11" s="2">
        <f t="shared" si="0"/>
        <v>0</v>
      </c>
      <c r="I11" s="2">
        <f t="shared" si="1"/>
        <v>0</v>
      </c>
      <c r="J11" s="7">
        <f t="shared" si="2"/>
        <v>0</v>
      </c>
      <c r="K11" s="11" t="s">
        <v>16</v>
      </c>
    </row>
    <row r="12" spans="3:10" ht="15.75" thickBot="1">
      <c r="C12" s="5"/>
      <c r="G12" s="66" t="s">
        <v>25</v>
      </c>
      <c r="H12" s="67">
        <f>SUM(H8:H11)</f>
        <v>0</v>
      </c>
      <c r="I12" s="67">
        <f>(H12/100)*21</f>
        <v>0</v>
      </c>
      <c r="J12" s="68">
        <f aca="true" t="shared" si="3" ref="J12">SUM(H12,I12)</f>
        <v>0</v>
      </c>
    </row>
    <row r="13" ht="15">
      <c r="C13" s="5"/>
    </row>
    <row r="14" ht="15">
      <c r="C14" s="5"/>
    </row>
    <row r="15" ht="15">
      <c r="C15" s="5"/>
    </row>
    <row r="16" ht="15">
      <c r="C16" s="5"/>
    </row>
    <row r="17" ht="15">
      <c r="C17" s="5"/>
    </row>
    <row r="18" ht="15">
      <c r="C18" s="5"/>
    </row>
    <row r="19" ht="15">
      <c r="C19" s="5"/>
    </row>
    <row r="20" ht="15">
      <c r="C20" s="5"/>
    </row>
    <row r="21" ht="15">
      <c r="C21" s="5"/>
    </row>
    <row r="22" ht="15">
      <c r="C22" s="5"/>
    </row>
    <row r="23" ht="15">
      <c r="C23" s="5"/>
    </row>
    <row r="24" ht="15">
      <c r="C24" s="5"/>
    </row>
    <row r="25" ht="15">
      <c r="C25" s="5"/>
    </row>
    <row r="26" ht="15">
      <c r="C26" s="5"/>
    </row>
    <row r="27" ht="15">
      <c r="C27" s="5"/>
    </row>
    <row r="28" ht="15">
      <c r="C28" s="5"/>
    </row>
    <row r="29" ht="15">
      <c r="C29" s="5"/>
    </row>
    <row r="30" ht="15">
      <c r="C30" s="5"/>
    </row>
    <row r="31" ht="15">
      <c r="C31" s="5"/>
    </row>
    <row r="32" ht="15">
      <c r="C32" s="5"/>
    </row>
    <row r="33" ht="15">
      <c r="C33" s="5"/>
    </row>
    <row r="34" ht="15">
      <c r="C34" s="5"/>
    </row>
    <row r="35" ht="15">
      <c r="C35" s="5"/>
    </row>
    <row r="36" ht="15">
      <c r="C36" s="5"/>
    </row>
    <row r="37" ht="15">
      <c r="C37" s="5"/>
    </row>
  </sheetData>
  <mergeCells count="2">
    <mergeCell ref="B3:G3"/>
    <mergeCell ref="B4:G4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70" zoomScaleNormal="70" workbookViewId="0" topLeftCell="A10">
      <selection activeCell="F12" sqref="E8:F12"/>
    </sheetView>
  </sheetViews>
  <sheetFormatPr defaultColWidth="9.140625" defaultRowHeight="15"/>
  <cols>
    <col min="1" max="1" width="12.57421875" style="0" customWidth="1"/>
    <col min="2" max="2" width="16.421875" style="0" customWidth="1"/>
    <col min="3" max="3" width="32.140625" style="0" bestFit="1" customWidth="1"/>
    <col min="4" max="5" width="75.421875" style="0" customWidth="1"/>
    <col min="6" max="6" width="16.421875" style="0" customWidth="1"/>
    <col min="7" max="7" width="13.140625" style="0" customWidth="1"/>
    <col min="8" max="8" width="14.57421875" style="0" customWidth="1"/>
    <col min="9" max="9" width="16.140625" style="0" customWidth="1"/>
    <col min="10" max="10" width="17.00390625" style="0" customWidth="1"/>
    <col min="11" max="11" width="59.8515625" style="0" customWidth="1"/>
  </cols>
  <sheetData>
    <row r="1" spans="1:9" ht="15">
      <c r="A1" s="10"/>
      <c r="B1" s="10"/>
      <c r="G1" s="3"/>
      <c r="H1" s="1"/>
      <c r="I1" s="3"/>
    </row>
    <row r="2" spans="1:9" ht="15">
      <c r="A2" s="10"/>
      <c r="B2" s="10"/>
      <c r="G2" s="3"/>
      <c r="H2" s="1"/>
      <c r="I2" s="3"/>
    </row>
    <row r="3" spans="1:8" ht="15">
      <c r="A3" s="10" t="s">
        <v>0</v>
      </c>
      <c r="B3" s="25" t="s">
        <v>1</v>
      </c>
      <c r="C3" s="25"/>
      <c r="D3" s="25"/>
      <c r="E3" s="25"/>
      <c r="F3" s="25"/>
      <c r="G3" s="25"/>
      <c r="H3" s="25"/>
    </row>
    <row r="4" spans="2:8" ht="15">
      <c r="B4" s="23" t="s">
        <v>2</v>
      </c>
      <c r="C4" s="23"/>
      <c r="D4" s="23"/>
      <c r="E4" s="48"/>
      <c r="F4" s="23"/>
      <c r="G4" s="23"/>
      <c r="H4" s="23"/>
    </row>
    <row r="6" ht="15.75" thickBot="1"/>
    <row r="7" spans="1:11" ht="29.4" thickBot="1">
      <c r="A7" s="31" t="s">
        <v>3</v>
      </c>
      <c r="B7" s="32" t="s">
        <v>4</v>
      </c>
      <c r="C7" s="33" t="s">
        <v>5</v>
      </c>
      <c r="D7" s="32" t="s">
        <v>6</v>
      </c>
      <c r="E7" s="32" t="s">
        <v>7</v>
      </c>
      <c r="F7" s="34" t="s">
        <v>8</v>
      </c>
      <c r="G7" s="32" t="s">
        <v>9</v>
      </c>
      <c r="H7" s="34" t="s">
        <v>10</v>
      </c>
      <c r="I7" s="34" t="s">
        <v>11</v>
      </c>
      <c r="J7" s="35" t="s">
        <v>12</v>
      </c>
      <c r="K7" s="16" t="s">
        <v>13</v>
      </c>
    </row>
    <row r="8" spans="1:11" ht="144" customHeight="1">
      <c r="A8" s="24">
        <v>1</v>
      </c>
      <c r="B8" s="95" t="s">
        <v>31</v>
      </c>
      <c r="C8" s="29" t="s">
        <v>21</v>
      </c>
      <c r="D8" s="55" t="s">
        <v>41</v>
      </c>
      <c r="E8" s="88"/>
      <c r="F8" s="81"/>
      <c r="G8" s="27">
        <v>1</v>
      </c>
      <c r="H8" s="28">
        <f aca="true" t="shared" si="0" ref="H8:H11">G8*F8</f>
        <v>0</v>
      </c>
      <c r="I8" s="2">
        <f>J8-H8</f>
        <v>0</v>
      </c>
      <c r="J8" s="28">
        <f aca="true" t="shared" si="1" ref="J8:J11">H8*1.21</f>
        <v>0</v>
      </c>
      <c r="K8" s="11" t="s">
        <v>16</v>
      </c>
    </row>
    <row r="9" spans="1:11" ht="157.35" customHeight="1">
      <c r="A9" s="24">
        <v>2</v>
      </c>
      <c r="B9" s="96"/>
      <c r="C9" s="36" t="s">
        <v>28</v>
      </c>
      <c r="D9" s="56" t="s">
        <v>42</v>
      </c>
      <c r="E9" s="88"/>
      <c r="F9" s="81"/>
      <c r="G9" s="27">
        <v>1</v>
      </c>
      <c r="H9" s="28">
        <f t="shared" si="0"/>
        <v>0</v>
      </c>
      <c r="I9" s="2">
        <f aca="true" t="shared" si="2" ref="I9:I11">J9-H9</f>
        <v>0</v>
      </c>
      <c r="J9" s="28">
        <f t="shared" si="1"/>
        <v>0</v>
      </c>
      <c r="K9" s="11" t="s">
        <v>16</v>
      </c>
    </row>
    <row r="10" spans="1:11" ht="155.1" customHeight="1">
      <c r="A10" s="62">
        <v>3</v>
      </c>
      <c r="B10" s="37" t="s">
        <v>32</v>
      </c>
      <c r="C10" s="29" t="s">
        <v>22</v>
      </c>
      <c r="D10" s="43" t="s">
        <v>29</v>
      </c>
      <c r="E10" s="82"/>
      <c r="F10" s="81"/>
      <c r="G10" s="30">
        <v>4</v>
      </c>
      <c r="H10" s="28">
        <f t="shared" si="0"/>
        <v>0</v>
      </c>
      <c r="I10" s="2">
        <f t="shared" si="2"/>
        <v>0</v>
      </c>
      <c r="J10" s="28">
        <f t="shared" si="1"/>
        <v>0</v>
      </c>
      <c r="K10" s="11" t="s">
        <v>16</v>
      </c>
    </row>
    <row r="11" spans="1:11" ht="162.6" customHeight="1">
      <c r="A11" s="62">
        <v>4</v>
      </c>
      <c r="B11" s="37" t="s">
        <v>32</v>
      </c>
      <c r="C11" s="29" t="s">
        <v>23</v>
      </c>
      <c r="D11" s="43" t="s">
        <v>30</v>
      </c>
      <c r="E11" s="82"/>
      <c r="F11" s="81"/>
      <c r="G11" s="30">
        <v>1</v>
      </c>
      <c r="H11" s="28">
        <f t="shared" si="0"/>
        <v>0</v>
      </c>
      <c r="I11" s="2">
        <f t="shared" si="2"/>
        <v>0</v>
      </c>
      <c r="J11" s="28">
        <f t="shared" si="1"/>
        <v>0</v>
      </c>
      <c r="K11" s="11" t="s">
        <v>16</v>
      </c>
    </row>
    <row r="12" spans="1:11" ht="286.5" customHeight="1" thickBot="1">
      <c r="A12" s="62">
        <v>5</v>
      </c>
      <c r="B12" s="17" t="s">
        <v>24</v>
      </c>
      <c r="C12" s="4" t="s">
        <v>36</v>
      </c>
      <c r="D12" s="53" t="s">
        <v>39</v>
      </c>
      <c r="E12" s="85"/>
      <c r="F12" s="81"/>
      <c r="G12" s="6">
        <v>3</v>
      </c>
      <c r="H12" s="2">
        <f aca="true" t="shared" si="3" ref="H12">F12*G12</f>
        <v>0</v>
      </c>
      <c r="I12" s="2">
        <f aca="true" t="shared" si="4" ref="I12">(H12/100)*21</f>
        <v>0</v>
      </c>
      <c r="J12" s="50">
        <f>SUM(H12,I12)</f>
        <v>0</v>
      </c>
      <c r="K12" s="11" t="s">
        <v>16</v>
      </c>
    </row>
    <row r="13" spans="1:10" ht="22.35" customHeight="1">
      <c r="A13" s="39"/>
      <c r="B13" s="39"/>
      <c r="C13" s="40"/>
      <c r="D13" s="41"/>
      <c r="E13" s="41"/>
      <c r="F13" s="42"/>
      <c r="G13" s="51" t="s">
        <v>25</v>
      </c>
      <c r="H13" s="52">
        <f>SUM(H8:H12)</f>
        <v>0</v>
      </c>
      <c r="I13" s="52">
        <f>SUM(I8:I12)</f>
        <v>0</v>
      </c>
      <c r="J13" s="52">
        <f>SUM(J8:J12)</f>
        <v>0</v>
      </c>
    </row>
  </sheetData>
  <mergeCells count="1">
    <mergeCell ref="B8:B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4F96E3D8EAE8489894764BFCD87E25" ma:contentTypeVersion="2" ma:contentTypeDescription="Vytvoří nový dokument" ma:contentTypeScope="" ma:versionID="c8c8a3eba65ba19833b2e602b58eaa2a">
  <xsd:schema xmlns:xsd="http://www.w3.org/2001/XMLSchema" xmlns:xs="http://www.w3.org/2001/XMLSchema" xmlns:p="http://schemas.microsoft.com/office/2006/metadata/properties" xmlns:ns2="b383dbe1-2493-4cf4-b878-fdb248eca3f3" targetNamespace="http://schemas.microsoft.com/office/2006/metadata/properties" ma:root="true" ma:fieldsID="d28fd8a74e0a4b4789b28933f6bea4b6" ns2:_="">
    <xsd:import namespace="b383dbe1-2493-4cf4-b878-fdb248eca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3dbe1-2493-4cf4-b878-fdb248eca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74E12A-7C0C-4EB8-AB30-9736986D3D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B0597C-3CC2-4922-804C-3609F42802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3dbe1-2493-4cf4-b878-fdb248eca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9380B9-1DA9-4B19-954A-5E9B641BDDE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383dbe1-2493-4cf4-b878-fdb248eca3f3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Chlebiš Libor</cp:lastModifiedBy>
  <dcterms:created xsi:type="dcterms:W3CDTF">2018-02-07T14:58:03Z</dcterms:created>
  <dcterms:modified xsi:type="dcterms:W3CDTF">2020-04-09T17:21:46Z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