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9040" windowHeight="15840" activeTab="0"/>
  </bookViews>
  <sheets>
    <sheet name="RESTART_UI" sheetId="8" r:id="rId1"/>
    <sheet name="RESTART_UF" sheetId="9" r:id="rId2"/>
    <sheet name="Rekapitulace" sheetId="10" r:id="rId3"/>
  </sheets>
  <definedNames>
    <definedName name="Celkem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<sst xmlns="http://schemas.openxmlformats.org/spreadsheetml/2006/main" count="110" uniqueCount="78">
  <si>
    <t>Projekt:</t>
  </si>
  <si>
    <t>Zkvalitnění vzdělávací infrastruktury na Slezské univerzitě v Opavě za účelem zajištění vysoké kvality výuky</t>
  </si>
  <si>
    <t>ERDF RESTART SU, registrační číslo: CZ.02.2.67/0.0/0.0/18_059/0010237</t>
  </si>
  <si>
    <t>Číslo</t>
  </si>
  <si>
    <t>Rozpočtová položka</t>
  </si>
  <si>
    <t>Název položky</t>
  </si>
  <si>
    <t>Specifikace položky</t>
  </si>
  <si>
    <t>Nabízený výrobek (uvést obchodní název, značku, typ)</t>
  </si>
  <si>
    <t>Cena v Kč bez DPH / 1 ks</t>
  </si>
  <si>
    <t>Počet ks</t>
  </si>
  <si>
    <t>Cena v Kč bez DPH celkem</t>
  </si>
  <si>
    <t>DPH</t>
  </si>
  <si>
    <t>Cena v Kč vč. DPH celkem</t>
  </si>
  <si>
    <t>Poznámka</t>
  </si>
  <si>
    <t>1.1.2.3.1.3</t>
  </si>
  <si>
    <t>Stolní kancelářský počítač typu pracovní stanice</t>
  </si>
  <si>
    <t>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</si>
  <si>
    <t>Stavebnicová 3D tiskárna 
sloužící k výuce studentů i k tisku součástí robotického vybavení (úchyty a šasi robotů apod.)</t>
  </si>
  <si>
    <t xml:space="preserve">Varianta 3D tiskárny: stavebnice,
Pracovní prostor: rozměry minimálně 25 x 21 x 21 cm,
Design: otevřený, umožňující snadnou manipulaci s produkty,
Ovládací display: integrovaný LCD,
Vstupy: možnost tisku z SD karty, nebo z počítače přes USB rozhraní,
Tryska: 0,4mm tryska (jednoduše vyměnitelná) pro 1,75 mm tiskovou strunu,
Výška tiskové vrstvy: možnost tisku od 0,05 mm,
Tisková plocha: bezúdržbová, s automatickou kalibrací,
Tisková podložka: vyhřívaná s kompenzací studených rohů, 
Tiskový plát: oboustranný, se zrnitým práškovým povrchem,
Nutně podporované materiály: PLA, ABS, PET, 
Výhodou je podpora dalších materiálů: HIPS, Flex PP, Ninjaflex, Laywood, Laybrick, Nylon, Bamboofill, Bronzefill, ASA, T-Glase, filamenty s uhlíkovým vláknem, polykarbonát,
Hmotnost tiskárny: do 10 kg,
CE certifikace,
Další požadované vlastnosti: 
jednoduše vyměnitelné trysky, automatické natažení nově zavedeného filamentu, rozpoznání přítomnosti a pohybu filamentu, 
rozpoznání zaseklého extruderu, rozpoznání zaseklého větráčku, detekce posunutých vrstev, detekce a zotavení ze ztráty přívodu energie,
</t>
  </si>
  <si>
    <t>Notebook</t>
  </si>
  <si>
    <t>Rozšíření pro 3D tiskárnu Prusa i3 MK2.5S/MK3S</t>
  </si>
  <si>
    <t>Rozšíření pro 3D tiskárnu typu: 
Original Prusa i3 MK2.5S/MK3S Multi Material 2S upgrade kit</t>
  </si>
  <si>
    <t>LCD monitor k notebooku, 27-28"</t>
  </si>
  <si>
    <t>Externí LCD monitor k notebooku:
Úhlopříčka: 27-28", 
Rozlišení: 4K Ultra HD 3840x2160, 
Technologie: IPS, LED, 
Odezva dislaye: 5ms, 
Jas: 350cd/m2, 
Kontrast: 1000:1, 
Vstupy: min. 2x HDMI, USB-C PD,</t>
  </si>
  <si>
    <t>Notebook 2v1</t>
  </si>
  <si>
    <t>VR brýle</t>
  </si>
  <si>
    <t>Stoleček pro NB a brýle</t>
  </si>
  <si>
    <t>skládací stůl, výška 110 cm, průměr alespoň 60cm, hmotnost do 7 kg</t>
  </si>
  <si>
    <t>Senzor pohybu pro VR systém</t>
  </si>
  <si>
    <t>Senzor pro snímání pohybů
možnost přidání vlastních objektů do virtuální reality
kompatibilní s dodaným VR setem</t>
  </si>
  <si>
    <t>Televizor</t>
  </si>
  <si>
    <t>LED televizor, vstup HDMI, rozlišení 4K, úhlopříčka 55" a více, obnovovací frekvence min. 120 Hz, HDMI vstup, vesa uchycení, vestavěné reproduktory</t>
  </si>
  <si>
    <t>Stojan na televizor</t>
  </si>
  <si>
    <t>Notebook pro studenty</t>
  </si>
  <si>
    <t>Multifunkční tiskárna</t>
  </si>
  <si>
    <t>1.1.1.4.1</t>
  </si>
  <si>
    <t>Smart TV</t>
  </si>
  <si>
    <t>Smart TV
LED podsvícení
Rozlišení min. 4K
minimálně 65"
USB vstup, HDMI vstup
Wifi
VESA standart pro uchycení na zeď</t>
  </si>
  <si>
    <t>Celkem:</t>
  </si>
  <si>
    <t xml:space="preserve">Operační sytém: Windows 10 české,
Procesor: passmark min. 10 000,
Paměť RAM: min. 16 GB,
Disky: SSD optimálně 256 GB + min. HDD 1TB,
Klávesnice: mechanická, USB připojení, s numerickou klávesnicí,
Porty: min. 4x USB 2, min, 2x USB 3, HDMI (resp. VGA), LAN, 
Další vstupy a výstupy: vstup pro mikrofon, výstup pro sluchátka,
Další vybavení: myš,  DVD R/W  </t>
  </si>
  <si>
    <t>Operační systém: Windows 10,
CPU: passmark min. 12000, 
Paměť RAM: min. 8 GB (preferujeme DDR4), 
Disky: SDD min. 128 +  HDDmin. 1TB
Grafická karta: dedikovaná, s pamětí min. 4GB, passmark min. 5500,
Display:15,6", rozlišení full HD, antireflexní display,
Klávesnice: podsvícená s numerickou klávesnicí, 
Porty: HDMI, min. 3x USB (z toho 1x USB 3.1 typu C),  RJ45
Další vybavení: kamera, mikrofon, reproduktory, konektor pro sluchátka a mikrofon,
čtečka paměťových karet, bluetooth, WIFI</t>
  </si>
  <si>
    <t>Operační systém: Windows 10 Pro,
CPU: passmark min. 1600, 
Paměť RAM: min. 4  GB , 
Disky: Flash min. 128GB,
Display: 10,1", rozlišení WUXGA,
Porty:  min. 3x USB (z toho 1x USB 3.0),
Další vybavení: kamera, mikrofon, reproduktory, konektor pro sluchátka a mikrofon kombo,
čtečka paměťových karet, bluetooth, WIFI,
Hmotnost: max. 800g</t>
  </si>
  <si>
    <t>1.</t>
  </si>
  <si>
    <t>Rozlišení větší než 2000x1200
90 Hz
připojení pomocí HDMI
určeno pro PC
zorné pole 110° a více
úhlopříčka displeje 3,6" a více
zaměřování a sledování pohybu headsetu a ovladačů pomocí dvou externích senzorů
2 x ovladač do ruky
3.5mm audio jack</t>
  </si>
  <si>
    <t>2.</t>
  </si>
  <si>
    <t>Výkonný  notebook do VR koutku</t>
  </si>
  <si>
    <t xml:space="preserve">CPU 6 jader (12 vláken) s Passmark skore větší než 13600
17.3" ISP antireflexní FullHD displej
RAM min. 16 GB DDR4
dedikovaná GPU s 8 GB GDDR5 grafické paměti (G3D mark větší než 14000)
SSD min. 1TB
HDMI, USB-C, DipslayPort
podsvícená klávesnice
VR ready
Operační systém – originální Windows 10 české nebo jakékoli, ze kterého lze updatovat na Win 10 Pro pomocí Campus licence </t>
  </si>
  <si>
    <t>3.</t>
  </si>
  <si>
    <t>4.</t>
  </si>
  <si>
    <t>5.</t>
  </si>
  <si>
    <t>6.</t>
  </si>
  <si>
    <t>7.</t>
  </si>
  <si>
    <t xml:space="preserve">14"  FullHD antireflexní displej
CPU 4 jádra, PassMark skore  větší než  7500
8 GB RAM DDR4
SSD disk min 128 GB + HDD min 500 GB
Wifi, Bluetooth 5, USB 3
Podsvícená česká klávesnice
Hmotnost do 2.5 kg
Operační systém – originální Windows 10 české nebo jakékoli, ze kterého lze updatovat na Win 10 Pro pomocí Campus licence </t>
  </si>
  <si>
    <t>8.</t>
  </si>
  <si>
    <t>Laserová tiskárna multifunkční barevná
A4
Podpora všech běžných OS (Winows, Linux, MacOS)
Tiskárna, skener, kopírování, fax
Rychlost min. 20 černobílých stran za minutu
Tisk/skenování 1200x 1200dpi
LCD displej
Oboustranný podavač
Automatický duplex
Wi-fi, RJ45, podpora tisku přes síť</t>
  </si>
  <si>
    <t>9.</t>
  </si>
  <si>
    <t>10.</t>
  </si>
  <si>
    <t>1.1.1.4.1 "Sada virtuální reality"</t>
  </si>
  <si>
    <t>Stojan na TV, pojízdný s brzdou
VESA kompatibilní s dodanou TV (položka č. 5)
Odkládací polička
Výška min. 150 cm</t>
  </si>
  <si>
    <t>1.1.2.3.2.1</t>
  </si>
  <si>
    <t>Nabídková cena v Kč bez DPH</t>
  </si>
  <si>
    <t>Cena v Kč vč. DPH</t>
  </si>
  <si>
    <t>Celkem</t>
  </si>
  <si>
    <t>Projekt: Zkvalitnění vzdělávací infrastruktury na Slezské univerzitě v Opavě za účelem zajištění vysoké kvality výuky</t>
  </si>
  <si>
    <t>11.</t>
  </si>
  <si>
    <t>12.</t>
  </si>
  <si>
    <t>Výkonný notebook pro zpracování medicínských data a medicínských volumetrických dat</t>
  </si>
  <si>
    <t>Procesor výkon „CPU Benchmarks - Average CPU Mark“ větší než 8700.
Display větší než 17", rozlišení min, 1920x1080, typ IPS, matný,
Paměť min. 16GB RAM, typ DDR4, s možností rozšíření.
Disky SSD min. 256GB, HDD min. 1TB min. 7200 otáček.
Dedikovaná grafická karta paměť min.8 GB, typ min GDDR5, výkon „Videocard Benchmarks, PassMark - G3D Mark“ min. 4740.
Porty a interface USB 3.0 min. 3x, HDMI, mini Display port.
Konektivita WiFi 802.11ac, Bluetooth 4.2. 
Klávesnice
SW, který musí na této platformě fungovat Mathematica, VTK, Matlab.</t>
  </si>
  <si>
    <t>3D tiskárna a příslušenství</t>
  </si>
  <si>
    <t>Tiskárna technologie FFF
Tisková plocha min. 400x200mm
Tisknutelná výška min. 200mm
Dvě nezávislé tiskové hlavy
Výška tiskové vrstvy 50-500µm
Možnost umístění aktuální tiskové cívky 
Vyhřívaná tisková plocha do 100°
Podpora PLA, ABS, PVA, HIPS, Pet-G, Flex, Nylon
Podpora filamentů třetích stran
Software běžící na platformě macOS i Windows 10</t>
  </si>
  <si>
    <t>Fixní držák kompatibilní s dodanou TV (položka č. 11)</t>
  </si>
  <si>
    <t>1.1.1.4.1 "Sada SMART televizí"</t>
  </si>
  <si>
    <t>Držák SMART TV</t>
  </si>
  <si>
    <t>Příloha č. 3 - Technická specifikace pro  část č. 3 - Dodávka standardního ICT zařízení (projekt RESTART FPF) - HW vybavení určené pro Ústav fyziky</t>
  </si>
  <si>
    <t>HW vybavení - Ústav Informatiky (List "RESTART_UI")</t>
  </si>
  <si>
    <t>HW vybavení - Ústav Fyziky (List "RESTART_UF")</t>
  </si>
  <si>
    <t>Příloha č. 3 - Technická specifikace pro dílčí část č. 3 - Dodávka standardního ICT zařízení (projekt RESTART FPF) - HW vybavení určené pro Ústav informatiky</t>
  </si>
  <si>
    <t>Příloha č. 3 - Technická specifikace pro dílčí část č. 3 - Dodávka standardního ICT zařízení (projekt RESTART FPF)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</si>
</sst>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 (Základní text)_x0000_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20" applyBorder="1" applyAlignment="1">
      <alignment horizontal="center" vertical="center" wrapText="1"/>
      <protection/>
    </xf>
    <xf numFmtId="164" fontId="0" fillId="0" borderId="1" xfId="0" applyNumberFormat="1" applyBorder="1" applyAlignment="1">
      <alignment horizontal="center" vertical="center"/>
    </xf>
    <xf numFmtId="0" fontId="0" fillId="0" borderId="1" xfId="20" applyFill="1" applyBorder="1" applyAlignment="1">
      <alignment horizontal="left" vertical="center" wrapText="1"/>
      <protection/>
    </xf>
    <xf numFmtId="0" fontId="0" fillId="0" borderId="1" xfId="20" applyFont="1" applyFill="1" applyBorder="1" applyAlignment="1">
      <alignment horizontal="left" vertical="center" wrapText="1"/>
      <protection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  <protection/>
    </xf>
    <xf numFmtId="164" fontId="0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5" fillId="0" borderId="1" xfId="20" applyFont="1" applyFill="1" applyBorder="1" applyAlignment="1">
      <alignment horizontal="left" vertical="center" wrapTex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20" applyFont="1" applyFill="1" applyBorder="1" applyAlignment="1">
      <alignment horizontal="left" vertical="center" wrapText="1"/>
      <protection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7" fillId="0" borderId="1" xfId="20" applyFont="1" applyFill="1" applyBorder="1" applyAlignment="1">
      <alignment horizontal="left" vertical="center" wrapText="1"/>
      <protection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0" fillId="0" borderId="1" xfId="20" applyFont="1" applyBorder="1" applyAlignment="1">
      <alignment vertical="center" wrapText="1"/>
      <protection/>
    </xf>
    <xf numFmtId="0" fontId="0" fillId="0" borderId="1" xfId="0" applyBorder="1" applyAlignment="1">
      <alignment vertical="center" wrapText="1"/>
    </xf>
    <xf numFmtId="8" fontId="0" fillId="0" borderId="1" xfId="0" applyNumberFormat="1" applyBorder="1"/>
    <xf numFmtId="0" fontId="2" fillId="0" borderId="1" xfId="0" applyFont="1" applyBorder="1"/>
    <xf numFmtId="8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7" xfId="0" applyFont="1" applyBorder="1" applyAlignment="1">
      <alignment horizontal="left" vertical="center" wrapText="1"/>
    </xf>
    <xf numFmtId="0" fontId="5" fillId="0" borderId="12" xfId="21" applyFont="1" applyBorder="1" applyAlignment="1">
      <alignment vertical="center" wrapText="1"/>
    </xf>
    <xf numFmtId="164" fontId="0" fillId="0" borderId="1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Vysvětlující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zoomScale="70" zoomScaleNormal="70" workbookViewId="0" topLeftCell="A11">
      <selection activeCell="H14" sqref="H14"/>
    </sheetView>
  </sheetViews>
  <sheetFormatPr defaultColWidth="8.7109375" defaultRowHeight="15"/>
  <cols>
    <col min="1" max="1" width="9.421875" style="0" customWidth="1"/>
    <col min="2" max="2" width="15.28125" style="0" customWidth="1"/>
    <col min="3" max="3" width="29.421875" style="0" customWidth="1"/>
    <col min="4" max="4" width="98.7109375" style="0" customWidth="1"/>
    <col min="5" max="5" width="85.7109375" style="0" customWidth="1"/>
    <col min="6" max="6" width="16.28125" style="3" customWidth="1"/>
    <col min="7" max="7" width="13.28125" style="1" customWidth="1"/>
    <col min="8" max="8" width="14.7109375" style="3" customWidth="1"/>
    <col min="9" max="9" width="17.28125" style="3" customWidth="1"/>
    <col min="10" max="10" width="17.00390625" style="3" customWidth="1"/>
    <col min="11" max="11" width="40.421875" style="0" customWidth="1"/>
  </cols>
  <sheetData>
    <row r="1" spans="1:10" ht="15">
      <c r="A1" s="13" t="s">
        <v>76</v>
      </c>
      <c r="E1" s="3"/>
      <c r="F1" s="1"/>
      <c r="G1" s="3"/>
      <c r="J1"/>
    </row>
    <row r="2" spans="1:10" ht="15">
      <c r="A2" s="13"/>
      <c r="E2" s="3"/>
      <c r="F2" s="1"/>
      <c r="G2" s="3"/>
      <c r="J2"/>
    </row>
    <row r="3" spans="1:10" ht="15">
      <c r="A3" s="13" t="s">
        <v>0</v>
      </c>
      <c r="B3" s="70" t="s">
        <v>1</v>
      </c>
      <c r="C3" s="70"/>
      <c r="D3" s="70"/>
      <c r="E3" s="70"/>
      <c r="F3" s="70"/>
      <c r="G3" s="70"/>
      <c r="J3"/>
    </row>
    <row r="4" spans="2:10" ht="15">
      <c r="B4" s="71" t="s">
        <v>2</v>
      </c>
      <c r="C4" s="71"/>
      <c r="D4" s="71"/>
      <c r="E4" s="71"/>
      <c r="F4" s="71"/>
      <c r="G4" s="71"/>
      <c r="J4"/>
    </row>
    <row r="5" spans="2:10" ht="15">
      <c r="B5" s="27"/>
      <c r="C5" s="27"/>
      <c r="D5" s="27"/>
      <c r="E5" s="27"/>
      <c r="F5" s="27"/>
      <c r="G5" s="27"/>
      <c r="J5"/>
    </row>
    <row r="6" spans="2:10" ht="15.75" thickBot="1">
      <c r="B6" s="27"/>
      <c r="C6" s="27"/>
      <c r="D6" s="27"/>
      <c r="E6" s="27"/>
      <c r="F6" s="27"/>
      <c r="G6" s="27"/>
      <c r="J6"/>
    </row>
    <row r="7" spans="1:11" ht="30.75" thickBot="1">
      <c r="A7" s="16" t="s">
        <v>3</v>
      </c>
      <c r="B7" s="12" t="s">
        <v>4</v>
      </c>
      <c r="C7" s="17" t="s">
        <v>5</v>
      </c>
      <c r="D7" s="12" t="s">
        <v>6</v>
      </c>
      <c r="E7" s="12" t="s">
        <v>7</v>
      </c>
      <c r="F7" s="18" t="s">
        <v>8</v>
      </c>
      <c r="G7" s="12" t="s">
        <v>9</v>
      </c>
      <c r="H7" s="18" t="s">
        <v>10</v>
      </c>
      <c r="I7" s="18" t="s">
        <v>11</v>
      </c>
      <c r="J7" s="19" t="s">
        <v>12</v>
      </c>
      <c r="K7" s="20" t="s">
        <v>13</v>
      </c>
    </row>
    <row r="8" spans="1:11" ht="228.6" customHeight="1">
      <c r="A8" s="25">
        <v>1</v>
      </c>
      <c r="B8" s="21" t="s">
        <v>14</v>
      </c>
      <c r="C8" s="8" t="s">
        <v>15</v>
      </c>
      <c r="D8" s="24" t="s">
        <v>39</v>
      </c>
      <c r="E8" s="14"/>
      <c r="F8" s="69">
        <v>0</v>
      </c>
      <c r="G8" s="22">
        <v>1</v>
      </c>
      <c r="H8" s="2">
        <f aca="true" t="shared" si="0" ref="H8:H13">F8*G8</f>
        <v>0</v>
      </c>
      <c r="I8" s="2">
        <f aca="true" t="shared" si="1" ref="I8:I13">(H8/100)*21</f>
        <v>0</v>
      </c>
      <c r="J8" s="7">
        <f aca="true" t="shared" si="2" ref="J8:J13">SUM(H8,I8)</f>
        <v>0</v>
      </c>
      <c r="K8" s="15" t="s">
        <v>16</v>
      </c>
    </row>
    <row r="9" spans="1:11" ht="313.5" customHeight="1">
      <c r="A9" s="25">
        <v>2</v>
      </c>
      <c r="B9" s="21" t="s">
        <v>14</v>
      </c>
      <c r="C9" s="8" t="s">
        <v>17</v>
      </c>
      <c r="D9" s="24" t="s">
        <v>18</v>
      </c>
      <c r="E9" s="14"/>
      <c r="F9" s="69">
        <v>0</v>
      </c>
      <c r="G9" s="22">
        <v>2</v>
      </c>
      <c r="H9" s="2">
        <f t="shared" si="0"/>
        <v>0</v>
      </c>
      <c r="I9" s="2">
        <f t="shared" si="1"/>
        <v>0</v>
      </c>
      <c r="J9" s="7">
        <f t="shared" si="2"/>
        <v>0</v>
      </c>
      <c r="K9" s="15" t="s">
        <v>16</v>
      </c>
    </row>
    <row r="10" spans="1:11" ht="232.15" customHeight="1">
      <c r="A10" s="25">
        <v>3</v>
      </c>
      <c r="B10" s="26" t="s">
        <v>14</v>
      </c>
      <c r="C10" s="8" t="s">
        <v>19</v>
      </c>
      <c r="D10" s="63" t="s">
        <v>40</v>
      </c>
      <c r="E10" s="14"/>
      <c r="F10" s="69">
        <v>0</v>
      </c>
      <c r="G10" s="22">
        <v>3</v>
      </c>
      <c r="H10" s="2">
        <f t="shared" si="0"/>
        <v>0</v>
      </c>
      <c r="I10" s="2">
        <f t="shared" si="1"/>
        <v>0</v>
      </c>
      <c r="J10" s="23">
        <f t="shared" si="2"/>
        <v>0</v>
      </c>
      <c r="K10" s="15" t="s">
        <v>16</v>
      </c>
    </row>
    <row r="11" spans="1:11" ht="234.6" customHeight="1">
      <c r="A11" s="25">
        <v>4</v>
      </c>
      <c r="B11" s="21" t="s">
        <v>14</v>
      </c>
      <c r="C11" s="8" t="s">
        <v>20</v>
      </c>
      <c r="D11" s="24" t="s">
        <v>21</v>
      </c>
      <c r="E11" s="14"/>
      <c r="F11" s="69">
        <v>0</v>
      </c>
      <c r="G11" s="22">
        <v>1</v>
      </c>
      <c r="H11" s="2">
        <f t="shared" si="0"/>
        <v>0</v>
      </c>
      <c r="I11" s="2">
        <f t="shared" si="1"/>
        <v>0</v>
      </c>
      <c r="J11" s="7">
        <f t="shared" si="2"/>
        <v>0</v>
      </c>
      <c r="K11" s="15" t="s">
        <v>16</v>
      </c>
    </row>
    <row r="12" spans="1:11" ht="245.45" customHeight="1">
      <c r="A12" s="25">
        <v>5</v>
      </c>
      <c r="B12" s="21" t="s">
        <v>14</v>
      </c>
      <c r="C12" s="8" t="s">
        <v>22</v>
      </c>
      <c r="D12" s="24" t="s">
        <v>23</v>
      </c>
      <c r="E12" s="14"/>
      <c r="F12" s="69">
        <v>0</v>
      </c>
      <c r="G12" s="22">
        <v>1</v>
      </c>
      <c r="H12" s="2">
        <f t="shared" si="0"/>
        <v>0</v>
      </c>
      <c r="I12" s="2">
        <f t="shared" si="1"/>
        <v>0</v>
      </c>
      <c r="J12" s="7">
        <f t="shared" si="2"/>
        <v>0</v>
      </c>
      <c r="K12" s="15" t="s">
        <v>16</v>
      </c>
    </row>
    <row r="13" spans="1:11" ht="279" customHeight="1">
      <c r="A13" s="25">
        <v>6</v>
      </c>
      <c r="B13" s="26" t="s">
        <v>14</v>
      </c>
      <c r="C13" s="8" t="s">
        <v>24</v>
      </c>
      <c r="D13" s="63" t="s">
        <v>41</v>
      </c>
      <c r="E13" s="14"/>
      <c r="F13" s="69">
        <v>0</v>
      </c>
      <c r="G13" s="22">
        <v>1</v>
      </c>
      <c r="H13" s="2">
        <f t="shared" si="0"/>
        <v>0</v>
      </c>
      <c r="I13" s="2">
        <f t="shared" si="1"/>
        <v>0</v>
      </c>
      <c r="J13" s="23">
        <f t="shared" si="2"/>
        <v>0</v>
      </c>
      <c r="K13" s="15" t="s">
        <v>16</v>
      </c>
    </row>
    <row r="14" spans="3:10" ht="15.75" thickBot="1">
      <c r="C14" s="5"/>
      <c r="G14" s="9" t="s">
        <v>38</v>
      </c>
      <c r="H14" s="10">
        <f>SUM(H8:H13)</f>
        <v>0</v>
      </c>
      <c r="I14" s="10">
        <f>(H14/100)*21</f>
        <v>0</v>
      </c>
      <c r="J14" s="11">
        <f aca="true" t="shared" si="3" ref="J14">SUM(H14,I14)</f>
        <v>0</v>
      </c>
    </row>
    <row r="15" ht="15">
      <c r="C15" s="5"/>
    </row>
    <row r="16" ht="15">
      <c r="C16" s="5"/>
    </row>
    <row r="17" ht="15">
      <c r="C17" s="5"/>
    </row>
    <row r="18" ht="15">
      <c r="C18" s="5"/>
    </row>
    <row r="19" ht="15">
      <c r="C19" s="5"/>
    </row>
    <row r="20" ht="15">
      <c r="C20" s="5"/>
    </row>
    <row r="21" ht="15">
      <c r="C21" s="5"/>
    </row>
    <row r="22" ht="15">
      <c r="C22" s="5"/>
    </row>
    <row r="23" ht="15">
      <c r="C23" s="5"/>
    </row>
    <row r="24" ht="15">
      <c r="C24" s="5"/>
    </row>
    <row r="25" ht="15">
      <c r="C25" s="5"/>
    </row>
    <row r="26" ht="15">
      <c r="C26" s="5"/>
    </row>
    <row r="27" ht="15">
      <c r="C27" s="5"/>
    </row>
    <row r="28" ht="15">
      <c r="C28" s="5"/>
    </row>
    <row r="29" ht="15">
      <c r="C29" s="5"/>
    </row>
    <row r="30" ht="15">
      <c r="C30" s="5"/>
    </row>
    <row r="31" ht="15">
      <c r="C31" s="5"/>
    </row>
    <row r="32" ht="15">
      <c r="C32" s="5"/>
    </row>
    <row r="33" ht="15">
      <c r="C33" s="5"/>
    </row>
    <row r="34" ht="15">
      <c r="C34" s="5"/>
    </row>
    <row r="35" ht="15">
      <c r="C35" s="5"/>
    </row>
    <row r="36" ht="15">
      <c r="C36" s="5"/>
    </row>
    <row r="37" ht="15">
      <c r="C37" s="5"/>
    </row>
    <row r="38" ht="15">
      <c r="C38" s="5"/>
    </row>
    <row r="39" ht="15">
      <c r="C39" s="5"/>
    </row>
  </sheetData>
  <mergeCells count="2">
    <mergeCell ref="B3:G3"/>
    <mergeCell ref="B4:G4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zoomScale="70" zoomScaleNormal="70" workbookViewId="0" topLeftCell="A5">
      <selection activeCell="K5" sqref="K5"/>
    </sheetView>
  </sheetViews>
  <sheetFormatPr defaultColWidth="9.140625" defaultRowHeight="15"/>
  <cols>
    <col min="1" max="1" width="12.7109375" style="0" customWidth="1"/>
    <col min="2" max="2" width="16.28125" style="0" customWidth="1"/>
    <col min="3" max="3" width="32.140625" style="0" bestFit="1" customWidth="1"/>
    <col min="4" max="5" width="75.28125" style="0" customWidth="1"/>
    <col min="6" max="6" width="16.28125" style="0" customWidth="1"/>
    <col min="7" max="7" width="13.140625" style="0" customWidth="1"/>
    <col min="8" max="8" width="14.7109375" style="0" customWidth="1"/>
    <col min="9" max="9" width="16.140625" style="0" customWidth="1"/>
    <col min="10" max="10" width="17.00390625" style="0" customWidth="1"/>
    <col min="11" max="11" width="49.7109375" style="0" customWidth="1"/>
  </cols>
  <sheetData>
    <row r="1" spans="1:9" ht="15">
      <c r="A1" s="13" t="s">
        <v>73</v>
      </c>
      <c r="B1" s="13"/>
      <c r="G1" s="3"/>
      <c r="H1" s="1"/>
      <c r="I1" s="3"/>
    </row>
    <row r="2" spans="1:9" ht="15">
      <c r="A2" s="13"/>
      <c r="B2" s="13"/>
      <c r="G2" s="3"/>
      <c r="H2" s="1"/>
      <c r="I2" s="3"/>
    </row>
    <row r="3" spans="1:8" ht="15">
      <c r="A3" s="13" t="s">
        <v>0</v>
      </c>
      <c r="B3" s="30" t="s">
        <v>1</v>
      </c>
      <c r="C3" s="30"/>
      <c r="D3" s="30"/>
      <c r="E3" s="30"/>
      <c r="F3" s="30"/>
      <c r="G3" s="30"/>
      <c r="H3" s="30"/>
    </row>
    <row r="4" spans="2:8" ht="15">
      <c r="B4" s="28" t="s">
        <v>2</v>
      </c>
      <c r="C4" s="28"/>
      <c r="D4" s="28"/>
      <c r="E4" s="62"/>
      <c r="F4" s="28"/>
      <c r="G4" s="28"/>
      <c r="H4" s="28"/>
    </row>
    <row r="7" spans="1:10" ht="30">
      <c r="A7" s="41" t="s">
        <v>3</v>
      </c>
      <c r="B7" s="42" t="s">
        <v>4</v>
      </c>
      <c r="C7" s="43" t="s">
        <v>5</v>
      </c>
      <c r="D7" s="42" t="s">
        <v>6</v>
      </c>
      <c r="E7" s="42" t="s">
        <v>7</v>
      </c>
      <c r="F7" s="44" t="s">
        <v>8</v>
      </c>
      <c r="G7" s="42" t="s">
        <v>9</v>
      </c>
      <c r="H7" s="44" t="s">
        <v>10</v>
      </c>
      <c r="I7" s="44" t="s">
        <v>11</v>
      </c>
      <c r="J7" s="45" t="s">
        <v>12</v>
      </c>
    </row>
    <row r="8" spans="1:10" ht="144" customHeight="1">
      <c r="A8" s="29" t="s">
        <v>42</v>
      </c>
      <c r="B8" s="72" t="s">
        <v>57</v>
      </c>
      <c r="C8" s="34" t="s">
        <v>25</v>
      </c>
      <c r="D8" s="55" t="s">
        <v>43</v>
      </c>
      <c r="E8" s="55"/>
      <c r="F8" s="31"/>
      <c r="G8" s="32">
        <v>1</v>
      </c>
      <c r="H8" s="33">
        <f aca="true" t="shared" si="0" ref="H8:H19">G8*F8</f>
        <v>0</v>
      </c>
      <c r="I8" s="2">
        <f>J8-H8</f>
        <v>0</v>
      </c>
      <c r="J8" s="33">
        <f aca="true" t="shared" si="1" ref="J8:J19">H8*1.21</f>
        <v>0</v>
      </c>
    </row>
    <row r="9" spans="1:11" ht="157.15" customHeight="1">
      <c r="A9" s="29" t="s">
        <v>44</v>
      </c>
      <c r="B9" s="73"/>
      <c r="C9" s="46" t="s">
        <v>45</v>
      </c>
      <c r="D9" s="55" t="s">
        <v>46</v>
      </c>
      <c r="E9" s="55"/>
      <c r="F9" s="31"/>
      <c r="G9" s="32">
        <v>1</v>
      </c>
      <c r="H9" s="33">
        <f t="shared" si="0"/>
        <v>0</v>
      </c>
      <c r="I9" s="2">
        <f aca="true" t="shared" si="2" ref="I9:I19">J9-H9</f>
        <v>0</v>
      </c>
      <c r="J9" s="33">
        <f t="shared" si="1"/>
        <v>0</v>
      </c>
      <c r="K9" s="77" t="s">
        <v>16</v>
      </c>
    </row>
    <row r="10" spans="1:10" ht="27" customHeight="1">
      <c r="A10" s="29" t="s">
        <v>47</v>
      </c>
      <c r="B10" s="73"/>
      <c r="C10" s="34" t="s">
        <v>26</v>
      </c>
      <c r="D10" s="55" t="s">
        <v>27</v>
      </c>
      <c r="E10" s="55"/>
      <c r="F10" s="31"/>
      <c r="G10" s="32">
        <v>1</v>
      </c>
      <c r="H10" s="33">
        <f t="shared" si="0"/>
        <v>0</v>
      </c>
      <c r="I10" s="2">
        <f t="shared" si="2"/>
        <v>0</v>
      </c>
      <c r="J10" s="33">
        <f t="shared" si="1"/>
        <v>0</v>
      </c>
    </row>
    <row r="11" spans="1:10" ht="45">
      <c r="A11" s="29" t="s">
        <v>48</v>
      </c>
      <c r="B11" s="74"/>
      <c r="C11" s="35" t="s">
        <v>28</v>
      </c>
      <c r="D11" s="55" t="s">
        <v>29</v>
      </c>
      <c r="E11" s="55"/>
      <c r="F11" s="36"/>
      <c r="G11" s="37">
        <v>2</v>
      </c>
      <c r="H11" s="38">
        <f t="shared" si="0"/>
        <v>0</v>
      </c>
      <c r="I11" s="2">
        <f t="shared" si="2"/>
        <v>0</v>
      </c>
      <c r="J11" s="47">
        <f t="shared" si="1"/>
        <v>0</v>
      </c>
    </row>
    <row r="12" spans="1:10" ht="30">
      <c r="A12" s="29" t="s">
        <v>49</v>
      </c>
      <c r="B12" s="48" t="s">
        <v>59</v>
      </c>
      <c r="C12" s="34" t="s">
        <v>30</v>
      </c>
      <c r="D12" s="56" t="s">
        <v>31</v>
      </c>
      <c r="E12" s="56"/>
      <c r="F12" s="31"/>
      <c r="G12" s="39">
        <v>1</v>
      </c>
      <c r="H12" s="33">
        <f t="shared" si="0"/>
        <v>0</v>
      </c>
      <c r="I12" s="2">
        <f t="shared" si="2"/>
        <v>0</v>
      </c>
      <c r="J12" s="33">
        <f t="shared" si="1"/>
        <v>0</v>
      </c>
    </row>
    <row r="13" spans="1:10" ht="60">
      <c r="A13" s="29" t="s">
        <v>50</v>
      </c>
      <c r="B13" s="48" t="s">
        <v>59</v>
      </c>
      <c r="C13" s="34" t="s">
        <v>32</v>
      </c>
      <c r="D13" s="56" t="s">
        <v>58</v>
      </c>
      <c r="E13" s="56"/>
      <c r="F13" s="31"/>
      <c r="G13" s="39">
        <v>1</v>
      </c>
      <c r="H13" s="33">
        <f t="shared" si="0"/>
        <v>0</v>
      </c>
      <c r="I13" s="2">
        <f t="shared" si="2"/>
        <v>0</v>
      </c>
      <c r="J13" s="33">
        <f t="shared" si="1"/>
        <v>0</v>
      </c>
    </row>
    <row r="14" spans="1:11" ht="154.9" customHeight="1">
      <c r="A14" s="29" t="s">
        <v>51</v>
      </c>
      <c r="B14" s="48" t="s">
        <v>59</v>
      </c>
      <c r="C14" s="34" t="s">
        <v>33</v>
      </c>
      <c r="D14" s="56" t="s">
        <v>52</v>
      </c>
      <c r="E14" s="56"/>
      <c r="F14" s="31"/>
      <c r="G14" s="39">
        <v>4</v>
      </c>
      <c r="H14" s="33">
        <f t="shared" si="0"/>
        <v>0</v>
      </c>
      <c r="I14" s="2">
        <f t="shared" si="2"/>
        <v>0</v>
      </c>
      <c r="J14" s="33">
        <f t="shared" si="1"/>
        <v>0</v>
      </c>
      <c r="K14" s="77" t="s">
        <v>16</v>
      </c>
    </row>
    <row r="15" spans="1:10" ht="162.6" customHeight="1">
      <c r="A15" s="29" t="s">
        <v>53</v>
      </c>
      <c r="B15" s="48" t="s">
        <v>59</v>
      </c>
      <c r="C15" s="34" t="s">
        <v>34</v>
      </c>
      <c r="D15" s="56" t="s">
        <v>54</v>
      </c>
      <c r="E15" s="56"/>
      <c r="F15" s="31"/>
      <c r="G15" s="39">
        <v>1</v>
      </c>
      <c r="H15" s="33">
        <f t="shared" si="0"/>
        <v>0</v>
      </c>
      <c r="I15" s="2">
        <f t="shared" si="2"/>
        <v>0</v>
      </c>
      <c r="J15" s="33">
        <f t="shared" si="1"/>
        <v>0</v>
      </c>
    </row>
    <row r="16" spans="1:10" ht="162.6" customHeight="1" thickBot="1">
      <c r="A16" s="29" t="s">
        <v>55</v>
      </c>
      <c r="B16" s="21" t="s">
        <v>35</v>
      </c>
      <c r="C16" s="4" t="s">
        <v>66</v>
      </c>
      <c r="D16" s="64" t="s">
        <v>67</v>
      </c>
      <c r="E16" s="14"/>
      <c r="F16" s="31"/>
      <c r="G16" s="6">
        <v>3</v>
      </c>
      <c r="H16" s="2">
        <f aca="true" t="shared" si="3" ref="H16:H17">F16*G16</f>
        <v>0</v>
      </c>
      <c r="I16" s="2">
        <f aca="true" t="shared" si="4" ref="I16:I17">(H16/100)*21</f>
        <v>0</v>
      </c>
      <c r="J16" s="65">
        <f>SUM(H16,I16)</f>
        <v>0</v>
      </c>
    </row>
    <row r="17" spans="1:10" ht="162.6" customHeight="1">
      <c r="A17" s="29" t="s">
        <v>56</v>
      </c>
      <c r="B17" s="21" t="s">
        <v>35</v>
      </c>
      <c r="C17" s="4" t="s">
        <v>68</v>
      </c>
      <c r="D17" s="66" t="s">
        <v>69</v>
      </c>
      <c r="E17" s="14"/>
      <c r="F17" s="31"/>
      <c r="G17" s="6">
        <v>1</v>
      </c>
      <c r="H17" s="2">
        <f t="shared" si="3"/>
        <v>0</v>
      </c>
      <c r="I17" s="2">
        <f t="shared" si="4"/>
        <v>0</v>
      </c>
      <c r="J17" s="65">
        <f aca="true" t="shared" si="5" ref="J17">SUM(H17,I17)</f>
        <v>0</v>
      </c>
    </row>
    <row r="18" spans="1:10" ht="116.45" customHeight="1">
      <c r="A18" s="29" t="s">
        <v>64</v>
      </c>
      <c r="B18" s="75" t="s">
        <v>71</v>
      </c>
      <c r="C18" s="40" t="s">
        <v>36</v>
      </c>
      <c r="D18" s="57" t="s">
        <v>37</v>
      </c>
      <c r="E18" s="57"/>
      <c r="F18" s="31"/>
      <c r="G18" s="39">
        <v>6</v>
      </c>
      <c r="H18" s="33">
        <f t="shared" si="0"/>
        <v>0</v>
      </c>
      <c r="I18" s="2">
        <f t="shared" si="2"/>
        <v>0</v>
      </c>
      <c r="J18" s="33">
        <f t="shared" si="1"/>
        <v>0</v>
      </c>
    </row>
    <row r="19" spans="1:10" ht="22.9" customHeight="1">
      <c r="A19" s="29" t="s">
        <v>65</v>
      </c>
      <c r="B19" s="76"/>
      <c r="C19" s="49" t="s">
        <v>72</v>
      </c>
      <c r="D19" s="57" t="s">
        <v>70</v>
      </c>
      <c r="E19" s="57"/>
      <c r="F19" s="31"/>
      <c r="G19" s="39">
        <v>6</v>
      </c>
      <c r="H19" s="33">
        <f t="shared" si="0"/>
        <v>0</v>
      </c>
      <c r="I19" s="2">
        <f t="shared" si="2"/>
        <v>0</v>
      </c>
      <c r="J19" s="33">
        <f t="shared" si="1"/>
        <v>0</v>
      </c>
    </row>
    <row r="20" spans="1:10" ht="22.15" customHeight="1">
      <c r="A20" s="51"/>
      <c r="B20" s="51"/>
      <c r="C20" s="52"/>
      <c r="D20" s="53"/>
      <c r="E20" s="53"/>
      <c r="F20" s="54"/>
      <c r="G20" s="67" t="s">
        <v>38</v>
      </c>
      <c r="H20" s="68">
        <f>SUM(H8:H19)</f>
        <v>0</v>
      </c>
      <c r="I20" s="68">
        <f>SUM(I8:I19)</f>
        <v>0</v>
      </c>
      <c r="J20" s="68">
        <f>SUM(J8:J19)</f>
        <v>0</v>
      </c>
    </row>
  </sheetData>
  <mergeCells count="2">
    <mergeCell ref="B8:B11"/>
    <mergeCell ref="B18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 topLeftCell="A1">
      <selection activeCell="A2" sqref="A2"/>
    </sheetView>
  </sheetViews>
  <sheetFormatPr defaultColWidth="9.140625" defaultRowHeight="15"/>
  <cols>
    <col min="1" max="1" width="47.140625" style="0" customWidth="1"/>
    <col min="2" max="4" width="27.8515625" style="0" customWidth="1"/>
  </cols>
  <sheetData>
    <row r="1" spans="1:2" ht="15">
      <c r="A1" s="13" t="s">
        <v>77</v>
      </c>
      <c r="B1" s="13"/>
    </row>
    <row r="2" spans="1:2" ht="15">
      <c r="A2" s="13"/>
      <c r="B2" s="13"/>
    </row>
    <row r="3" spans="1:2" ht="15">
      <c r="A3" s="13" t="s">
        <v>63</v>
      </c>
      <c r="B3" s="30"/>
    </row>
    <row r="4" ht="15">
      <c r="A4" s="28" t="s">
        <v>2</v>
      </c>
    </row>
    <row r="5" ht="15">
      <c r="B5" s="28"/>
    </row>
    <row r="6" spans="1:4" ht="15">
      <c r="A6" s="50"/>
      <c r="B6" s="61" t="s">
        <v>60</v>
      </c>
      <c r="C6" s="61" t="s">
        <v>11</v>
      </c>
      <c r="D6" s="61" t="s">
        <v>61</v>
      </c>
    </row>
    <row r="7" spans="1:4" ht="15">
      <c r="A7" s="50" t="s">
        <v>74</v>
      </c>
      <c r="B7" s="58">
        <v>0</v>
      </c>
      <c r="C7" s="58">
        <v>0</v>
      </c>
      <c r="D7" s="58">
        <v>0</v>
      </c>
    </row>
    <row r="8" spans="1:4" ht="15">
      <c r="A8" s="50" t="s">
        <v>75</v>
      </c>
      <c r="B8" s="58">
        <v>0</v>
      </c>
      <c r="C8" s="58">
        <v>0</v>
      </c>
      <c r="D8" s="58">
        <v>0</v>
      </c>
    </row>
    <row r="9" spans="1:4" ht="15">
      <c r="A9" s="59" t="s">
        <v>62</v>
      </c>
      <c r="B9" s="60">
        <v>0</v>
      </c>
      <c r="C9" s="60">
        <v>0</v>
      </c>
      <c r="D9" s="60">
        <v>0</v>
      </c>
    </row>
  </sheetData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74E12A-7C0C-4EB8-AB30-9736986D3D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B0597C-3CC2-4922-804C-3609F4280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9380B9-1DA9-4B19-954A-5E9B641BDDE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383dbe1-2493-4cf4-b878-fdb248eca3f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JUDr. Michal Šilhánek</cp:lastModifiedBy>
  <dcterms:created xsi:type="dcterms:W3CDTF">2018-02-07T14:58:03Z</dcterms:created>
  <dcterms:modified xsi:type="dcterms:W3CDTF">2019-10-16T09:38:23Z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