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402"/>
  <workbookPr/>
  <bookViews>
    <workbookView xWindow="630" yWindow="615" windowWidth="16935" windowHeight="12465" activeTab="0"/>
  </bookViews>
  <sheets>
    <sheet name="Titulni" sheetId="3" r:id="rId1"/>
    <sheet name="Pomocny" sheetId="4" state="hidden" r:id="rId2"/>
    <sheet name="Rekapitulace stavby" sheetId="5" r:id="rId3"/>
    <sheet name="05_SO01_4 - Technologie k..." sheetId="6" r:id="rId4"/>
  </sheets>
  <externalReferences>
    <externalReference r:id="rId7"/>
    <externalReference r:id="rId8"/>
  </externalReferences>
  <definedNames>
    <definedName name="_xlnm._FilterDatabase" localSheetId="3" hidden="1">'05_SO01_4 - Technologie k...'!$C$94:$K$202</definedName>
    <definedName name="Akce" localSheetId="0">'[1]Pomocny'!$B$7</definedName>
    <definedName name="Akce">'[2]Pomocny'!$B$7</definedName>
    <definedName name="CisloDok" localSheetId="0">'[1]Pomocny'!$B$1</definedName>
    <definedName name="CisloDok">'[2]Pomocny'!$B$1</definedName>
    <definedName name="Datum" localSheetId="0">'[1]Pomocny'!$B$13</definedName>
    <definedName name="Datum">'[2]Pomocny'!$B$13</definedName>
    <definedName name="Kontroloval" localSheetId="0">'[1]Pomocny'!$B$11</definedName>
    <definedName name="Kontroloval">'[2]Pomocny'!$B$11</definedName>
    <definedName name="Objednatel" localSheetId="0">'[1]Pomocny'!$B$2</definedName>
    <definedName name="Objednatel">'[2]Pomocny'!$B$2</definedName>
    <definedName name="ObjednatelAdr">'Pomocny'!$B$3</definedName>
    <definedName name="ObjednatelMesto">'Pomocny'!$B$4</definedName>
    <definedName name="_xlnm.Print_Area" localSheetId="3">'05_SO01_4 - Technologie k...'!$C$4:$J$41,'05_SO01_4 - Technologie k...'!$C$47:$J$76,'05_SO01_4 - Technologie k...'!$C$82:$K$202</definedName>
    <definedName name="_xlnm.Print_Area" localSheetId="2">'Rekapitulace stavby'!$D$4:$AO$36,'Rekapitulace stavby'!$C$42:$AQ$56</definedName>
    <definedName name="_xlnm.Print_Area" localSheetId="0">'Titulni'!$A$1:$D$38</definedName>
    <definedName name="Obsah" localSheetId="0">'[1]Pomocny'!$B$8</definedName>
    <definedName name="Obsah">'[2]Pomocny'!$B$8</definedName>
    <definedName name="PocetA4">'Pomocny'!$B$15</definedName>
    <definedName name="Schvalil" localSheetId="0">'[1]Pomocny'!$B$12</definedName>
    <definedName name="Schvalil">'[2]Pomocny'!$B$12</definedName>
    <definedName name="Stupen" localSheetId="0">'[1]Pomocny'!$B$14</definedName>
    <definedName name="Stupen">'[2]Pomocny'!$B$14</definedName>
    <definedName name="Vypracoval">'Pomocny'!$B$10</definedName>
    <definedName name="Zakazka" localSheetId="0">'[1]Pomocny'!$B$5</definedName>
    <definedName name="Zakazka">'[2]Pomocny'!$B$5</definedName>
    <definedName name="ZakazkaBKB">'Pomocny'!$B$6</definedName>
    <definedName name="_xlnm.Print_Titles" localSheetId="2">'Rekapitulace stavby'!$52:$52</definedName>
    <definedName name="_xlnm.Print_Titles" localSheetId="3">'05_SO01_4 - Technologie k...'!$94:$94</definedName>
  </definedNames>
  <calcPr calcId="191028"/>
  <extLst/>
</workbook>
</file>

<file path=xl/sharedStrings.xml><?xml version="1.0" encoding="utf-8"?>
<sst xmlns="http://schemas.openxmlformats.org/spreadsheetml/2006/main" count="1296" uniqueCount="328">
  <si>
    <r>
      <t>BKB</t>
    </r>
    <r>
      <rPr>
        <i/>
        <sz val="24"/>
        <color indexed="10"/>
        <rFont val="Impact"/>
        <family val="2"/>
      </rPr>
      <t>Metal, a.s.</t>
    </r>
  </si>
  <si>
    <r>
      <t></t>
    </r>
    <r>
      <rPr>
        <sz val="12"/>
        <rFont val="Arial"/>
        <family val="2"/>
      </rPr>
      <t xml:space="preserve"> </t>
    </r>
    <r>
      <rPr>
        <sz val="12"/>
        <rFont val="Arial CE"/>
        <family val="2"/>
      </rPr>
      <t>Hlubinská 917/20, 702 00 Moravská Ostrava</t>
    </r>
  </si>
  <si>
    <t>Výkaz výměr</t>
  </si>
  <si>
    <t>GASTROTECHNOLOGIE</t>
  </si>
  <si>
    <t>ARCHIVNÍ ČÍSLO OBJEDNATELE / CUSTOMER DOCUMENT No.:</t>
  </si>
  <si>
    <t>REV.:</t>
  </si>
  <si>
    <t>ÚPRAVA / DESCRIPTION</t>
  </si>
  <si>
    <t>DATUM / DATE</t>
  </si>
  <si>
    <t>VYPRACOVAL / MADE BY</t>
  </si>
  <si>
    <t xml:space="preserve">odkaz TG na seznam strojů a zařízení MV-SS-1214-00 EXP DSP </t>
  </si>
  <si>
    <t>OBJEDNATEL / CLIENT:</t>
  </si>
  <si>
    <t>TENTO DOKUMENT JE NAŠÍM DUŠEVNÍM VLASTNICTVÍM. BEZ PÍSEMNÉHO SOUHLASU FIRMY BKB METAL,  a.s. NESMÍ BÝT KOPÍROVÁN ANI POSKYTNUT TŘETÍM OSOBÁM.                                                                                                                                                       THIS DOCUMENT IS THE INTELECTUAL PROPERTY OF BKB METAL. COPYING OR SUBMITTING TO THIRD PARTIES WITHOUT THE PRIOR WRITTEN CONSENT OF BKB METAL IS FORBIDDEN.</t>
  </si>
  <si>
    <t>Na Rybníčku 626/1, Opava</t>
  </si>
  <si>
    <t>AKCE / ACTIVITY:</t>
  </si>
  <si>
    <t>KONTROLOVAL / CHECKED</t>
  </si>
  <si>
    <t>SCHVÁLIL / APPROVED</t>
  </si>
  <si>
    <t>STUPEŇ / STAGE</t>
  </si>
  <si>
    <t>ZAKÁZKA / CONTRACT</t>
  </si>
  <si>
    <t>POČET A4 / NUMBER A4</t>
  </si>
  <si>
    <t>OBSAH / TITLE:</t>
  </si>
  <si>
    <t>ARCHIVNÍ ČÍSLO / DOCUMENT No.:</t>
  </si>
  <si>
    <t>CisloDok</t>
  </si>
  <si>
    <t>BKB-SM-6232</t>
  </si>
  <si>
    <t>Objednatel</t>
  </si>
  <si>
    <t>Slezská univerzita Opava</t>
  </si>
  <si>
    <t>ObjednatelAdr</t>
  </si>
  <si>
    <t>ObjednatelMesto</t>
  </si>
  <si>
    <t>703 00 Ostrava - Vítkovice</t>
  </si>
  <si>
    <t>Zakazka</t>
  </si>
  <si>
    <t>18-4101</t>
  </si>
  <si>
    <t>ZakazkaBKB</t>
  </si>
  <si>
    <t>BKB 18-4101</t>
  </si>
  <si>
    <t>Akce</t>
  </si>
  <si>
    <t xml:space="preserve">MODERNIZACE A ROZŠÍŘENÍ GASTRONOMICKÉHO CENTRA ÚLGaT V AREÁLU HRADECKÁ 17, OPAVA   
</t>
  </si>
  <si>
    <t>Obsah</t>
  </si>
  <si>
    <t>Výkaz výměr
GASTROTECHNOLOGIE</t>
  </si>
  <si>
    <t>Vypracoval</t>
  </si>
  <si>
    <t>HAWLÍK</t>
  </si>
  <si>
    <t>Kontroloval</t>
  </si>
  <si>
    <t>Ing. Adéla Prchalová</t>
  </si>
  <si>
    <t>Schvalil</t>
  </si>
  <si>
    <t xml:space="preserve">Martin Tuma </t>
  </si>
  <si>
    <t>Datum</t>
  </si>
  <si>
    <t>Stupen</t>
  </si>
  <si>
    <t>DPS</t>
  </si>
  <si>
    <t>PocetA4</t>
  </si>
  <si>
    <t>Export Komplet</t>
  </si>
  <si>
    <t/>
  </si>
  <si>
    <t>2.0</t>
  </si>
  <si>
    <t>ZAMOK</t>
  </si>
  <si>
    <t>False</t>
  </si>
  <si>
    <t>{c7d0aa13-022d-4bbc-abeb-93e00e4d3bbe}</t>
  </si>
  <si>
    <t>0,01</t>
  </si>
  <si>
    <t>21</t>
  </si>
  <si>
    <t>15</t>
  </si>
  <si>
    <t>REKAPITULACE STAVBY</t>
  </si>
  <si>
    <t>v ---  níže se nacházejí doplnkové a pomocné údaje k sestavám  --- v</t>
  </si>
  <si>
    <t>Návod na vyplnění</t>
  </si>
  <si>
    <t>0,001</t>
  </si>
  <si>
    <t>Kód:</t>
  </si>
  <si>
    <t>JH_SLU_Hradecka_2</t>
  </si>
  <si>
    <t>Měnit lze pouze buňky se žlutým podbarvením!
1) na prvním listu Rekapitulace stavby vyplňte v sestavě
    a) Souhrnný list
       - údaje o Zhotoviteli
         (přenesou se do ostatních sestav i v jiných listech)
    b) Rekapitulace objektů
       - potřebné Ostatní náklady
2) na vybraných listech vyplňte v sestavě
    a) Krycí list
       - údaje o Zhotoviteli, pokud se liší od údajů o Zhotoviteli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</si>
  <si>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</si>
  <si>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Modernizace a rozšíření gastronomického centra ÚLGaT v areálu Hradecká 17, Opava - GASTRO</t>
  </si>
  <si>
    <t>KSO:</t>
  </si>
  <si>
    <t>CC-CZ:</t>
  </si>
  <si>
    <t>Místo:</t>
  </si>
  <si>
    <t>Opava</t>
  </si>
  <si>
    <t>Datum:</t>
  </si>
  <si>
    <t>17. 7. 2018</t>
  </si>
  <si>
    <t>Zadavatel:</t>
  </si>
  <si>
    <t>IČ:</t>
  </si>
  <si>
    <t>DIČ:</t>
  </si>
  <si>
    <t>Uchazeč:</t>
  </si>
  <si>
    <t>Vyplň údaj</t>
  </si>
  <si>
    <t>Projektant:</t>
  </si>
  <si>
    <t>BKB Metal, a.s.</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</si>
  <si>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</si>
  <si>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</si>
  <si>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</si>
  <si>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</si>
  <si>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</si>
  <si>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</si>
  <si>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</si>
  <si>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</si>
  <si>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</si>
  <si>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</si>
  <si>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</si>
  <si>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</si>
  <si>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</si>
  <si>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</si>
  <si>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</si>
  <si>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</si>
  <si>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</si>
  <si>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</si>
  <si>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</si>
  <si>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</si>
  <si>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</si>
  <si>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</si>
  <si>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</si>
  <si>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</si>
  <si>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</si>
  <si>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</si>
  <si>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</si>
  <si>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</si>
  <si>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</si>
  <si>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</si>
  <si>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</si>
  <si>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</si>
  <si>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</si>
  <si>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</si>
  <si>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</si>
  <si>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</si>
  <si>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</si>
  <si>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</si>
  <si>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</si>
  <si>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</si>
  <si>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</si>
  <si>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</si>
  <si>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</si>
  <si>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05_SO01_4</t>
  </si>
  <si>
    <t>Technologie kuchyní</t>
  </si>
  <si>
    <t>STA</t>
  </si>
  <si>
    <t>1</t>
  </si>
  <si>
    <t>{f5adea4b-9d86-4324-a641-4268d8e6ca01}</t>
  </si>
  <si>
    <t>2</t>
  </si>
  <si>
    <t>KRYCÍ LIST SOUPISU PRACÍ</t>
  </si>
  <si>
    <t>Objekt:</t>
  </si>
  <si>
    <t>05_SO01_4 - Technologie kuchyní</t>
  </si>
  <si>
    <t>Náklady z rozpočtu</t>
  </si>
  <si>
    <t>Ostatní náklady</t>
  </si>
  <si>
    <t>REKAPITULACE ČLENĚNÍ SOUPISU PRACÍ</t>
  </si>
  <si>
    <t>Kód dílu - Popis</t>
  </si>
  <si>
    <t>Cena celkem [CZK]</t>
  </si>
  <si>
    <t>1) Náklady ze soupisu prací</t>
  </si>
  <si>
    <t>-1</t>
  </si>
  <si>
    <t>D0 - POZNÁMKA</t>
  </si>
  <si>
    <t>D1 - PROSTOR UČEBNY MODERNÍ GASTRONOMIE</t>
  </si>
  <si>
    <t>D2 - PROSTOR STÁVAJÍCÍ CVIČNÉ KUCHYNĚ</t>
  </si>
  <si>
    <t>D3 - OSTATNÍ NÁKLADY</t>
  </si>
  <si>
    <t>2) Ostatní náklady</t>
  </si>
  <si>
    <t>Zařízení staveniště</t>
  </si>
  <si>
    <t>VRN</t>
  </si>
  <si>
    <t>Projektové práce</t>
  </si>
  <si>
    <t>Územní vlivy</t>
  </si>
  <si>
    <t>Provozní vlivy</t>
  </si>
  <si>
    <t>Jiné VRN</t>
  </si>
  <si>
    <t>Kompletační činnost</t>
  </si>
  <si>
    <t>KOMPLETACNA</t>
  </si>
  <si>
    <t>Celkové náklady za stavbu 1) + 2)</t>
  </si>
  <si>
    <t>SOUPIS PRACÍ</t>
  </si>
  <si>
    <t>PČ</t>
  </si>
  <si>
    <t>MJ</t>
  </si>
  <si>
    <t>Množství</t>
  </si>
  <si>
    <t>J.cena [CZK]</t>
  </si>
  <si>
    <t>Cenová soustava</t>
  </si>
  <si>
    <t>J. Nh [h]</t>
  </si>
  <si>
    <t>Nh celkem [h]</t>
  </si>
  <si>
    <t>J. hmotnost [t]</t>
  </si>
  <si>
    <t>Hmotnost celkem [t]</t>
  </si>
  <si>
    <t>J. suť [t]</t>
  </si>
  <si>
    <t>Suť Celkem [t]</t>
  </si>
  <si>
    <t>Náklady soupisu celkem</t>
  </si>
  <si>
    <t>D0</t>
  </si>
  <si>
    <t>POZNÁMKA</t>
  </si>
  <si>
    <t>ROZPOCET</t>
  </si>
  <si>
    <t>3</t>
  </si>
  <si>
    <t>K</t>
  </si>
  <si>
    <t>0000</t>
  </si>
  <si>
    <t>Podrobný popis strojů a zařízení je v dokumentu Seznam strojů a zařízení MV-SS-1214-00</t>
  </si>
  <si>
    <t>4</t>
  </si>
  <si>
    <t>-2138855070</t>
  </si>
  <si>
    <t>PP</t>
  </si>
  <si>
    <t>D1</t>
  </si>
  <si>
    <t>PROSTOR UČEBNY MODERNÍ GASTRONOMIE</t>
  </si>
  <si>
    <t>Multifunkční pánev. Užitná kapacita: min. 2x 14 litrů. Rozsah teplot: 30 – 250°C. Varná média: se sedmi procesními skupinami: maso, ryby, zelenina a přílohy, pokrmy z vajec, polévky a omáčky, mléčné a sladké pokrmy, Finishing a servis; manuální režim se t</t>
  </si>
  <si>
    <t>Multifunkční pánev. Užitná kapacita: min. 2x 14 litrů. Rozsah teplot: 30 – 250°C. Varná média: se sedmi procesními skupinami: maso, ryby, zelenina a přílohy, pokrmy z vajec, polévky a omáčky, mléčné a sladké pokrmy, Finishing a servis; manuální režim se třemi provozními režimy: pečení masa, vaření, fritování; programovací režim. Doplňkové funkce: snímání teploty jádra se šesti měřícími body; současné vaření se dvěma různými varnými médii; automatické zdvihání a spouštění (koše k vaření těstovin a fritování); obrazovka á la carte k ideálnímu vaření, pečení a fritování jednotlivých porcí; datová paměť HACCP a export přes rozhraní USB; 350 pozic v paměti pro individuální procesy. Výbava: integrovaná ruční sprcha s automatickým zatahováním, integrovaná funkce uzavření vody a plynulé dávkování proudu; sonda teploty jádra se šesti mycími body; vyprazdňování varné, resp. mycí vody přímo nádobou; automatické plnicí zařízení VarioDose™ pracující s přesností na litr; TFT displej dotyková obrazovka s jasnou symbolikou obsluhy; integrované tlačítko zapnutí/vypnutí; doplňkové funkce lze volit stiskem tlačítka; ukazatel s vysvětlujícími texty; centrální nastavovací kolečko a snadno čistitelná tlačítka; indikátor provozu a výstrah, např. horký olej při fritování; digitální indikátory teploty; zobrazení požadovaných a skutečných hodnot; digitální spínací hodiny 0 -24hod. s trvalým nastavením; bezpečnostní termostat; patentovaný topný systém VarioBoost™; rozhraní USB. Připojení na systém pro optimalizaci elektrické energie.</t>
  </si>
  <si>
    <t>1a</t>
  </si>
  <si>
    <t>Podstavec pod multifunkční pánev. Pod nádobama multifunkční pánve pozice jsou integrovány 2 výsuvné police pro vyprazdňování nádob pánve pomocí sklápění a 2 řady  čtyř zásuvů pro GN1/1. Připravenost pro instalace rozvodů elektřiny, teplé a studené vody.</t>
  </si>
  <si>
    <t>1b</t>
  </si>
  <si>
    <t>Příslušenství pro multifunkční pánev: 2x Rameno pro zvedací a spouštěcí automatiku; 1x Varný koš; 1x Fritovací koš; 1x Špachtle; 2x Rošt na dno pánve; 1x Síto</t>
  </si>
  <si>
    <t>6</t>
  </si>
  <si>
    <t>Chladicí stůl pro GN 1/1, 4x šuplíky, využitelné výška šuplíku min. 160/216 mm,  vnitřní prostor bez výparníku s nuceným oběhem vzduchu, automatické odtávání a odpařování za použití horkého plynu. Objem min. 270l, zadní lem 50mm. Rozsah teplot 0/+12°C. Di</t>
  </si>
  <si>
    <t>8</t>
  </si>
  <si>
    <t>Chladicí stůl pro GN 1/1, 4x šuplíky, využitelné výška šuplíku min. 160/216 mm,  vnitřní prostor bez výparníku s nuceným oběhem vzduchu, automatické odtávání a odpařování za použití horkého plynu. Objem min. 270l, zadní lem 50mm. Rozsah teplot 0/+12°C. Digitální temostat.</t>
  </si>
  <si>
    <t>Elektrický konvektomat 6GN 2/3. Sedm provozních režimů: maso, drůbež, ryby, přílohy, vaječná jídla, pečivo, dokončovací operace. Technologie zaručující rovnoměrné rozdělení energie ve varném prostoru. Režim konvektomatu se třemi provozní režimy: pára 30–1</t>
  </si>
  <si>
    <t>10</t>
  </si>
  <si>
    <t>Elektrický konvektomat 6GN 2/3. Sedm provozních režimů: maso, drůbež, ryby, přílohy, vaječná jídla, pečivo, dokončovací operace. Technologie zaručující rovnoměrné rozdělení energie ve varném prostoru. Režim konvektomatu se třemi provozní režimy: pára 30–130 °C, horký vzduch 30–300 °C, kombinace páry a horkého vzduchu 30–300 °C. Měření, nastavování a regulace vlhkosti s přesností na procenta. Automatické procesy dokončovacích procesů pro bankety, bufety, a la carte atd. Režim Delta-T – šetrná příprava velkých kusů masa. Ovládací obrazovka, kterou si uživatelé mohou konfigurovat dle vlastních požadavků (obrázky, texty atd.). Barevný displej TFT a dotyková obrazovka s intuitivními symboly zajišťujícími nejsnadnější ovládání. Centrální nastavovací kolečko s funkcí „Push“ sloužící k potvrzování zadání. Uživatelsky nastavitelný zámek obsluhy a programů (tři stupně). Online nápověda, příručka k obsluze a uživatelská příručka. Systém automatického čištění a péče o varný prostor a parní generátor: automatická detekce stupně znečištění a stavu péče, automatická indikace optimálního stupně čištění a množství chemie, automatické odvápňování. Integrovaná ruční sprcha s automatickým navíjením, integrovanou funkcí uzavírání vody a plynulým dávkováním proudu vody. Servisní diagnostický systém s automatickým zobrazením servisních hlášení. Sonda teploty jádra se šestibodovým měřením. 350 libovolně volitelných programů až s 12 kroky. Napařování nastavitelné v tři krocích na teplotu 30–260 °C (horký vzduch nebo kombinace). Rozšířená funkce napařování s nastavením hodnoty vlhkosti s přesností na procenta. Pět rychlostí vzduchu, programovatelné. Pět stupňů kynutí, programovatelné. Funkce zajišťující rychlé a bezpečné zchlazení varného prostoru. Automatická předvolba okamžiku spuštění s možností nastavení data a času. Možnost nastavení jednotek teploty na °C nebo °F. Nastavitelná zvuková signalizace, nastavitelný kontrast displeje. Nastavení času v hodinách/minutách nebo v minutách/sekundách. Digitální indikátory teploty. Zobrazení skutečných a požadovaných hodnot. Možnost volby 1/2 energie. Vysoce výkonný generátor čerstvé páry s automatickým plněním vodou. Přívod energie řízený na základě aktuální potřeby. Integrovaná brzda kola ventilátoru. Odstředivé odlučování tuku bez dodatečného tukového filtru. Možnost zajištění dveří v poloze 120/180 stupňů. Bezdotykový spínač dveřního kontaktu. Podélná zásuvka vhodná pro gastronádoby GN 1/2, 1/3, 2/3, 2/8. Rozhraní USB pro export dat HACCP na paměťový modul USB nebo pro snadnou aktualizaci softwaru. Instalace do věžové sestavy s poz.4. Připojení na systém pro optimalizaci elektrické energie.</t>
  </si>
  <si>
    <t>12</t>
  </si>
  <si>
    <t>Elektrický konvektomat 6GN 2/3. Sedm provozních režimů: maso, drůbež, ryby, přílohy, vaječná jídla, pečivo, dokončovací operace. Technologie zaručující rovnoměrné rozdělení energie ve varném prostoru. Režim konvektomatu se třemi provozní režimy: pára 30–130 °C, horký vzduch 30–300 °C, kombinace páry a horkého vzduchu 30–300 °C. Měření, nastavování a regulace vlhkosti s přesností na procenta. Automatické procesy dokončovacích procesů pro bankety, bufety, a la carte atd. Režim Delta-T – šetrná příprava velkých kusů masa. Ovládací obrazovka, kterou si uživatelé mohou konfigurovat dle vlastních požadavků (obrázky, texty atd.). Barevný displej TFT a dotyková obrazovka s intuitivními symboly zajišťujícími nejsnadnější ovládání. Centrální nastavovací kolečko s funkcí „Push“ sloužící k potvrzování zadání. Uživatelsky nastavitelný zámek obsluhy a programů (tři stupně). Online nápověda, příručka k obsluze a uživatelská příručka. Systém automatického čištění a péče o varný prostor a parní generátor: automatická detekce stupně znečištění a stavu péče, automatická indikace optimálního stupně čištění a množství chemie, automatické odvápňování. Integrovaná ruční sprcha s automatickým navíjením, integrovanou funkcí uzavírání vody a plynulým dávkováním proudu vody. Servisní diagnostický systém s automatickým zobrazením servisních hlášení. Sonda teploty jádra se šestibodovým měřením. 350 libovolně volitelných programů až s 12 kroky. Napařování nastavitelné v tři krocích na teplotu 30–260 °C (horký vzduch nebo kombinace). Rozšířená funkce napařování s nastavením hodnoty vlhkosti s přesností na procenta. Pět rychlostí vzduchu, programovatelné. Pět stupňů kynutí, programovatelné. Funkce zajišťující rychlé a bezpečné zchlazení varného prostoru. Automatická předvolba okamžiku spuštění s možností nastavení data a času. Možnost nastavení jednotek teploty na °C nebo °F. Nastavitelná zvuková signalizace, nastavitelný kontrast displeje. Nastavení času v hodinách/minutách nebo v minutách/sekundách. Digitální indikátory teploty. Zobrazení skutečných a požadovaných hodnot. Možnost volby 1/2 energie. Vysoce výkonný generátor čerstvé páry s automatickým plněním vodou. Přívod energie řízený na základě aktuální potřeby. Integrovaná brzda kola ventilátoru. Odstředivé odlučování tuku bez dodatečného tukového filtru. Možnost zajištění dveří v poloze 120/180 stupňů. Bezdotykový spínač dveřního kontaktu. Podélná zásuvka vhodná pro gastronádoby GN 1/2, 1/3, 2/3, 2/8. Rozhraní USB pro export dat HACCP na paměťový modul USB nebo pro snadnou aktualizaci softwaru. Instalace do věžové sestavy s poz.3. Připojení na systém pro optimalizaci elektrické energie.</t>
  </si>
  <si>
    <t>5</t>
  </si>
  <si>
    <t xml:space="preserve">Sous Vide - Vodní lázeň s vířičem vody, pro vaření ve vakuových sáčcích. Nastavitelná teplota v rozmezí od 20°-100°C s přesností 0,1°C. Možnost uložení až 5ti vlastních programů (nastavení). Vč. nádoby GN1/1, upraveného víka vany umožňující zakrytí i při </t>
  </si>
  <si>
    <t>14</t>
  </si>
  <si>
    <t>Sous Vide - Vodní lázeň s vířičem vody, pro vaření ve vakuových sáčcích. Nastavitelná teplota v rozmezí od 20°-100°C s přesností 0,1°C. Možnost uložení až 5ti vlastních programů (nastavení). Vč. nádoby GN1/1, upraveného víka vany umožňující zakrytí i při usazeném vířiči. Madla pro snadný přenos.</t>
  </si>
  <si>
    <t>Profesionální vestavná indukční varná a udržovací deska. Bezrámečkové zabudování do varného bloku. Rozměry sklokeramické desky: 350x330x min. 4mm. Rozměr nádobí při, kterém sepne indukční ohřev od 120mm. Zatížitelnost sklokeramické varné desky minimálně 6</t>
  </si>
  <si>
    <t>16</t>
  </si>
  <si>
    <t>Profesionální vestavná indukční varná a udržovací deska. Bezrámečkové zabudování do varného bloku. Rozměry sklokeramické desky: 350x330x min. 4mm. Rozměr nádobí při, kterém sepne indukční ohřev od 120mm. Zatížitelnost sklokeramické varné desky minimálně 60kg. Bezpečnostní prvky při přehřátí elektrického prostoru a varné desky (systém vypne při přehřátí). Bezpečnostní prvky při elektrickém přetížení.  Udržovací režim (souvide vaření) 7 teplotních stupňů (35,40,50,60,70,80,90°C). Varný režim 10 výkonových stupňů. Nastavení doby chodu v rozsahu minimálně od 1 minuta až 720 minut. Samostatný elektronický ovládací panel.</t>
  </si>
  <si>
    <t>6a</t>
  </si>
  <si>
    <t>Profesionální stolní indukční plotna. Vpichová teplotní sonda min. s přesností na 1°C. Regulace s vpichovou teplotní sondou 35-90°C. 10 výkonových stůpňů. 7 varných/udržovacích stůpňu. Varné/udržovací režímy 35-200°C. Nastavení času min. 0-720 minut. Výmě</t>
  </si>
  <si>
    <t>18</t>
  </si>
  <si>
    <t>Profesionální stolní indukční plotna. Vpichová teplotní sonda min. s přesností na 1°C. Regulace s vpichovou teplotní sondou 35-90°C. 10 výkonových stůpňů. 7 varných/udržovacích stůpňu. Varné/udržovací režímy 35-200°C. Nastavení času min. 0-720 minut. Výměnný a čistitelný vzduchový filtr. Ceranové sklo. Informační displej. LED ukazatel stavu. Automatické rozeznání typu pánve. Integrovaný ochranný systém. Chybová hlášení. Minimální rozměr hrnce pro fungování indkukce 120mm. Zatížitelnost zařízení hrncem max. 30kg.</t>
  </si>
  <si>
    <t>7</t>
  </si>
  <si>
    <t>Šokový zchlazovač/zmrazovač, kapacita 5xGN1/1 (EN 60x40) -40mm, rozteč zásuvů min. 50mm. Šokové zchlazování +90°C do +3°C - min. 15 kg produktu max.do 90min. Šokové zmrazování +90°C do -18°C-  min. 10 kg produktu max. do 240min. Zaznamenávání teploty jádr</t>
  </si>
  <si>
    <t>20</t>
  </si>
  <si>
    <t>Šokový zchlazovač/zmrazovač, kapacita 5xGN1/1 (EN 60x40) -40mm, rozteč zásuvů min. 50mm. Šokové zchlazování +90°C do +3°C - min. 15 kg produktu max.do 90min. Šokové zmrazování +90°C do -18°C-  min. 10 kg produktu max. do 240min. Zaznamenávání teploty jádrové sondy. Možnost manuálního nastavení času. Možnost kontroly teploty v chladící komoře. Uchovávání cyklů do interní paměti. Manualní i automatické odmrazování. Maximální rozměry: 760x700x850.</t>
  </si>
  <si>
    <t xml:space="preserve">Parní/horkovzdušná trouba založena na technologii, která připraví hranolky a veškeré druhy smažených bez přidání oleje nebo tuku. Pára, horký vzduch a otáčení nahrazuje tradiční postupy. Proces přípravy je rozdělen do dvou kroků. Během první fáze probíhá </t>
  </si>
  <si>
    <t>22</t>
  </si>
  <si>
    <t>Parní/horkovzdušná trouba založena na technologii, která připraví hranolky a veškeré druhy smažených bez přidání oleje nebo tuku. Pára, horký vzduch a otáčení nahrazuje tradiční postupy. Proces přípravy je rozdělen do dvou kroků. Během první fáze probíhá vaření produktu s použitím horké páry. Potom pokračuje proces druhou fází během které působí horký vzduch z ventilátoru na povrch a vytvoří křupavou krustu. Toto vše probíhá v rotačním koši bezpečně v uzavřené komoře. Kapacita 16-55 kg hranolek za hodinu.</t>
  </si>
  <si>
    <t>9</t>
  </si>
  <si>
    <t>Zařízení pro rychlý Snack. Kombinace tří typů ohřevu – mikrovlnný ohřev, infra sálavé teplo, kontaktní gril. Flexi hlava: samonastavitelný přítlak se přizpůsobí tloušťce/výšce pokrmu. Nastavitelný režim přechodu do energeticky úsporného módu po určité dob</t>
  </si>
  <si>
    <t>24</t>
  </si>
  <si>
    <t>Zařízení pro rychlý Snack. Kombinace tří typů ohřevu – mikrovlnný ohřev, infra sálavé teplo, kontaktní gril. Flexi hlava: samonastavitelný přítlak se přizpůsobí tloušťce/výšce pokrmu. Nastavitelný režim přechodu do energeticky úsporného módu po určité době nečinnosti zařízení. Interval do 1 do 60minut. USB port (programování, aktualizace SW) a WiFi modul pro možnost napojení na systém vzdáleného přístupu (sledování počtu cyklů,..). Elektronické ovládání s 4.3" LED displejem s nastavitelným kontrastem zobrazování. Na displeji se zobrazující odpočet času do konce cyklu a zvukový signál na konci cyklu s možností nastavení úrovně hlasitosti. Automatický zámek a zvedání víka na konci cyklu. IPX 4 - ochrana proti průniku vody. Min. 8 přednastavených programů. Vroubkovaná horní hlava (hliník se speciální nepřilnavou, teflonovou vrstvou. Kontaktní plocha horní hlavy 215x215mm. Hladké, 4mm silné křemenné sklo spodní plotny (250 x 250 mm). 2 teplotní sondy pro nezávislou regulaci vrchních a spodních topnic Automatické zvedání víka na konci cyklu je regulované mechanickou pružinou. Víko, zadní a spodní panely z nerezu AISI304. Kryt víka, madlo a boční panely vyrobeny v vysoce odolného kompozitního materiálu. Min. 800W vrchní topnice a min. 800W spodní elektrické topné spirály.  2 x 1050W magnetrony pro mikrovlnný ohřev. Vzduchem chlazená elektronika. Snadná demontáž vzduchových filtrů i při umístění dvou zařízení vedle sebe.  Odděleně nastavitelné teploty horní a spodní desky v rozmezí 50°až 250°C.</t>
  </si>
  <si>
    <t>Tlakový parní vařič. Jednoduché ovládání systému pro atmosférický (bez tlaku), polovina (0,5bar) a plný tlak (1,0 bar). Vaření pomocí suché páry v rozmezí 1 - 3 minut. Rychlý start. Tepelně izolovaný parní generátor a varná komora snižuje tepelné ztráty a</t>
  </si>
  <si>
    <t>26</t>
  </si>
  <si>
    <t>Tlakový parní vařič. Jednoduché ovládání systému pro atmosférický (bez tlaku), polovina (0,5bar) a plný tlak (1,0 bar). Vaření pomocí suché páry v rozmezí 1 - 3 minut. Rychlý start. Tepelně izolovaný parní generátor a varná komora snižuje tepelné ztráty a snižuje spotřebu energie. Automatické předehřívání. Přístroj automaticky snímá počáteční varnou teplotu, aby bylo zajištěno, že produkt je připraven k vaření Konstrukce dveří zajišťuj, že varná komora není přístupná během cyklu vaření. Varná komora pro GN 1/2 do hloubky 138mm. 3 úrovně tlaku: bez tlaku: 50 ° - 99 ° C; 0,5 baru: cca. 110 ° C; 1 bar: cca. 118 ° C. Digitální displej pro tlak a teplotu komory. Zbývající indikace času. Indikace poruchy. Parní odsávač v kombinaci se zabudovaným kondenzátorem. Automatické odčerpávací zařízení po ukončení práce. Automatický samočistící program parního odsávání po skončení práce. Elektronika připravená pro použití sondy teploty jádra. Bezpotenciálové kontakty pro připojení optimalizačnímu zařízenízení. Systém HCPC: datová paměť HACCP a připojení přes infračervený port.</t>
  </si>
  <si>
    <t>11</t>
  </si>
  <si>
    <t>Pracovní deska s rohovým přechodem, podestavba s přípravou pro zabudování spotřbičů. Síla desky min. 2mm. Pracovní deska bude vcelku v bezesparém provedení.</t>
  </si>
  <si>
    <t>28</t>
  </si>
  <si>
    <t>Pracovní deska podestavba s úložným prostorem, zabudovaný dřez 600x500x300mm, stojánková páková baterie. Síla desky min. 2mm. Pracovní deska bude vcelku v bezesparém provedení.</t>
  </si>
  <si>
    <t>30</t>
  </si>
  <si>
    <t>13</t>
  </si>
  <si>
    <t>Zařízení pro udržování a nízkoteplotní úpravy pokrmů kapacita 3x GN1/1-65mm. Vaření pomocí 3 režimů: manuální / přednastavené programy / vlastní varotéka. Ovládání prostřednictvím 5" dotykového displeje. Intuitivní varné procesy rozděleny do 6 skupin. Jed</t>
  </si>
  <si>
    <t>32</t>
  </si>
  <si>
    <t>Zařízení pro udržování a nízkoteplotní úpravy pokrmů kapacita 3x GN1/1-65mm. Vaření pomocí 3 režimů: manuální / přednastavené programy / vlastní varotéka. Ovládání prostřednictvím 5" dotykového displeje. Intuitivní varné procesy rozděleny do 6 skupin. Jednotlivé varné procesy označeny piktogramy s odkazem na typ úpravy suroviny. Nápověda k jednotlivým varným procesům obsahující popis postupu a vhodného příslušenství. Možnost uložení vlastního programu vč. pojmenování. Manuální režim s řízením času vsunů. Vytápění pomocí odporového topného drátu. Ventilátor chlazení elektroniky. Dvířka s regulací vlhkosti 100% / 50% / 0%.  Vstup USB pro aktualizaci SW.  4x madlo pro lepší manipulaci. Vnitřní zaoblená komora. Vnitřní a vnější plášť: nerez CrNi 18/10, jemný brus. Indikace otevřených dveří. Signalizace přehřátí komory. Zadní doraz pro zabezpečení proudění vzduchu.</t>
  </si>
  <si>
    <t>Pojízdný termoport vyhřívaný, možnost vkládání GN shora i z boku, doba nahřátí 25 min., regulace teploty 30-90°C, 11 párů zásuvů pro ukládání GN (rozteč 57,5mm), kapacita : 3 x GN 1/1-200. Zařízení může sloužit zárovň jako výdejní vozík</t>
  </si>
  <si>
    <t>34</t>
  </si>
  <si>
    <t>Chlazená saladeta - celonerezové provedení s nerezovým výklopným víkem (zákrytem). Kapacita 5GN 1/4-150, pracovní teplota +4+8°C</t>
  </si>
  <si>
    <t>36</t>
  </si>
  <si>
    <t>Výdejní režon  - 2x zabudovaná indukční varná a udržovací deska, spodní výhřevný prostor uzavřený dvířky, nástavba pro umístění zařízení. Profesionální vestavná indukční varná a udržovací deska. Bezrámečkové zabudování do pracovní desky. Rozměry sklokeram</t>
  </si>
  <si>
    <t>38</t>
  </si>
  <si>
    <t>Výdejní režon  - 2x zabudovaná indukční varná a udržovací deska, spodní výhřevný prostor uzavřený dvířky, nástavba pro umístění zařízení. Profesionální vestavná indukční varná a udržovací deska. Bezrámečkové zabudování do pracovní desky. Rozměry sklokeramické desky: 350x330x min. 4mm. Rozměr nádobí při, kterém sepne indukční ohřev od 120mm. Zatížitelnost sklokeramické varné desky minimálně 60kg. Bezpečnostní prvky při přehřátí elektrického prostoru a varné desky (systém vypne při přehřátí). Bezpečnostní prvky při elektrickém přetížení.  Udržovací režim (souvide vaření) 7 teplotních stupňů (35,40,50,60,70,80,90°C). Varný režim 10 výkonových stupňů. Nastavení doby chodu v rozsahu minimálně od 1 minuta až 720 minut. Samostatný elektronický ovládací panel.</t>
  </si>
  <si>
    <t>17</t>
  </si>
  <si>
    <t>Chladicí skříň 650l, GN 2/1 s nuceným oběhem vzduchu s automatickým odtáváním a odpaření kondenzátu horkým plynem, nastavitelný s digitálním displejem. Rozsah teplot -2+12°C. Nerezové provedení vně i uvnitř. Hygienicky vnitřní prostor se zaoblenými hranam</t>
  </si>
  <si>
    <t>40</t>
  </si>
  <si>
    <t>Chladicí skříň 650l, GN 2/1 s nuceným oběhem vzduchu s automatickým odtáváním a odpaření kondenzátu horkým plynem, nastavitelný s digitálním displejem. Rozsah teplot -2+12°C. Nerezové provedení vně i uvnitř. Hygienicky vnitřní prostor se zaoblenými hranami. Výparník umístěný vně chladicí komory. Jednotka ve formě monobloku v horní části přístroje. Výškově nastavitelné nohy. Chladivo R290. Tropikalizované provedení do +43°C.  Maximální rozměry: 695x810x2020.</t>
  </si>
  <si>
    <t>Mrazící skříň 650l, GN 2/1 s nuceným oběhem vzduchu s automatickým odtáváním a odpaření kondenzátu horkým plynem, nastavitelný s digitálním displejem. Rozsah teplot -15-22°C. Nerezové provedení vně i uvnitř. Hygienicky vnitřní prostor se zaoblenými hranam</t>
  </si>
  <si>
    <t>42</t>
  </si>
  <si>
    <t>Mrazící skříň 650l, GN 2/1 s nuceným oběhem vzduchu s automatickým odtáváním a odpaření kondenzátu horkým plynem, nastavitelný s digitálním displejem. Rozsah teplot -15-22°C. Nerezové provedení vně i uvnitř. Hygienicky vnitřní prostor se zaoblenými hranami. Výparník umístěný vně chladicí komory. Jednotka ve formě monobloku v horní části přístroje. Výškově nastavitelné nohy. Chladivo R290. Tropikalizované provedení do +43°C.  Maximální rozměry: 695x810x2020.</t>
  </si>
  <si>
    <t>19</t>
  </si>
  <si>
    <t>Vyhřívaný zásobník na talíře 1-tubusový, možnost vložení všech tvarů nádobí: kulaté až do průměru 33 cm, čtercové, obdelníkové, IPX 5, kapacita 80 talířů, regulace teploty v rozsahu 30 - 110°C. Zásobník umožňuje úplné vyjmutí obou šachet pro lepší čištění</t>
  </si>
  <si>
    <t>44</t>
  </si>
  <si>
    <t>Vyhřívaný zásobník na talíře 1-tubusový, možnost vložení všech tvarů nádobí: kulaté až do průměru 33 cm, čtercové, obdelníkové, IPX 5, kapacita 80 talířů, regulace teploty v rozsahu 30 - 110°C. Zásobník umožňuje úplné vyjmutí obou šachet pro lepší čištění, nastavení pružin a servísní přistup. Polykarbonátový kryt při výdeji lze zavěsit na madlo vozíku.</t>
  </si>
  <si>
    <t>Stolní kutr. Objem nádoby 4,7l. Umožňuje zpracování masa, zeleniny a ovoce, přípravu těsta, paštik, majonéz, pyré, pomazánek a strouhanky a rovněž sekání bylinek a koření a drcení ořechů a mandlí. Indukční motor asynchronní motor; tichý chod motoru bez ja</t>
  </si>
  <si>
    <t>46</t>
  </si>
  <si>
    <t>Stolní kutr. Objem nádoby 4,7l. Umožňuje zpracování masa, zeleniny a ovoce, přípravu těsta, paštik, majonéz, pyré, pomazánek a strouhanky a rovněž sekání bylinek a koření a drcení ořechů a mandlí. Indukční motor asynchronní motor; tichý chod motoru bez jakýchkoliv vibrací; motor nevyžaduje žádnou údržbu; nerezová hřídel; magnetický bezpečnostní systém, zajišťující při nesprávném sesazení zařízení nebo v momentu otevření víka zastavení, popř. nespuštění kutru. 2 regulace rychlosti. Pulsní tlačítko pro lepší kontrolu konzistence a větší přesnost zpracování. Kryt motorového bloku je kovový. Odnímatelná nádoba kutru z nerezu s ergonomickým držadlem. Průhledné polykarbonátové víko s otvorem umožňuje přidávání dalších ingrediencí v průběhu sekání. Počet ot/min.: 1500/3000. Plnění kutru: 2,5 kg surovin.</t>
  </si>
  <si>
    <t>Univerzální robot, stolní provedení. Objem nerezové nádoby min. 7l, ochranný plastový kryt nádoby - odnímatelný. 3 nástavce: šlehací metla, hák, plochá metla. Plynulá regulace otáček 75-660 ot./min. Planetární pohon nástavců.</t>
  </si>
  <si>
    <t>48</t>
  </si>
  <si>
    <t xml:space="preserve">Jednokomorová programovatelná balička, 8m3/hod. Robustní celonerezové provedení s lisovanou vanou. Vypouklé víko umožňující balení i větších porcí (hloubka komory s víkem 130mm). Digitální ovládání. Doba pracovního cyklu 15-35 s. Šíře sváru na liště min. </t>
  </si>
  <si>
    <t>50</t>
  </si>
  <si>
    <t>Jednokomorová programovatelná balička, 8m3/hod. Robustní celonerezové provedení s lisovanou vanou. Vypouklé víko umožňující balení i větších porcí (hloubka komory s víkem 130mm). Digitální ovládání. Doba pracovního cyklu 15-35 s. Šíře sváru na liště min. 280mm. Rozměr komory 280x310x130.</t>
  </si>
  <si>
    <t>23</t>
  </si>
  <si>
    <t>Myčka provozního nádobí granulová s fukcí klasického mytí pro talíře, příbory a porcelánové nádobí. Otočný standardní mycí koš s možností vložení koše 500x500 pro mytí stolního nádobí. Objem nádrže: min. 83 l. Množství Granulí : 8 l. Teplota mycí vody: mi</t>
  </si>
  <si>
    <t>52</t>
  </si>
  <si>
    <t>Myčka provozního nádobí granulová s fukcí klasického mytí pro talíře, příbory a porcelánové nádobí. Otočný standardní mycí koš s možností vložení koše 500x500 pro mytí stolního nádobí. Objem nádrže: min. 83 l. Množství Granulí : 8 l. Teplota mycí vody: min. 65 °C. Teplota oplachovací vody: 85 °C. Objem oplachovací vody (litrů / mycí program) Program Eco: max. 4 l. Krátký/normální program: max. 8 litrů. K dosažení 3600 HUE podle hygienické směrnice NSF/ANSI 3 je potřeba 3,8 litrů , tak,  aby se nádobí nahřálo na 72 °C a došlo k bezpečné sanitaci nádobí. Mycí programy s granulemi: ECO 2 min 20 s; krátký 3 min 30 s; normální  5 min 30 s. Mycí programy bez granulí: ECO 2 min 20 s; krátký 2 min, 50 s; normální 4 min, 50 s. Mycí programy (mód combi): ECO 1 min 30 s; krátký 2 min; normální 2 min 30 s. Kapacita během programu: 6+1 GN1/1 65 mm nebo 3 GN1/1 do hloubky 200 mm a 3 GN1/1 do hloubky 65 mm nebo srovnatelné množství jiných nádob. Běžná kapacita za hodinu: 126 GN1/1 nebo srovnatelné množství jiných nádob. Kapacita za hodinu (mód Combi) 33 košů za hodinu (500 x 500 mm). Instalovaný příkon (napojení na teplou vodu): 12,6 kW. Motory mycího čerpadla 1 x 2,6 kW a 1x 0,7kW. Motor oplachovacího čerpadla 0.37 kW. Topná tělesa mytí/oplachování pro studenou vodu možnost 14 kW/14 kW). Třída ochrany: IP 55. Tlak/průtok studené vody 1–6 bar, 15 l/min. Vypouštění: Požadovaná kapacita 50 litrů/minutu. Součástí standartní konfigurace dodávky je: 1x USB port; 1x GD Memo; 1x Vzduchová mezera v souladu s EN 1717; 1x Standartní mycí koš; 1x Škrabka; 1x Sběrač granulí 8l; 1x 8l originálních granulí; 1x Připojení na studenou vodu; 1x Vložka na tácy a víka; 2x Flexibilní držák hrnců; 1x Koš na talíře 500x500; 1x Koš univerzální 500x500; 1x Dvouletá servisní sada. Připojení na systém pro optimalizaci elektrické energie.</t>
  </si>
  <si>
    <t>23.01.2018</t>
  </si>
  <si>
    <t>Duplexní automatický změkčovač teplé vody. Duplexní provedení, dva tanky, s objemovým kontrolním modulem, který automaticky řídí pracovní fáze změkčovače. Střídavý provoz tanků duplexu zajišťuje plynulou dodávku změkčené vody a to i během regenerace. Změk</t>
  </si>
  <si>
    <t>54</t>
  </si>
  <si>
    <t>Duplexní automatický změkčovač teplé vody. Duplexní provedení, dva tanky, s objemovým kontrolním modulem, který automaticky řídí pracovní fáze změkčovače. Střídavý provoz tanků duplexu zajišťuje plynulou dodávku změkčené vody a to i během regenerace. Změkčovač pracuje plně automaticky, obsluha pouze doplňuje regenerační sůl. Regeneraci ionexu, proplach náplně a přepínání z jednoho tanku na druhý. Průtok doporučený max. 35 l/min (?P ? 1 bar). Provozní výkon 0,8 – 1,7 m3 / hod (záleží na tvrdosti vstupní vody). Uspořádání systému duplex –střídavý. Regenerace katexového lože protiproudová. Vstup / výstup 3/4" (1" adapter), Tlak 2,0 – 8,0 bar, Teplota 2 – 65 °C, Tvrdost celková max. 38 °dH. Solankový tank - kapacita 45 kg tablet. soli. Pro filtraci mechanických nečistot ze vstupní vody do změkčovače je součástí ochranný filtr (100 µm). Připojení vstupu / výstupu filtru – 6/4´´, délka a šířka filtru 35 a 13 cm, vzdálenost vstup / výstup 20 cm. Max. tlak 8 bar, max. teplota 65°C, průtok do 6 m3/hod. Elektronické připojení: žádné.</t>
  </si>
  <si>
    <t>Vstupní stůl k myčce s dřezem 400x400x250, spodní roštová police</t>
  </si>
  <si>
    <t>56</t>
  </si>
  <si>
    <t>24.01.2018</t>
  </si>
  <si>
    <t>Stojánková tlaková sprcha s napouštěcím raménkem, tlaková hadice s vyvažovací pružinou, úchyt na zeď a háček na sprchu, délka hadice 1100mm.</t>
  </si>
  <si>
    <t>58</t>
  </si>
  <si>
    <t>25</t>
  </si>
  <si>
    <t>Výstupní stůl k myčce, spodní roštová police</t>
  </si>
  <si>
    <t>60</t>
  </si>
  <si>
    <t>Regál nerez, 4 police</t>
  </si>
  <si>
    <t>62</t>
  </si>
  <si>
    <t>27</t>
  </si>
  <si>
    <t>Simplexový změkčovač v kabinetovém provedení  s objemovým řídícím ventilem bez elektrického napájení. Fáze regenerace max.do 15 minut. Objemové řízení s přesným nastavením vstupní tvrdosti vody. Filtr mechanických nečistot. Průtok min. 30l/min; množství k</t>
  </si>
  <si>
    <t>64</t>
  </si>
  <si>
    <t>Simplexový změkčovač v kabinetovém provedení  s objemovým řídícím ventilem bez elektrického napájení. Fáze regenerace max.do 15 minut. Objemové řízení s přesným nastavením vstupní tvrdosti vody. Filtr mechanických nečistot. Průtok min. 30l/min; množství katexu min. 7,4l; doba regenerace max. 15 min; spotřeba vody na regeneraci max. 29l; množství soli na regeneraci max. 0,25kg; elektronické připojení: žádné; teplota vstupní vody: 2 – 48° C.</t>
  </si>
  <si>
    <t>Sestava digestoří nad varný ostrov, rohové provedení, tukové lamelové filtry, osvětlení, nádobky na sběr kondenzátu</t>
  </si>
  <si>
    <t>66</t>
  </si>
  <si>
    <t>29</t>
  </si>
  <si>
    <t>Nástěnná skříňka s posuvnými dvířky</t>
  </si>
  <si>
    <t>68</t>
  </si>
  <si>
    <t>Umyvadlo nástěnné, nerezové, úchyty na zeď k umyvadlu, zakrytí sifonu</t>
  </si>
  <si>
    <t>70</t>
  </si>
  <si>
    <t>30.01.2018</t>
  </si>
  <si>
    <t xml:space="preserve">Stojánková umyvadlová baterie s integrovanou elektronikou ve výtoku, elmag. ventilem, směšovačem, připojovacími hadicemi a filtry nečistot, na teplou a studenou vodu. Vypíná 1–2 sec po vyjmutí rukou z umyvadla. Dosah se nastavuje automaticky po připojení </t>
  </si>
  <si>
    <t>72</t>
  </si>
  <si>
    <t>Stojánková umyvadlová baterie s integrovanou elektronikou ve výtoku, elmag. ventilem, směšovačem, připojovacími hadicemi a filtry nečistot, na teplou a studenou vodu. Vypíná 1–2 sec po vyjmutí rukou z umyvadla. Dosah se nastavuje automaticky po připojení napájení. Hygienické proplachování aktivovatelný od 0–108 hod. Trvání proplachu je nastavitelné od 5–180 sek. Napájení z exter. zdroje 12 V~.</t>
  </si>
  <si>
    <t>30.2</t>
  </si>
  <si>
    <t>Dávkovač tekutého mýdla, objem nádržky min. 400ml, okénko na kontrolu hladiny mýdla, uzamykatelný na klíč, hrany jsou svařované a zabroušené, zámek je zapuštěný do stěny výrobku, schované závěsy krytu. Provedení: nerez mat.</t>
  </si>
  <si>
    <t>74</t>
  </si>
  <si>
    <t>30.03.2018</t>
  </si>
  <si>
    <t>Zásobník na jednotlivé papírové ručníky, objem do 250 ks ručníků, okénko na kontrolu množství ručníků v zásobníku, uzamykatelný na klíček. Provedení: nerez mat.</t>
  </si>
  <si>
    <t>76</t>
  </si>
  <si>
    <t>30.04.2018</t>
  </si>
  <si>
    <t>Odpadkový koš otevíraný nožním pedálem bílý, objem min.20 l, vybavený vyjímatelnou plastovou vložkou,  možnost použití jednorázových sáčků na odpadky 35 l, odolný proti praskání.</t>
  </si>
  <si>
    <t>78</t>
  </si>
  <si>
    <t>D2</t>
  </si>
  <si>
    <t>PROSTOR STÁVAJÍCÍ CVIČNÉ KUCHYNĚ</t>
  </si>
  <si>
    <t>N1</t>
  </si>
  <si>
    <t>80</t>
  </si>
  <si>
    <t>N2</t>
  </si>
  <si>
    <t>82</t>
  </si>
  <si>
    <t>Elektrický konvektomat 6GN 2/3. Sedm provozních režimů: maso, drůbež, ryby, přílohy, vaječná jídla, pečivo, dokončovací operace. Technologie zaručující rovnoměrné rozdělení energie ve varném prostoru. Režim konvektomatu se třemi provozní režimy: pára 30–130 °C, horký vzduch 30–300 °C, kombinace páry a horkého vzduchu 30–300 °C. Měření, nastavování a regulace vlhkosti s přesností na procenta. Automatické procesy dokončovacích procesů pro bankety, bufety, a la carte atd. Režim Delta-T – šetrná příprava velkých kusů masa. Ovládací obrazovka, kterou si uživatelé mohou konfigurovat dle vlastních požadavků (obrázky, texty atd.). Barevný displej TFT a dotyková obrazovka s intuitivními symboly zajišťujícími nejsnadnější ovládání. Centrální nastavovací kolečko s funkcí „Push“ sloužící k potvrzování zadání. Uživatelsky nastavitelný zámek obsluhy a programů (tři stupně). Online nápověda, příručka k obsluze a uživatelská příručka. Systém automatického čištění a péče o varný prostor a parní generátor: automatická detekce stupně znečištění a stavu péče, automatická indikace optimálního stupně čištění a množství chemie, automatické odvápňování. Integrovaná ruční sprcha s automatickým navíjením, integrovanou funkcí uzavírání vody a plynulým dávkováním proudu vody. Servisní diagnostický systém s automatickým zobrazením servisních hlášení. Sonda teploty jádra se šestibodovým měřením. 350 libovolně volitelných programů až s 12 kroky. Napařování nastavitelné v tři krocích na teplotu 30–260 °C (horký vzduch nebo kombinace). Rozšířená funkce napařování s nastavením hodnoty vlhkosti s přesností na procenta. Pět rychlostí vzduchu, programovatelné. Pět stupňů kynutí, programovatelné. Funkce zajišťující rychlé a bezpečné zchlazení varného prostoru. Automatická předvolba okamžiku spuštění s možností nastavení data a času. Možnost nastavení jednotek teploty na °C nebo °F. Nastavitelná zvuková signalizace, nastavitelný kontrast displeje. Nastavení času v hodinách/minutách nebo v minutách/sekundách. Digitální indikátory teploty. Zobrazení skutečných a požadovaných hodnot. Možnost volby 1/2 energie. Vysoce výkonný generátor čerstvé páry s automatickým plněním vodou. Přívod energie řízený na základě aktuální potřeby. Integrovaná brzda kola ventilátoru. Odstředivé odlučování tuku bez dodatečného tukového filtru. Možnost zajištění dveří v poloze 120/180 stupňů. Bezdotykový spínač dveřního kontaktu. Podélná zásuvka vhodná pro gastronádoby GN 1/2, 1/3, 2/3, 2/8. Rozhraní USB pro export dat HACCP na paměťový modul USB nebo pro snadnou aktualizaci softwaru. Připojení na systém pro optimalizaci elektrické energie.</t>
  </si>
  <si>
    <t>N3</t>
  </si>
  <si>
    <t>84</t>
  </si>
  <si>
    <t>N3a</t>
  </si>
  <si>
    <t>86</t>
  </si>
  <si>
    <t>N3b</t>
  </si>
  <si>
    <t>88</t>
  </si>
  <si>
    <t>N4</t>
  </si>
  <si>
    <t>Celonerezový varný blok, síla desky min.2mm. Otvory pro zabudování varné techniky (indukční deksky poz.N1) a stávající fritézy. Ovládací prvky varných komponentů z čela varného bloku. Zadní strana po celé délce zakrytovaná. V části, kde jsoi instalovány i</t>
  </si>
  <si>
    <t>90</t>
  </si>
  <si>
    <t>Celonerezový varný blok, síla desky min.2mm. Otvory pro zabudování varné techniky (indukční deksky poz.N1) a stávající fritézy. Ovládací prvky varných komponentů z čela varného bloku. Zadní strana po celé délce zakrytovaná. V části, kde jsoi instalovány indukční desky (N1), budou tyto osazeny zásuvkou 230V pro individuální připojení pomocných strojků. Varný blou bude umístěn na stavebním soklu. Celkově bude varný blok složen z pěti spodních částí (modulů) o delce cca 1760mm, které budou překryty jednolitovu nerezovou deskou v bezesparém provedení. První modul pod kovektomaty bude oszaen 2mi řadami zásuvů pro GN 2/3, zbylá část bude uzavřena dvířky. Druhý, třetí a čtvrtý modul kde budou instalovány indukční desky (N1), bude vespod s policí. Pátý modul s instalací stávající fritézy, bude vespod uzavřen dvířky.</t>
  </si>
  <si>
    <t>N5</t>
  </si>
  <si>
    <t>Digestoř nad multifunkční pánev, tukové lamelové filtry, osvětlení, nádobka na sběr kondenzátu</t>
  </si>
  <si>
    <t>92</t>
  </si>
  <si>
    <t>N6</t>
  </si>
  <si>
    <t>Digestoř pro montáž na stávající PIZZA pec, vč. tukových lamelových filtrů a nádobky na sběr kondenzátu</t>
  </si>
  <si>
    <t>94</t>
  </si>
  <si>
    <t>N7</t>
  </si>
  <si>
    <t>Navinovací pancéřová hadice, s pistolovým ovládáním přívodu vody, pro napouštění vody do hrnců na plotně</t>
  </si>
  <si>
    <t>96</t>
  </si>
  <si>
    <t>P</t>
  </si>
  <si>
    <t>Poznámka k položce:
Montáž, odzkoušení a zaškolení obsluhy; Doprava; Položkový rozpočet nezahrnuje drobné vybavení kuchyně (např. gastronádoby, hrnce, nože, krájecí desky apod.).; Veškeré nerezové pracovní a mycí stoly musí být provedeny z materiálu AISI 304 (ČSN 17240, DIN W.NR. 1.4301),  síla plechu pracovní desky min. 1,2mm, pracovní deska vyztužena nerezovým profilem v protihlukové úpravě , požadavek na nohy z uzavřených profilů 40mmx40mm, seřiditelné, kompletně z nerezu vyjma zakončení profilu 40x40mm a seřiditelné patky. Veškeré mycí nádoby a dřezy musí být vyrobeny v rádiusovém hygienickém provedení bez viditelných svárů a spojů.; Povolená tolerance exaktních hodnot, které nejsou dány rozpětím (min./max.) je +/- 10% za podmínky dodržení celkového dispozičního řešení dle nákresů.</t>
  </si>
  <si>
    <t>D3</t>
  </si>
  <si>
    <t>OSTATNÍ NÁKLADY</t>
  </si>
  <si>
    <t>ON1</t>
  </si>
  <si>
    <t>Montáž kuchyně</t>
  </si>
  <si>
    <t>-1178112816</t>
  </si>
  <si>
    <t>ON2</t>
  </si>
  <si>
    <t>Doprava kuchyně</t>
  </si>
  <si>
    <t>544266743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</si>
</sst>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0"/>
      <name val="Arial CE"/>
      <family val="2"/>
    </font>
    <font>
      <b/>
      <sz val="8"/>
      <color rgb="FF969696"/>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0"/>
      <name val="Arial CE"/>
      <family val="2"/>
    </font>
    <font>
      <sz val="10"/>
      <color rgb="FF464646"/>
      <name val="Arial CE"/>
      <family val="2"/>
    </font>
    <font>
      <b/>
      <sz val="12"/>
      <color rgb="FF800000"/>
      <name val="Arial CE"/>
      <family val="2"/>
    </font>
    <font>
      <sz val="8"/>
      <color rgb="FF960000"/>
      <name val="Arial CE"/>
      <family val="2"/>
    </font>
    <font>
      <sz val="7"/>
      <color rgb="FF969696"/>
      <name val="Arial CE"/>
      <family val="2"/>
    </font>
    <font>
      <sz val="7"/>
      <name val="Arial CE"/>
      <family val="2"/>
    </font>
    <font>
      <i/>
      <sz val="7"/>
      <color rgb="FF969696"/>
      <name val="Arial CE"/>
      <family val="2"/>
    </font>
    <font>
      <i/>
      <sz val="30"/>
      <color indexed="10"/>
      <name val="Impact"/>
      <family val="2"/>
    </font>
    <font>
      <i/>
      <sz val="24"/>
      <color indexed="10"/>
      <name val="Impact"/>
      <family val="2"/>
    </font>
    <font>
      <sz val="12"/>
      <name val="Wingdings"/>
      <family val="2"/>
    </font>
    <font>
      <sz val="12"/>
      <name val="Arial"/>
      <family val="2"/>
    </font>
    <font>
      <b/>
      <sz val="20"/>
      <name val="Arial CE"/>
      <family val="2"/>
    </font>
    <font>
      <sz val="12"/>
      <name val="Mark 1"/>
      <family val="2"/>
    </font>
    <font>
      <sz val="6"/>
      <name val="Arial CE"/>
      <family val="2"/>
    </font>
    <font>
      <b/>
      <sz val="18"/>
      <name val="Arial CE"/>
      <family val="2"/>
    </font>
    <font>
      <b/>
      <sz val="8"/>
      <color rgb="FFFF0000"/>
      <name val="Arial CE"/>
      <family val="2"/>
    </font>
    <font>
      <b/>
      <sz val="12"/>
      <color rgb="FF969696"/>
      <name val="Arial CE"/>
      <family val="2"/>
    </font>
    <font>
      <u val="single"/>
      <sz val="11"/>
      <color theme="10"/>
      <name val="Calibri"/>
      <family val="2"/>
      <scheme val="minor"/>
    </font>
    <font>
      <sz val="18"/>
      <color theme="10"/>
      <name val="Wingdings 2"/>
      <family val="1"/>
    </font>
    <font>
      <sz val="10"/>
      <color rgb="FF003366"/>
      <name val="Arial CE"/>
      <family val="2"/>
    </font>
    <font>
      <sz val="10"/>
      <color rgb="FF969696"/>
      <name val="Arial CE"/>
      <family val="2"/>
    </font>
  </fonts>
  <fills count="7">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rgb="FFFFFFCC"/>
        <bgColor indexed="64"/>
      </patternFill>
    </fill>
  </fills>
  <borders count="4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hair"/>
      <right style="hair"/>
      <top style="hair"/>
      <bottom style="hair"/>
    </border>
    <border>
      <left style="thin"/>
      <right/>
      <top style="thin"/>
      <bottom style="hair"/>
    </border>
    <border>
      <left/>
      <right style="thin"/>
      <top style="thin"/>
      <bottom style="hair"/>
    </border>
    <border>
      <left style="thin"/>
      <right/>
      <top style="hair"/>
      <bottom style="hair"/>
    </border>
    <border>
      <left/>
      <right style="thin"/>
      <top/>
      <bottom style="hair"/>
    </border>
    <border>
      <left/>
      <right style="thin"/>
      <top style="hair"/>
      <bottom style="hair"/>
    </border>
    <border>
      <left style="thin"/>
      <right/>
      <top style="hair"/>
      <bottom style="thin"/>
    </border>
    <border>
      <left/>
      <right style="thin"/>
      <top style="hair"/>
      <bottom style="thin"/>
    </border>
    <border>
      <left/>
      <right/>
      <top/>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bottom style="hair"/>
    </border>
    <border>
      <left/>
      <right/>
      <top style="thin"/>
      <bottom/>
    </border>
    <border>
      <left style="thin"/>
      <right/>
      <top style="hair"/>
      <bottom/>
    </border>
    <border>
      <left/>
      <right/>
      <top style="hair"/>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2" fillId="0" borderId="0">
      <alignment/>
      <protection/>
    </xf>
    <xf numFmtId="0" fontId="39" fillId="0" borderId="0" applyNumberFormat="0" applyFill="0" applyBorder="0" applyAlignment="0" applyProtection="0"/>
  </cellStyleXfs>
  <cellXfs count="30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8"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9" fillId="0" borderId="0" xfId="0" applyFont="1" applyAlignment="1" applyProtection="1">
      <alignment horizontal="left" vertical="center"/>
      <protection/>
    </xf>
    <xf numFmtId="0" fontId="10"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top"/>
      <protection/>
    </xf>
    <xf numFmtId="0" fontId="0" fillId="0" borderId="4" xfId="0" applyBorder="1" applyProtection="1">
      <protection/>
    </xf>
    <xf numFmtId="0" fontId="0" fillId="0" borderId="3" xfId="0" applyFont="1" applyBorder="1" applyAlignment="1" applyProtection="1">
      <alignment vertical="center"/>
      <protection/>
    </xf>
    <xf numFmtId="0" fontId="11" fillId="0" borderId="5" xfId="0" applyFont="1" applyBorder="1" applyAlignment="1" applyProtection="1">
      <alignment horizontal="lef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3" xfId="0" applyFont="1" applyBorder="1" applyAlignment="1">
      <alignment vertical="center"/>
    </xf>
    <xf numFmtId="0" fontId="0" fillId="2" borderId="0" xfId="0" applyFont="1" applyFill="1" applyAlignment="1" applyProtection="1">
      <alignmen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3" xfId="0" applyFont="1" applyBorder="1" applyAlignment="1">
      <alignment vertical="center"/>
    </xf>
    <xf numFmtId="0" fontId="13" fillId="0" borderId="0" xfId="0" applyFont="1" applyAlignment="1" applyProtection="1">
      <alignmen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3" borderId="7" xfId="0" applyFont="1" applyFill="1" applyBorder="1" applyAlignment="1" applyProtection="1">
      <alignment vertical="center"/>
      <protection/>
    </xf>
    <xf numFmtId="0" fontId="15" fillId="3" borderId="0" xfId="0" applyFont="1" applyFill="1" applyAlignment="1" applyProtection="1">
      <alignment horizontal="center" vertical="center"/>
      <protection/>
    </xf>
    <xf numFmtId="0" fontId="16" fillId="0" borderId="13" xfId="0" applyFont="1" applyBorder="1" applyAlignment="1" applyProtection="1">
      <alignment horizontal="center" vertical="center" wrapText="1"/>
      <protection/>
    </xf>
    <xf numFmtId="0" fontId="16" fillId="0" borderId="14" xfId="0" applyFont="1" applyBorder="1" applyAlignment="1" applyProtection="1">
      <alignment horizontal="center" vertical="center" wrapText="1"/>
      <protection/>
    </xf>
    <xf numFmtId="0" fontId="16"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17" fillId="0" borderId="0" xfId="0" applyFont="1" applyAlignment="1" applyProtection="1">
      <alignment horizontal="left" vertical="center"/>
      <protection/>
    </xf>
    <xf numFmtId="0" fontId="17" fillId="0" borderId="0" xfId="0"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4" fillId="0" borderId="17" xfId="0" applyNumberFormat="1" applyFont="1" applyBorder="1" applyAlignment="1" applyProtection="1">
      <alignment vertical="center"/>
      <protection/>
    </xf>
    <xf numFmtId="4" fontId="14" fillId="0" borderId="0" xfId="0" applyNumberFormat="1" applyFont="1" applyBorder="1" applyAlignment="1" applyProtection="1">
      <alignment vertical="center"/>
      <protection/>
    </xf>
    <xf numFmtId="166" fontId="14" fillId="0" borderId="0" xfId="0" applyNumberFormat="1" applyFont="1" applyBorder="1" applyAlignment="1" applyProtection="1">
      <alignment vertical="center"/>
      <protection/>
    </xf>
    <xf numFmtId="4" fontId="14" fillId="0" borderId="12" xfId="0" applyNumberFormat="1" applyFont="1" applyBorder="1" applyAlignment="1" applyProtection="1">
      <alignment vertical="center"/>
      <protection/>
    </xf>
    <xf numFmtId="0" fontId="4" fillId="0" borderId="0" xfId="0" applyFont="1" applyAlignment="1">
      <alignment horizontal="left" vertical="center"/>
    </xf>
    <xf numFmtId="0" fontId="18" fillId="0" borderId="0" xfId="0" applyFont="1" applyAlignment="1">
      <alignment horizontal="left" vertical="center"/>
    </xf>
    <xf numFmtId="0" fontId="5" fillId="0" borderId="3" xfId="0" applyFont="1" applyBorder="1" applyAlignment="1" applyProtection="1">
      <alignment vertical="center"/>
      <protection/>
    </xf>
    <xf numFmtId="0" fontId="19"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19" xfId="0" applyNumberFormat="1" applyFont="1" applyBorder="1" applyAlignment="1" applyProtection="1">
      <alignment vertical="center"/>
      <protection/>
    </xf>
    <xf numFmtId="166" fontId="21" fillId="0" borderId="19" xfId="0" applyNumberFormat="1" applyFont="1" applyBorder="1" applyAlignment="1" applyProtection="1">
      <alignment vertical="center"/>
      <protection/>
    </xf>
    <xf numFmtId="4" fontId="21" fillId="0" borderId="20" xfId="0" applyNumberFormat="1" applyFont="1" applyBorder="1" applyAlignment="1" applyProtection="1">
      <alignment vertical="center"/>
      <protection/>
    </xf>
    <xf numFmtId="0" fontId="5" fillId="0" borderId="0" xfId="0" applyFont="1" applyAlignment="1">
      <alignment horizontal="left" vertical="center"/>
    </xf>
    <xf numFmtId="0" fontId="0" fillId="0" borderId="1" xfId="0" applyBorder="1"/>
    <xf numFmtId="0" fontId="0" fillId="0" borderId="2" xfId="0" applyBorder="1"/>
    <xf numFmtId="0" fontId="9" fillId="0" borderId="0" xfId="0" applyFont="1" applyAlignment="1">
      <alignment horizontal="left" vertical="center"/>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22" fillId="0" borderId="0" xfId="0" applyFont="1" applyAlignment="1">
      <alignment horizontal="left" vertical="center"/>
    </xf>
    <xf numFmtId="4" fontId="22" fillId="0" borderId="0" xfId="0" applyNumberFormat="1" applyFont="1" applyAlignment="1">
      <alignment vertical="center"/>
    </xf>
    <xf numFmtId="0" fontId="23" fillId="0" borderId="0" xfId="0" applyFont="1" applyAlignment="1">
      <alignment horizontal="left" vertical="center"/>
    </xf>
    <xf numFmtId="0" fontId="11" fillId="0" borderId="0" xfId="0" applyFont="1" applyAlignment="1">
      <alignment horizontal="left" vertical="center"/>
    </xf>
    <xf numFmtId="4" fontId="17" fillId="0" borderId="0" xfId="0" applyNumberFormat="1" applyFont="1" applyAlignment="1">
      <alignment vertical="center"/>
    </xf>
    <xf numFmtId="0" fontId="2" fillId="0" borderId="0" xfId="0" applyFont="1" applyAlignment="1">
      <alignment horizontal="right" vertical="center"/>
    </xf>
    <xf numFmtId="4" fontId="2" fillId="0" borderId="0" xfId="0" applyNumberFormat="1" applyFont="1" applyAlignment="1">
      <alignmen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0" fillId="3" borderId="7" xfId="0" applyFont="1" applyFill="1" applyBorder="1" applyAlignment="1">
      <alignment vertical="center"/>
    </xf>
    <xf numFmtId="0" fontId="4" fillId="3" borderId="7" xfId="0" applyFont="1" applyFill="1" applyBorder="1" applyAlignment="1">
      <alignment horizontal="right" vertical="center"/>
    </xf>
    <xf numFmtId="0" fontId="4" fillId="3" borderId="7" xfId="0" applyFont="1" applyFill="1" applyBorder="1" applyAlignment="1">
      <alignment horizontal="center" vertical="center"/>
    </xf>
    <xf numFmtId="4" fontId="4" fillId="3" borderId="7" xfId="0" applyNumberFormat="1" applyFont="1" applyFill="1" applyBorder="1" applyAlignment="1">
      <alignment vertical="center"/>
    </xf>
    <xf numFmtId="0" fontId="0" fillId="3" borderId="21"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5" fillId="3" borderId="0" xfId="0" applyFont="1" applyFill="1" applyAlignment="1" applyProtection="1">
      <alignment horizontal="left" vertical="center"/>
      <protection/>
    </xf>
    <xf numFmtId="0" fontId="0" fillId="3" borderId="0" xfId="0" applyFont="1" applyFill="1" applyAlignment="1" applyProtection="1">
      <alignment vertical="center"/>
      <protection/>
    </xf>
    <xf numFmtId="0" fontId="15" fillId="3" borderId="0" xfId="0" applyFont="1" applyFill="1" applyAlignment="1" applyProtection="1">
      <alignment horizontal="right" vertical="center"/>
      <protection/>
    </xf>
    <xf numFmtId="0" fontId="24"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19" xfId="0" applyFont="1" applyBorder="1" applyAlignment="1" applyProtection="1">
      <alignment horizontal="left" vertical="center"/>
      <protection/>
    </xf>
    <xf numFmtId="0" fontId="6" fillId="0" borderId="19" xfId="0" applyFont="1" applyBorder="1" applyAlignment="1" applyProtection="1">
      <alignment vertical="center"/>
      <protection/>
    </xf>
    <xf numFmtId="4" fontId="6" fillId="0" borderId="19" xfId="0" applyNumberFormat="1" applyFont="1" applyBorder="1" applyAlignment="1" applyProtection="1">
      <alignment vertical="center"/>
      <protection/>
    </xf>
    <xf numFmtId="0" fontId="6" fillId="0" borderId="3" xfId="0" applyFont="1" applyBorder="1" applyAlignment="1">
      <alignment vertical="center"/>
    </xf>
    <xf numFmtId="4" fontId="24" fillId="0" borderId="0" xfId="0" applyNumberFormat="1" applyFont="1" applyAlignment="1" applyProtection="1">
      <alignment vertical="center"/>
      <protection/>
    </xf>
    <xf numFmtId="0" fontId="16" fillId="0" borderId="0" xfId="0" applyFont="1" applyAlignment="1">
      <alignment horizontal="center" vertical="center"/>
    </xf>
    <xf numFmtId="0" fontId="17" fillId="3" borderId="0" xfId="0" applyFont="1" applyFill="1" applyAlignment="1" applyProtection="1">
      <alignment horizontal="left" vertical="center"/>
      <protection/>
    </xf>
    <xf numFmtId="4" fontId="17" fillId="3" borderId="0" xfId="0" applyNumberFormat="1" applyFont="1" applyFill="1" applyAlignment="1" applyProtection="1">
      <alignment vertical="center"/>
      <protection/>
    </xf>
    <xf numFmtId="0" fontId="0" fillId="0" borderId="3" xfId="0" applyFont="1" applyBorder="1" applyAlignment="1" applyProtection="1">
      <alignment horizontal="center" vertical="center" wrapText="1"/>
      <protection/>
    </xf>
    <xf numFmtId="0" fontId="15" fillId="3" borderId="13" xfId="0" applyFont="1" applyFill="1" applyBorder="1" applyAlignment="1" applyProtection="1">
      <alignment horizontal="center" vertical="center" wrapText="1"/>
      <protection/>
    </xf>
    <xf numFmtId="0" fontId="15" fillId="3" borderId="14" xfId="0" applyFont="1" applyFill="1" applyBorder="1" applyAlignment="1" applyProtection="1">
      <alignment horizontal="center" vertical="center" wrapText="1"/>
      <protection/>
    </xf>
    <xf numFmtId="0" fontId="15" fillId="3" borderId="15"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17" fillId="0" borderId="0" xfId="0" applyNumberFormat="1" applyFont="1" applyAlignment="1" applyProtection="1">
      <alignment/>
      <protection/>
    </xf>
    <xf numFmtId="166" fontId="25" fillId="0" borderId="10" xfId="0" applyNumberFormat="1" applyFont="1" applyBorder="1" applyAlignment="1" applyProtection="1">
      <alignment/>
      <protection/>
    </xf>
    <xf numFmtId="166" fontId="25" fillId="0" borderId="11" xfId="0" applyNumberFormat="1" applyFont="1" applyBorder="1" applyAlignment="1" applyProtection="1">
      <alignment/>
      <protection/>
    </xf>
    <xf numFmtId="4" fontId="13" fillId="0" borderId="0" xfId="0" applyNumberFormat="1" applyFont="1" applyAlignment="1">
      <alignment vertical="center"/>
    </xf>
    <xf numFmtId="0" fontId="7" fillId="0" borderId="3"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7" fillId="0" borderId="3" xfId="0" applyFont="1" applyBorder="1" applyAlignment="1">
      <alignment/>
    </xf>
    <xf numFmtId="0" fontId="7" fillId="0" borderId="17"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2" xfId="0" applyNumberFormat="1" applyFont="1" applyBorder="1" applyAlignment="1" applyProtection="1">
      <alignment/>
      <protection/>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0" borderId="22" xfId="0" applyNumberFormat="1" applyFont="1" applyBorder="1" applyAlignment="1" applyProtection="1">
      <alignmen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26" fillId="0" borderId="0" xfId="0" applyFont="1" applyAlignment="1" applyProtection="1">
      <alignment horizontal="left" vertical="center"/>
      <protection/>
    </xf>
    <xf numFmtId="0" fontId="27"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28"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22" fillId="0" borderId="0" xfId="20">
      <alignment/>
      <protection/>
    </xf>
    <xf numFmtId="0" fontId="34" fillId="0" borderId="0" xfId="20" applyFont="1" applyAlignment="1">
      <alignment horizontal="center"/>
      <protection/>
    </xf>
    <xf numFmtId="0" fontId="22" fillId="0" borderId="0" xfId="20" applyFont="1">
      <alignment/>
      <protection/>
    </xf>
    <xf numFmtId="0" fontId="18" fillId="0" borderId="0" xfId="20" applyFont="1">
      <alignment/>
      <protection/>
    </xf>
    <xf numFmtId="0" fontId="4" fillId="0" borderId="0" xfId="20" applyFont="1">
      <alignment/>
      <protection/>
    </xf>
    <xf numFmtId="0" fontId="35" fillId="4" borderId="23" xfId="20" applyFont="1" applyFill="1" applyBorder="1">
      <alignment/>
      <protection/>
    </xf>
    <xf numFmtId="0" fontId="35" fillId="5" borderId="23" xfId="20" applyFont="1" applyFill="1" applyBorder="1">
      <alignment/>
      <protection/>
    </xf>
    <xf numFmtId="49" fontId="22" fillId="0" borderId="23" xfId="20" applyNumberFormat="1" applyFont="1" applyBorder="1" applyAlignment="1">
      <alignment horizontal="center"/>
      <protection/>
    </xf>
    <xf numFmtId="49" fontId="0" fillId="0" borderId="23" xfId="20" applyNumberFormat="1" applyFont="1" applyBorder="1" applyAlignment="1">
      <alignment horizontal="left"/>
      <protection/>
    </xf>
    <xf numFmtId="14" fontId="0" fillId="0" borderId="23" xfId="20" applyNumberFormat="1" applyFont="1" applyBorder="1" applyAlignment="1">
      <alignment horizontal="left"/>
      <protection/>
    </xf>
    <xf numFmtId="49" fontId="13" fillId="0" borderId="23" xfId="20" applyNumberFormat="1" applyFont="1" applyBorder="1" applyAlignment="1">
      <alignment horizontal="left"/>
      <protection/>
    </xf>
    <xf numFmtId="49" fontId="22" fillId="0" borderId="0" xfId="20" applyNumberFormat="1" applyFont="1" applyAlignment="1">
      <alignment horizontal="center"/>
      <protection/>
    </xf>
    <xf numFmtId="49" fontId="0" fillId="0" borderId="0" xfId="20" applyNumberFormat="1" applyFont="1" applyAlignment="1">
      <alignment horizontal="left"/>
      <protection/>
    </xf>
    <xf numFmtId="14" fontId="0" fillId="0" borderId="0" xfId="20" applyNumberFormat="1" applyFont="1" applyAlignment="1">
      <alignment horizontal="left"/>
      <protection/>
    </xf>
    <xf numFmtId="49" fontId="13" fillId="0" borderId="0" xfId="20" applyNumberFormat="1" applyFont="1" applyAlignment="1">
      <alignment horizontal="left"/>
      <protection/>
    </xf>
    <xf numFmtId="0" fontId="35" fillId="5" borderId="24" xfId="20" applyFont="1" applyFill="1" applyBorder="1">
      <alignment/>
      <protection/>
    </xf>
    <xf numFmtId="0" fontId="0" fillId="0" borderId="25" xfId="20" applyFont="1" applyBorder="1" applyAlignment="1">
      <alignment horizontal="left"/>
      <protection/>
    </xf>
    <xf numFmtId="0" fontId="35" fillId="5" borderId="26" xfId="20" applyFont="1" applyFill="1" applyBorder="1">
      <alignment/>
      <protection/>
    </xf>
    <xf numFmtId="0" fontId="0" fillId="0" borderId="27" xfId="20" applyFont="1" applyBorder="1" applyAlignment="1">
      <alignment horizontal="left"/>
      <protection/>
    </xf>
    <xf numFmtId="0" fontId="0" fillId="0" borderId="28" xfId="20" applyFont="1" applyBorder="1" applyAlignment="1">
      <alignment horizontal="left"/>
      <protection/>
    </xf>
    <xf numFmtId="14" fontId="0" fillId="0" borderId="28" xfId="20" applyNumberFormat="1" applyFont="1" applyBorder="1" applyAlignment="1">
      <alignment horizontal="left"/>
      <protection/>
    </xf>
    <xf numFmtId="0" fontId="35" fillId="5" borderId="29" xfId="20" applyFont="1" applyFill="1" applyBorder="1">
      <alignment/>
      <protection/>
    </xf>
    <xf numFmtId="0" fontId="0" fillId="0" borderId="30" xfId="20" applyFont="1" applyBorder="1" applyAlignment="1">
      <alignment horizontal="left"/>
      <protection/>
    </xf>
    <xf numFmtId="49" fontId="22" fillId="0" borderId="0" xfId="20" applyNumberFormat="1">
      <alignment/>
      <protection/>
    </xf>
    <xf numFmtId="0" fontId="22" fillId="0" borderId="0" xfId="20" applyAlignment="1">
      <alignment wrapText="1"/>
      <protection/>
    </xf>
    <xf numFmtId="14" fontId="22" fillId="0" borderId="0" xfId="20" applyNumberFormat="1">
      <alignment/>
      <protection/>
    </xf>
    <xf numFmtId="49" fontId="37" fillId="0" borderId="23" xfId="20" applyNumberFormat="1" applyFont="1" applyBorder="1" applyAlignment="1">
      <alignment horizontal="left"/>
      <protection/>
    </xf>
    <xf numFmtId="0" fontId="38" fillId="0" borderId="0" xfId="0" applyFont="1" applyAlignment="1">
      <alignment horizontal="left" vertical="center"/>
    </xf>
    <xf numFmtId="0" fontId="40" fillId="0" borderId="0" xfId="21" applyFont="1" applyAlignment="1">
      <alignment horizontal="center" vertical="center"/>
    </xf>
    <xf numFmtId="0" fontId="0" fillId="0" borderId="0" xfId="0" applyProtection="1">
      <protection locked="0"/>
    </xf>
    <xf numFmtId="0" fontId="0" fillId="0" borderId="2" xfId="0" applyBorder="1" applyProtection="1">
      <protection locked="0"/>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2" fillId="0" borderId="0" xfId="0" applyFont="1" applyAlignment="1" applyProtection="1">
      <alignment horizontal="right" vertical="center"/>
      <protection locked="0"/>
    </xf>
    <xf numFmtId="164" fontId="2" fillId="0" borderId="0" xfId="0" applyNumberFormat="1" applyFont="1" applyAlignment="1" applyProtection="1">
      <alignment horizontal="right" vertical="center"/>
      <protection locked="0"/>
    </xf>
    <xf numFmtId="0" fontId="0" fillId="3" borderId="7" xfId="0" applyFont="1" applyFill="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3" borderId="0" xfId="0" applyFont="1" applyFill="1" applyAlignment="1" applyProtection="1">
      <alignment vertical="center"/>
      <protection locked="0"/>
    </xf>
    <xf numFmtId="0" fontId="6" fillId="0" borderId="19" xfId="0" applyFont="1" applyBorder="1" applyAlignment="1" applyProtection="1">
      <alignment vertical="center"/>
      <protection locked="0"/>
    </xf>
    <xf numFmtId="4" fontId="41" fillId="6" borderId="0" xfId="0" applyNumberFormat="1" applyFont="1" applyFill="1" applyAlignment="1" applyProtection="1">
      <alignment vertical="center"/>
      <protection locked="0"/>
    </xf>
    <xf numFmtId="0" fontId="0" fillId="0" borderId="3" xfId="0" applyFont="1" applyBorder="1" applyAlignment="1" applyProtection="1">
      <alignment vertical="center"/>
      <protection locked="0"/>
    </xf>
    <xf numFmtId="0" fontId="42"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15" fillId="3" borderId="14" xfId="0" applyFont="1" applyFill="1" applyBorder="1" applyAlignment="1" applyProtection="1">
      <alignment horizontal="center" vertical="center" wrapText="1"/>
      <protection locked="0"/>
    </xf>
    <xf numFmtId="0" fontId="7" fillId="0" borderId="0" xfId="0" applyFont="1" applyAlignment="1" applyProtection="1">
      <alignment/>
      <protection locked="0"/>
    </xf>
    <xf numFmtId="4" fontId="0" fillId="6" borderId="22" xfId="0" applyNumberFormat="1" applyFont="1" applyFill="1" applyBorder="1" applyAlignment="1" applyProtection="1">
      <alignment vertical="center"/>
      <protection locked="0"/>
    </xf>
    <xf numFmtId="0" fontId="2" fillId="6" borderId="17" xfId="0" applyFont="1" applyFill="1" applyBorder="1" applyAlignment="1" applyProtection="1">
      <alignment horizontal="left" vertical="center"/>
      <protection locked="0"/>
    </xf>
    <xf numFmtId="0" fontId="33" fillId="0" borderId="0" xfId="20" applyFont="1" applyAlignment="1">
      <alignment horizontal="center"/>
      <protection/>
    </xf>
    <xf numFmtId="0" fontId="22" fillId="0" borderId="0" xfId="20">
      <alignment/>
      <protection/>
    </xf>
    <xf numFmtId="4" fontId="17" fillId="0" borderId="0" xfId="0" applyNumberFormat="1" applyFont="1" applyAlignment="1" applyProtection="1">
      <alignment vertical="center"/>
      <protection/>
    </xf>
    <xf numFmtId="0" fontId="20"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2" fillId="0" borderId="0" xfId="0" applyFont="1" applyAlignment="1" applyProtection="1">
      <alignment vertical="center"/>
      <protection/>
    </xf>
    <xf numFmtId="0" fontId="0" fillId="2" borderId="7" xfId="0" applyFont="1" applyFill="1" applyBorder="1" applyAlignment="1" applyProtection="1">
      <alignment vertical="center"/>
      <protection/>
    </xf>
    <xf numFmtId="0" fontId="3" fillId="0" borderId="0" xfId="0" applyFont="1" applyAlignment="1" applyProtection="1">
      <alignment vertical="center"/>
      <protection/>
    </xf>
    <xf numFmtId="0" fontId="0" fillId="0" borderId="0" xfId="0"/>
    <xf numFmtId="0" fontId="0" fillId="0" borderId="0" xfId="0" applyFont="1" applyAlignment="1" applyProtection="1">
      <alignment horizontal="left" vertical="center"/>
      <protection/>
    </xf>
    <xf numFmtId="0" fontId="0" fillId="0" borderId="0" xfId="0" applyProtection="1">
      <protection/>
    </xf>
    <xf numFmtId="49" fontId="0" fillId="6"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5" xfId="0" applyFont="1" applyBorder="1" applyAlignment="1" applyProtection="1">
      <alignment vertical="center"/>
      <protection/>
    </xf>
    <xf numFmtId="0" fontId="2" fillId="0" borderId="0" xfId="0" applyFont="1" applyAlignment="1" applyProtection="1">
      <alignment horizontal="left" vertical="center"/>
      <protection/>
    </xf>
    <xf numFmtId="0" fontId="41" fillId="0" borderId="0" xfId="0" applyFont="1" applyAlignment="1" applyProtection="1">
      <alignment horizontal="left" vertical="center"/>
      <protection/>
    </xf>
    <xf numFmtId="0" fontId="2" fillId="0" borderId="0" xfId="0" applyFont="1" applyAlignment="1">
      <alignment horizontal="left" vertical="center"/>
    </xf>
    <xf numFmtId="0" fontId="0" fillId="0" borderId="0" xfId="0" applyFont="1" applyAlignment="1">
      <alignment vertical="center"/>
    </xf>
    <xf numFmtId="0" fontId="0" fillId="6" borderId="0" xfId="0" applyFont="1" applyFill="1" applyAlignment="1" applyProtection="1">
      <alignment horizontal="left" vertical="center"/>
      <protection locked="0"/>
    </xf>
    <xf numFmtId="0" fontId="0" fillId="0" borderId="0" xfId="0" applyFont="1" applyAlignment="1">
      <alignment horizontal="left" vertical="center"/>
    </xf>
    <xf numFmtId="0" fontId="33" fillId="0" borderId="0" xfId="20" applyFont="1" applyAlignment="1">
      <alignment horizontal="center"/>
      <protection/>
    </xf>
    <xf numFmtId="0" fontId="29" fillId="0" borderId="31" xfId="20" applyFont="1" applyBorder="1" applyAlignment="1">
      <alignment horizontal="center"/>
      <protection/>
    </xf>
    <xf numFmtId="0" fontId="31" fillId="0" borderId="0" xfId="20" applyFont="1" applyAlignment="1">
      <alignment horizontal="center" vertical="top"/>
      <protection/>
    </xf>
    <xf numFmtId="0" fontId="33" fillId="5" borderId="0" xfId="20" applyFont="1" applyFill="1" applyAlignment="1">
      <alignment horizontal="center"/>
      <protection/>
    </xf>
    <xf numFmtId="0" fontId="36" fillId="0" borderId="32" xfId="20" applyFont="1" applyBorder="1" applyAlignment="1">
      <alignment horizontal="center" vertical="center"/>
      <protection/>
    </xf>
    <xf numFmtId="0" fontId="36" fillId="0" borderId="33" xfId="20" applyFont="1" applyBorder="1" applyAlignment="1">
      <alignment horizontal="center" vertical="center"/>
      <protection/>
    </xf>
    <xf numFmtId="0" fontId="35" fillId="0" borderId="34" xfId="20" applyFont="1" applyBorder="1" applyAlignment="1">
      <alignment horizontal="left" vertical="center" wrapText="1"/>
      <protection/>
    </xf>
    <xf numFmtId="0" fontId="35" fillId="0" borderId="35" xfId="20" applyFont="1" applyBorder="1" applyAlignment="1">
      <alignment horizontal="left"/>
      <protection/>
    </xf>
    <xf numFmtId="0" fontId="35" fillId="0" borderId="36" xfId="20" applyFont="1" applyBorder="1" applyAlignment="1">
      <alignment horizontal="left"/>
      <protection/>
    </xf>
    <xf numFmtId="0" fontId="35" fillId="0" borderId="37" xfId="20" applyFont="1" applyBorder="1" applyAlignment="1">
      <alignment horizontal="left"/>
      <protection/>
    </xf>
    <xf numFmtId="0" fontId="35" fillId="0" borderId="38" xfId="20" applyFont="1" applyBorder="1" applyAlignment="1">
      <alignment horizontal="left"/>
      <protection/>
    </xf>
    <xf numFmtId="0" fontId="35" fillId="0" borderId="39" xfId="20" applyFont="1" applyBorder="1" applyAlignment="1">
      <alignment horizontal="left"/>
      <protection/>
    </xf>
    <xf numFmtId="0" fontId="22" fillId="0" borderId="40" xfId="20" applyFont="1" applyBorder="1" applyAlignment="1">
      <alignment horizontal="left"/>
      <protection/>
    </xf>
    <xf numFmtId="0" fontId="22" fillId="0" borderId="27" xfId="20" applyFont="1" applyBorder="1" applyAlignment="1">
      <alignment horizontal="left"/>
      <protection/>
    </xf>
    <xf numFmtId="0" fontId="22" fillId="0" borderId="36" xfId="20" applyFont="1" applyBorder="1" applyAlignment="1">
      <alignment horizontal="left" vertical="top" wrapText="1"/>
      <protection/>
    </xf>
    <xf numFmtId="0" fontId="22" fillId="0" borderId="37" xfId="20" applyFont="1" applyBorder="1" applyAlignment="1">
      <alignment horizontal="left" vertical="top" wrapText="1"/>
      <protection/>
    </xf>
    <xf numFmtId="0" fontId="22" fillId="0" borderId="38" xfId="20" applyFont="1" applyBorder="1" applyAlignment="1">
      <alignment horizontal="left" vertical="top" wrapText="1"/>
      <protection/>
    </xf>
    <xf numFmtId="0" fontId="22" fillId="0" borderId="39" xfId="20" applyFont="1" applyBorder="1" applyAlignment="1">
      <alignment horizontal="left" vertical="top" wrapText="1"/>
      <protection/>
    </xf>
    <xf numFmtId="0" fontId="11" fillId="0" borderId="36" xfId="20" applyFont="1" applyBorder="1" applyAlignment="1">
      <alignment horizontal="center" vertical="center" wrapText="1"/>
      <protection/>
    </xf>
    <xf numFmtId="0" fontId="11" fillId="0" borderId="37" xfId="20" applyFont="1" applyBorder="1" applyAlignment="1">
      <alignment horizontal="center" vertical="center" wrapText="1"/>
      <protection/>
    </xf>
    <xf numFmtId="0" fontId="11" fillId="0" borderId="38" xfId="20" applyFont="1" applyBorder="1" applyAlignment="1">
      <alignment horizontal="center" vertical="center" wrapText="1"/>
      <protection/>
    </xf>
    <xf numFmtId="0" fontId="11" fillId="0" borderId="39" xfId="20" applyFont="1" applyBorder="1" applyAlignment="1">
      <alignment horizontal="center" vertical="center" wrapText="1"/>
      <protection/>
    </xf>
    <xf numFmtId="0" fontId="0" fillId="0" borderId="0" xfId="0" applyFont="1" applyAlignment="1" applyProtection="1">
      <alignment horizontal="left" vertical="center"/>
      <protection/>
    </xf>
    <xf numFmtId="0" fontId="12" fillId="0" borderId="0" xfId="0" applyFont="1" applyAlignment="1">
      <alignment horizontal="left" vertical="top" wrapText="1"/>
    </xf>
    <xf numFmtId="0" fontId="12" fillId="0" borderId="0" xfId="0" applyFont="1" applyAlignment="1">
      <alignment horizontal="left" vertical="center"/>
    </xf>
    <xf numFmtId="0" fontId="3" fillId="0" borderId="0" xfId="0" applyFont="1" applyAlignment="1" applyProtection="1">
      <alignment horizontal="left" vertical="top" wrapText="1"/>
      <protection/>
    </xf>
    <xf numFmtId="49" fontId="0" fillId="6"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4" fontId="11"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right" vertical="center"/>
      <protection/>
    </xf>
    <xf numFmtId="0" fontId="2" fillId="0" borderId="0" xfId="0" applyFont="1" applyAlignment="1" applyProtection="1">
      <alignment vertical="center"/>
      <protection/>
    </xf>
    <xf numFmtId="4" fontId="12" fillId="0" borderId="0" xfId="0" applyNumberFormat="1"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0" fontId="4" fillId="2" borderId="7" xfId="0" applyFont="1" applyFill="1" applyBorder="1" applyAlignment="1" applyProtection="1">
      <alignment horizontal="left" vertical="center"/>
      <protection/>
    </xf>
    <xf numFmtId="0" fontId="0" fillId="2" borderId="7" xfId="0" applyFont="1" applyFill="1" applyBorder="1" applyAlignment="1" applyProtection="1">
      <alignment vertical="center"/>
      <protection/>
    </xf>
    <xf numFmtId="4" fontId="4" fillId="2" borderId="7" xfId="0" applyNumberFormat="1" applyFont="1" applyFill="1" applyBorder="1" applyAlignment="1" applyProtection="1">
      <alignment vertical="center"/>
      <protection/>
    </xf>
    <xf numFmtId="0" fontId="0" fillId="2" borderId="21" xfId="0" applyFont="1" applyFill="1" applyBorder="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14" fillId="0" borderId="16" xfId="0" applyFont="1" applyBorder="1" applyAlignment="1">
      <alignment horizontal="center" vertical="center"/>
    </xf>
    <xf numFmtId="0" fontId="14" fillId="0" borderId="10"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15" fillId="3" borderId="6" xfId="0" applyFont="1" applyFill="1" applyBorder="1" applyAlignment="1" applyProtection="1">
      <alignment horizontal="center" vertical="center"/>
      <protection/>
    </xf>
    <xf numFmtId="0" fontId="15" fillId="3" borderId="7" xfId="0" applyFont="1" applyFill="1" applyBorder="1" applyAlignment="1" applyProtection="1">
      <alignment horizontal="left" vertical="center"/>
      <protection/>
    </xf>
    <xf numFmtId="0" fontId="15" fillId="3" borderId="7" xfId="0" applyFont="1" applyFill="1" applyBorder="1" applyAlignment="1" applyProtection="1">
      <alignment horizontal="center" vertical="center"/>
      <protection/>
    </xf>
    <xf numFmtId="0" fontId="15" fillId="3" borderId="7" xfId="0" applyFont="1" applyFill="1" applyBorder="1" applyAlignment="1" applyProtection="1">
      <alignment horizontal="right" vertical="center"/>
      <protection/>
    </xf>
    <xf numFmtId="0" fontId="15" fillId="3" borderId="21" xfId="0" applyFont="1" applyFill="1" applyBorder="1" applyAlignment="1" applyProtection="1">
      <alignment horizontal="left" vertical="center"/>
      <protection/>
    </xf>
    <xf numFmtId="4" fontId="17" fillId="0" borderId="0" xfId="0" applyNumberFormat="1" applyFont="1" applyAlignment="1" applyProtection="1">
      <alignment horizontal="right" vertical="center"/>
      <protection/>
    </xf>
    <xf numFmtId="4" fontId="17" fillId="0" borderId="0" xfId="0" applyNumberFormat="1" applyFont="1" applyAlignment="1" applyProtection="1">
      <alignment vertical="center"/>
      <protection/>
    </xf>
    <xf numFmtId="0" fontId="19" fillId="0" borderId="0" xfId="0" applyFont="1" applyAlignment="1" applyProtection="1">
      <alignment horizontal="left" vertical="center" wrapText="1"/>
      <protection/>
    </xf>
    <xf numFmtId="4" fontId="20" fillId="0" borderId="0" xfId="0" applyNumberFormat="1" applyFont="1" applyAlignment="1" applyProtection="1">
      <alignment vertical="center"/>
      <protection/>
    </xf>
    <xf numFmtId="0" fontId="2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0" fillId="6"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41" fillId="6" borderId="0" xfId="0" applyFont="1" applyFill="1" applyAlignment="1" applyProtection="1">
      <alignment horizontal="left" vertical="center"/>
      <protection locked="0"/>
    </xf>
    <xf numFmtId="0" fontId="41" fillId="0" borderId="0" xfId="0" applyFont="1" applyAlignment="1" applyProtection="1">
      <alignment horizontal="left" vertical="center"/>
      <protection/>
    </xf>
    <xf numFmtId="0" fontId="22" fillId="0" borderId="31" xfId="20" applyBorder="1" applyAlignment="1">
      <alignment/>
      <protection/>
    </xf>
    <xf numFmtId="0" fontId="22" fillId="0" borderId="0" xfId="20" applyAlignment="1">
      <alignment/>
      <protection/>
    </xf>
    <xf numFmtId="0" fontId="22" fillId="5" borderId="0" xfId="20" applyFill="1" applyAlignment="1">
      <alignment/>
      <protection/>
    </xf>
    <xf numFmtId="0" fontId="35" fillId="5" borderId="34" xfId="20" applyFont="1" applyFill="1" applyBorder="1" applyAlignment="1">
      <alignment/>
      <protection/>
    </xf>
    <xf numFmtId="0" fontId="22" fillId="5" borderId="35" xfId="20" applyFill="1" applyBorder="1" applyAlignment="1">
      <alignment/>
      <protection/>
    </xf>
    <xf numFmtId="0" fontId="35" fillId="4" borderId="34" xfId="20" applyFont="1" applyFill="1" applyBorder="1" applyAlignment="1">
      <alignment/>
      <protection/>
    </xf>
    <xf numFmtId="0" fontId="22" fillId="5" borderId="41" xfId="20" applyFill="1" applyBorder="1" applyAlignment="1">
      <alignment/>
      <protection/>
    </xf>
    <xf numFmtId="49" fontId="22" fillId="0" borderId="42" xfId="20" applyNumberFormat="1" applyFont="1" applyBorder="1" applyAlignment="1">
      <alignment/>
      <protection/>
    </xf>
    <xf numFmtId="49" fontId="22" fillId="0" borderId="43" xfId="20" applyNumberFormat="1" applyFont="1" applyBorder="1" applyAlignment="1">
      <alignment/>
      <protection/>
    </xf>
    <xf numFmtId="0" fontId="35" fillId="5" borderId="36" xfId="20" applyFont="1" applyFill="1" applyBorder="1" applyAlignment="1">
      <alignment/>
      <protection/>
    </xf>
    <xf numFmtId="0" fontId="0" fillId="0" borderId="0" xfId="0" applyAlignment="1">
      <alignment/>
    </xf>
    <xf numFmtId="0" fontId="0" fillId="0" borderId="0" xfId="0" applyAlignment="1" applyProtection="1">
      <alignment/>
      <protection/>
    </xf>
  </cellXfs>
  <cellStyles count="8">
    <cellStyle name="Normal" xfId="0"/>
    <cellStyle name="Percent" xfId="15"/>
    <cellStyle name="Currency" xfId="16"/>
    <cellStyle name="Currency [0]" xfId="17"/>
    <cellStyle name="Comma" xfId="18"/>
    <cellStyle name="Comma [0]" xfId="19"/>
    <cellStyle name="Normální 2" xfId="20"/>
    <cellStyle name="Hypertextový odkaz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olem\bkb-st\2018\18-4101-01_SLU%20Opava%20-%20Rekonstrukce%20a%20p&#345;&#237;stavba%20pro%20nov&#233;%20cvi&#269;n&#233;%20kuchyn&#283;\9-DPS%2020.8.2018\ROZPO&#268;TY\Celkov&#233;\RO-2362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olem\bkb-st\2018\18-4101-01_SLU%20Opava%20-%20Rekonstrukce%20a%20p&#345;&#237;stavba%20pro%20nov&#233;%20cvi&#269;n&#233;%20kuchyn&#283;\9-DPS%2020.8.2018\ROZPO&#268;TY\Celkov&#233;\RO-2362%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ulni"/>
      <sheetName val="Pomocny"/>
      <sheetName val="Rekapitulace stavby"/>
      <sheetName val="00_VRN - Vedlejší rozpočt..."/>
      <sheetName val="01_SO01 - ASŘ + SKŘ"/>
      <sheetName val="02_SO01_1 - Zti + ÚT"/>
      <sheetName val="03_SO01_2 - VZT"/>
      <sheetName val="04_SO01_3 - Elektroinstalace"/>
      <sheetName val="05_SO01_4 - Technologie k..."/>
    </sheetNames>
    <sheetDataSet>
      <sheetData sheetId="0"/>
      <sheetData sheetId="1">
        <row r="1">
          <cell r="B1" t="str">
            <v>BKB-RO-2362a</v>
          </cell>
        </row>
        <row r="2">
          <cell r="B2" t="str">
            <v>Slezská univerzita Opava</v>
          </cell>
        </row>
        <row r="5">
          <cell r="B5" t="str">
            <v>18-4101</v>
          </cell>
        </row>
        <row r="7">
          <cell r="B7" t="str">
            <v>MODERNIZACE A ROZŠÍŘENÍ GASTRONOMICKÉHO CENTRA ÚLGaT V AREÁLU HRADECKÁ 17, OPAVA   
</v>
          </cell>
        </row>
        <row r="8">
          <cell r="B8" t="str">
            <v>Celkový rozpočet stavby</v>
          </cell>
        </row>
        <row r="11">
          <cell r="B11" t="str">
            <v>Ing. Adéla Prchalová</v>
          </cell>
        </row>
        <row r="12">
          <cell r="B12" t="str">
            <v>Martin Tuma </v>
          </cell>
        </row>
        <row r="13">
          <cell r="B13">
            <v>43329.6636475694</v>
          </cell>
        </row>
        <row r="14">
          <cell r="B14" t="str">
            <v>DPS</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ni"/>
      <sheetName val="Pomocny"/>
      <sheetName val="Rekapitulace stavby"/>
      <sheetName val="00_VRN - Vedlejší rozpočt..."/>
      <sheetName val="01_SO01 - ASŘ + SKŘ"/>
      <sheetName val="02_SO01_1 - Zti + ÚT"/>
      <sheetName val="03_SO01_2 - VZT"/>
      <sheetName val="04_SO01_3 - Elektroinstalace"/>
      <sheetName val="05_SO01_4 - Technologie k..."/>
    </sheetNames>
    <sheetDataSet>
      <sheetData sheetId="0"/>
      <sheetData sheetId="1">
        <row r="1">
          <cell r="B1" t="str">
            <v>BKB-RO-2362</v>
          </cell>
        </row>
        <row r="2">
          <cell r="B2" t="str">
            <v>Slezská univerzita Opava</v>
          </cell>
        </row>
        <row r="5">
          <cell r="B5" t="str">
            <v>18-4101</v>
          </cell>
        </row>
        <row r="7">
          <cell r="B7" t="str">
            <v>MODERNIZACE A ROZŠÍŘENÍ GASTRONOMICKÉHO CENTRA ÚLGaT V AREÁLU HRADECKÁ 17, OPAVA   
</v>
          </cell>
        </row>
        <row r="8">
          <cell r="B8" t="str">
            <v>Celkový rozpočet stavby</v>
          </cell>
        </row>
        <row r="11">
          <cell r="B11" t="str">
            <v>Ing. Adéla Prchalová</v>
          </cell>
        </row>
        <row r="12">
          <cell r="B12" t="str">
            <v>Martin Tuma </v>
          </cell>
        </row>
        <row r="13">
          <cell r="B13">
            <v>43329.6636475694</v>
          </cell>
        </row>
        <row r="14">
          <cell r="B14" t="str">
            <v>DPS</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41"/>
  <sheetViews>
    <sheetView tabSelected="1" workbookViewId="0" topLeftCell="A1">
      <selection activeCell="M38" sqref="M38"/>
    </sheetView>
  </sheetViews>
  <sheetFormatPr defaultColWidth="9.140625" defaultRowHeight="12"/>
  <cols>
    <col min="1" max="1" width="4.28125" style="146" customWidth="1"/>
    <col min="2" max="2" width="58.00390625" style="146" customWidth="1"/>
    <col min="3" max="3" width="18.28125" style="146" customWidth="1"/>
    <col min="4" max="4" width="26.421875" style="146" customWidth="1"/>
    <col min="5" max="16384" width="9.28125" style="146" customWidth="1"/>
  </cols>
  <sheetData>
    <row r="1" spans="1:255" ht="35.1" customHeight="1">
      <c r="A1" s="219" t="s">
        <v>0</v>
      </c>
      <c r="B1" s="289"/>
      <c r="C1" s="289"/>
      <c r="D1" s="289"/>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row>
    <row r="2" spans="1:255" ht="15">
      <c r="A2" s="220" t="s">
        <v>1</v>
      </c>
      <c r="B2" s="290"/>
      <c r="C2" s="290"/>
      <c r="D2" s="290"/>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c r="FF2" s="198"/>
      <c r="FG2" s="198"/>
      <c r="FH2" s="198"/>
      <c r="FI2" s="198"/>
      <c r="FJ2" s="198"/>
      <c r="FK2" s="198"/>
      <c r="FL2" s="198"/>
      <c r="FM2" s="198"/>
      <c r="FN2" s="198"/>
      <c r="FO2" s="198"/>
      <c r="FP2" s="198"/>
      <c r="FQ2" s="198"/>
      <c r="FR2" s="198"/>
      <c r="FS2" s="198"/>
      <c r="FT2" s="198"/>
      <c r="FU2" s="198"/>
      <c r="FV2" s="198"/>
      <c r="FW2" s="198"/>
      <c r="FX2" s="198"/>
      <c r="FY2" s="198"/>
      <c r="FZ2" s="198"/>
      <c r="GA2" s="198"/>
      <c r="GB2" s="198"/>
      <c r="GC2" s="198"/>
      <c r="GD2" s="198"/>
      <c r="GE2" s="198"/>
      <c r="GF2" s="198"/>
      <c r="GG2" s="198"/>
      <c r="GH2" s="198"/>
      <c r="GI2" s="198"/>
      <c r="GJ2" s="198"/>
      <c r="GK2" s="198"/>
      <c r="GL2" s="198"/>
      <c r="GM2" s="198"/>
      <c r="GN2" s="198"/>
      <c r="GO2" s="198"/>
      <c r="GP2" s="198"/>
      <c r="GQ2" s="198"/>
      <c r="GR2" s="198"/>
      <c r="GS2" s="198"/>
      <c r="GT2" s="198"/>
      <c r="GU2" s="198"/>
      <c r="GV2" s="198"/>
      <c r="GW2" s="198"/>
      <c r="GX2" s="198"/>
      <c r="GY2" s="198"/>
      <c r="GZ2" s="198"/>
      <c r="HA2" s="198"/>
      <c r="HB2" s="198"/>
      <c r="HC2" s="198"/>
      <c r="HD2" s="198"/>
      <c r="HE2" s="198"/>
      <c r="HF2" s="198"/>
      <c r="HG2" s="198"/>
      <c r="HH2" s="198"/>
      <c r="HI2" s="198"/>
      <c r="HJ2" s="198"/>
      <c r="HK2" s="198"/>
      <c r="HL2" s="198"/>
      <c r="HM2" s="198"/>
      <c r="HN2" s="198"/>
      <c r="HO2" s="198"/>
      <c r="HP2" s="198"/>
      <c r="HQ2" s="198"/>
      <c r="HR2" s="198"/>
      <c r="HS2" s="198"/>
      <c r="HT2" s="198"/>
      <c r="HU2" s="198"/>
      <c r="HV2" s="198"/>
      <c r="HW2" s="198"/>
      <c r="HX2" s="198"/>
      <c r="HY2" s="198"/>
      <c r="HZ2" s="198"/>
      <c r="IA2" s="198"/>
      <c r="IB2" s="198"/>
      <c r="IC2" s="198"/>
      <c r="ID2" s="198"/>
      <c r="IE2" s="198"/>
      <c r="IF2" s="198"/>
      <c r="IG2" s="198"/>
      <c r="IH2" s="198"/>
      <c r="II2" s="198"/>
      <c r="IJ2" s="198"/>
      <c r="IK2" s="198"/>
      <c r="IL2" s="198"/>
      <c r="IM2" s="198"/>
      <c r="IN2" s="198"/>
      <c r="IO2" s="198"/>
      <c r="IP2" s="198"/>
      <c r="IQ2" s="198"/>
      <c r="IR2" s="198"/>
      <c r="IS2" s="198"/>
      <c r="IT2" s="198"/>
      <c r="IU2" s="198"/>
    </row>
    <row r="3" spans="1:255" ht="99.95" customHeight="1">
      <c r="A3" s="290"/>
      <c r="B3" s="290"/>
      <c r="C3" s="290"/>
      <c r="D3" s="290"/>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c r="IU3" s="198"/>
    </row>
    <row r="4" spans="1:255" ht="24.95" customHeight="1">
      <c r="A4" s="221" t="s">
        <v>2</v>
      </c>
      <c r="B4" s="291"/>
      <c r="C4" s="291"/>
      <c r="D4" s="291"/>
      <c r="E4" s="197"/>
      <c r="F4" s="197"/>
      <c r="G4" s="197"/>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c r="BS4" s="218"/>
      <c r="BT4" s="218"/>
      <c r="BU4" s="218"/>
      <c r="BV4" s="218"/>
      <c r="BW4" s="218"/>
      <c r="BX4" s="218"/>
      <c r="BY4" s="218"/>
      <c r="BZ4" s="218"/>
      <c r="CA4" s="218"/>
      <c r="CB4" s="218"/>
      <c r="CC4" s="218"/>
      <c r="CD4" s="218"/>
      <c r="CE4" s="218"/>
      <c r="CF4" s="218"/>
      <c r="CG4" s="218"/>
      <c r="CH4" s="218"/>
      <c r="CI4" s="218"/>
      <c r="CJ4" s="218"/>
      <c r="CK4" s="218"/>
      <c r="CL4" s="218"/>
      <c r="CM4" s="218"/>
      <c r="CN4" s="218"/>
      <c r="CO4" s="218"/>
      <c r="CP4" s="218"/>
      <c r="CQ4" s="218"/>
      <c r="CR4" s="218"/>
      <c r="CS4" s="218"/>
      <c r="CT4" s="218"/>
      <c r="CU4" s="218"/>
      <c r="CV4" s="218"/>
      <c r="CW4" s="218"/>
      <c r="CX4" s="218"/>
      <c r="CY4" s="218"/>
      <c r="CZ4" s="218"/>
      <c r="DA4" s="218"/>
      <c r="DB4" s="218"/>
      <c r="DC4" s="218"/>
      <c r="DD4" s="218"/>
      <c r="DE4" s="218"/>
      <c r="DF4" s="218"/>
      <c r="DG4" s="218"/>
      <c r="DH4" s="218"/>
      <c r="DI4" s="218"/>
      <c r="DJ4" s="218"/>
      <c r="DK4" s="218"/>
      <c r="DL4" s="218"/>
      <c r="DM4" s="218"/>
      <c r="DN4" s="218"/>
      <c r="DO4" s="218"/>
      <c r="DP4" s="218"/>
      <c r="DQ4" s="218"/>
      <c r="DR4" s="218"/>
      <c r="DS4" s="218"/>
      <c r="DT4" s="218"/>
      <c r="DU4" s="218"/>
      <c r="DV4" s="218"/>
      <c r="DW4" s="218"/>
      <c r="DX4" s="218"/>
      <c r="DY4" s="218"/>
      <c r="DZ4" s="218"/>
      <c r="EA4" s="218"/>
      <c r="EB4" s="218"/>
      <c r="EC4" s="218"/>
      <c r="ED4" s="218"/>
      <c r="EE4" s="218"/>
      <c r="EF4" s="218"/>
      <c r="EG4" s="218"/>
      <c r="EH4" s="218"/>
      <c r="EI4" s="218"/>
      <c r="EJ4" s="218"/>
      <c r="EK4" s="218"/>
      <c r="EL4" s="218"/>
      <c r="EM4" s="218"/>
      <c r="EN4" s="218"/>
      <c r="EO4" s="218"/>
      <c r="EP4" s="218"/>
      <c r="EQ4" s="218"/>
      <c r="ER4" s="218"/>
      <c r="ES4" s="218"/>
      <c r="ET4" s="218"/>
      <c r="EU4" s="218"/>
      <c r="EV4" s="218"/>
      <c r="EW4" s="218"/>
      <c r="EX4" s="218"/>
      <c r="EY4" s="218"/>
      <c r="EZ4" s="218"/>
      <c r="FA4" s="218"/>
      <c r="FB4" s="218"/>
      <c r="FC4" s="218"/>
      <c r="FD4" s="218"/>
      <c r="FE4" s="218"/>
      <c r="FF4" s="218"/>
      <c r="FG4" s="218"/>
      <c r="FH4" s="218"/>
      <c r="FI4" s="218"/>
      <c r="FJ4" s="218"/>
      <c r="FK4" s="218"/>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18"/>
      <c r="GS4" s="218"/>
      <c r="GT4" s="218"/>
      <c r="GU4" s="218"/>
      <c r="GV4" s="218"/>
      <c r="GW4" s="218"/>
      <c r="GX4" s="218"/>
      <c r="GY4" s="218"/>
      <c r="GZ4" s="218"/>
      <c r="HA4" s="218"/>
      <c r="HB4" s="218"/>
      <c r="HC4" s="218"/>
      <c r="HD4" s="218"/>
      <c r="HE4" s="218"/>
      <c r="HF4" s="218"/>
      <c r="HG4" s="218"/>
      <c r="HH4" s="218"/>
      <c r="HI4" s="218"/>
      <c r="HJ4" s="218"/>
      <c r="HK4" s="218"/>
      <c r="HL4" s="218"/>
      <c r="HM4" s="218"/>
      <c r="HN4" s="218"/>
      <c r="HO4" s="218"/>
      <c r="HP4" s="218"/>
      <c r="HQ4" s="218"/>
      <c r="HR4" s="218"/>
      <c r="HS4" s="218"/>
      <c r="HT4" s="218"/>
      <c r="HU4" s="218"/>
      <c r="HV4" s="218"/>
      <c r="HW4" s="218"/>
      <c r="HX4" s="218"/>
      <c r="HY4" s="218"/>
      <c r="HZ4" s="218"/>
      <c r="IA4" s="218"/>
      <c r="IB4" s="218"/>
      <c r="IC4" s="218"/>
      <c r="ID4" s="218"/>
      <c r="IE4" s="218"/>
      <c r="IF4" s="218"/>
      <c r="IG4" s="218"/>
      <c r="IH4" s="218"/>
      <c r="II4" s="218"/>
      <c r="IJ4" s="218"/>
      <c r="IK4" s="218"/>
      <c r="IL4" s="218"/>
      <c r="IM4" s="218"/>
      <c r="IN4" s="218"/>
      <c r="IO4" s="218"/>
      <c r="IP4" s="218"/>
      <c r="IQ4" s="218"/>
      <c r="IR4" s="218"/>
      <c r="IS4" s="218"/>
      <c r="IT4" s="218"/>
      <c r="IU4" s="218"/>
    </row>
    <row r="5" spans="1:255" ht="24.95" customHeight="1">
      <c r="A5" s="221" t="s">
        <v>3</v>
      </c>
      <c r="B5" s="291"/>
      <c r="C5" s="291"/>
      <c r="D5" s="291"/>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8"/>
      <c r="IS5" s="198"/>
      <c r="IT5" s="198"/>
      <c r="IU5" s="198"/>
    </row>
    <row r="6" spans="1:255" ht="18" customHeight="1">
      <c r="A6" s="198"/>
      <c r="B6" s="147"/>
      <c r="C6" s="147"/>
      <c r="D6" s="147"/>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8"/>
      <c r="IS6" s="198"/>
      <c r="IT6" s="198"/>
      <c r="IU6" s="198"/>
    </row>
    <row r="7" spans="1:255" ht="18" customHeight="1">
      <c r="A7" s="198"/>
      <c r="B7" s="147"/>
      <c r="C7" s="147"/>
      <c r="D7" s="147"/>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c r="GT7" s="198"/>
      <c r="GU7" s="198"/>
      <c r="GV7" s="198"/>
      <c r="GW7" s="198"/>
      <c r="GX7" s="198"/>
      <c r="GY7" s="198"/>
      <c r="GZ7" s="198"/>
      <c r="HA7" s="198"/>
      <c r="HB7" s="198"/>
      <c r="HC7" s="198"/>
      <c r="HD7" s="198"/>
      <c r="HE7" s="198"/>
      <c r="HF7" s="198"/>
      <c r="HG7" s="198"/>
      <c r="HH7" s="198"/>
      <c r="HI7" s="198"/>
      <c r="HJ7" s="198"/>
      <c r="HK7" s="198"/>
      <c r="HL7" s="198"/>
      <c r="HM7" s="198"/>
      <c r="HN7" s="198"/>
      <c r="HO7" s="198"/>
      <c r="HP7" s="198"/>
      <c r="HQ7" s="198"/>
      <c r="HR7" s="198"/>
      <c r="HS7" s="198"/>
      <c r="HT7" s="198"/>
      <c r="HU7" s="198"/>
      <c r="HV7" s="198"/>
      <c r="HW7" s="198"/>
      <c r="HX7" s="198"/>
      <c r="HY7" s="198"/>
      <c r="HZ7" s="198"/>
      <c r="IA7" s="198"/>
      <c r="IB7" s="198"/>
      <c r="IC7" s="198"/>
      <c r="ID7" s="198"/>
      <c r="IE7" s="198"/>
      <c r="IF7" s="198"/>
      <c r="IG7" s="198"/>
      <c r="IH7" s="198"/>
      <c r="II7" s="198"/>
      <c r="IJ7" s="198"/>
      <c r="IK7" s="198"/>
      <c r="IL7" s="198"/>
      <c r="IM7" s="198"/>
      <c r="IN7" s="198"/>
      <c r="IO7" s="198"/>
      <c r="IP7" s="198"/>
      <c r="IQ7" s="198"/>
      <c r="IR7" s="198"/>
      <c r="IS7" s="198"/>
      <c r="IT7" s="198"/>
      <c r="IU7" s="198"/>
    </row>
    <row r="8" spans="1:255" ht="18" customHeight="1">
      <c r="A8" s="198"/>
      <c r="B8" s="147"/>
      <c r="C8" s="147"/>
      <c r="D8" s="147"/>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8"/>
      <c r="IS8" s="198"/>
      <c r="IT8" s="198"/>
      <c r="IU8" s="198"/>
    </row>
    <row r="9" spans="1:255" ht="18" customHeight="1">
      <c r="A9" s="198"/>
      <c r="B9" s="147"/>
      <c r="C9" s="147"/>
      <c r="D9" s="147"/>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c r="GT9" s="198"/>
      <c r="GU9" s="198"/>
      <c r="GV9" s="198"/>
      <c r="GW9" s="198"/>
      <c r="GX9" s="198"/>
      <c r="GY9" s="198"/>
      <c r="GZ9" s="198"/>
      <c r="HA9" s="198"/>
      <c r="HB9" s="198"/>
      <c r="HC9" s="198"/>
      <c r="HD9" s="198"/>
      <c r="HE9" s="198"/>
      <c r="HF9" s="198"/>
      <c r="HG9" s="198"/>
      <c r="HH9" s="198"/>
      <c r="HI9" s="198"/>
      <c r="HJ9" s="198"/>
      <c r="HK9" s="198"/>
      <c r="HL9" s="198"/>
      <c r="HM9" s="198"/>
      <c r="HN9" s="198"/>
      <c r="HO9" s="198"/>
      <c r="HP9" s="198"/>
      <c r="HQ9" s="198"/>
      <c r="HR9" s="198"/>
      <c r="HS9" s="198"/>
      <c r="HT9" s="198"/>
      <c r="HU9" s="198"/>
      <c r="HV9" s="198"/>
      <c r="HW9" s="198"/>
      <c r="HX9" s="198"/>
      <c r="HY9" s="198"/>
      <c r="HZ9" s="198"/>
      <c r="IA9" s="198"/>
      <c r="IB9" s="198"/>
      <c r="IC9" s="198"/>
      <c r="ID9" s="198"/>
      <c r="IE9" s="198"/>
      <c r="IF9" s="198"/>
      <c r="IG9" s="198"/>
      <c r="IH9" s="198"/>
      <c r="II9" s="198"/>
      <c r="IJ9" s="198"/>
      <c r="IK9" s="198"/>
      <c r="IL9" s="198"/>
      <c r="IM9" s="198"/>
      <c r="IN9" s="198"/>
      <c r="IO9" s="198"/>
      <c r="IP9" s="198"/>
      <c r="IQ9" s="198"/>
      <c r="IR9" s="198"/>
      <c r="IS9" s="198"/>
      <c r="IT9" s="198"/>
      <c r="IU9" s="198"/>
    </row>
    <row r="10" spans="1:255" ht="18" customHeight="1">
      <c r="A10" s="198"/>
      <c r="B10" s="147"/>
      <c r="C10" s="147"/>
      <c r="D10" s="147"/>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c r="GT10" s="198"/>
      <c r="GU10" s="198"/>
      <c r="GV10" s="198"/>
      <c r="GW10" s="198"/>
      <c r="GX10" s="198"/>
      <c r="GY10" s="198"/>
      <c r="GZ10" s="198"/>
      <c r="HA10" s="198"/>
      <c r="HB10" s="198"/>
      <c r="HC10" s="198"/>
      <c r="HD10" s="198"/>
      <c r="HE10" s="198"/>
      <c r="HF10" s="198"/>
      <c r="HG10" s="198"/>
      <c r="HH10" s="198"/>
      <c r="HI10" s="198"/>
      <c r="HJ10" s="198"/>
      <c r="HK10" s="198"/>
      <c r="HL10" s="198"/>
      <c r="HM10" s="198"/>
      <c r="HN10" s="198"/>
      <c r="HO10" s="198"/>
      <c r="HP10" s="198"/>
      <c r="HQ10" s="198"/>
      <c r="HR10" s="198"/>
      <c r="HS10" s="198"/>
      <c r="HT10" s="198"/>
      <c r="HU10" s="198"/>
      <c r="HV10" s="198"/>
      <c r="HW10" s="198"/>
      <c r="HX10" s="198"/>
      <c r="HY10" s="198"/>
      <c r="HZ10" s="198"/>
      <c r="IA10" s="198"/>
      <c r="IB10" s="198"/>
      <c r="IC10" s="198"/>
      <c r="ID10" s="198"/>
      <c r="IE10" s="198"/>
      <c r="IF10" s="198"/>
      <c r="IG10" s="198"/>
      <c r="IH10" s="198"/>
      <c r="II10" s="198"/>
      <c r="IJ10" s="198"/>
      <c r="IK10" s="198"/>
      <c r="IL10" s="198"/>
      <c r="IM10" s="198"/>
      <c r="IN10" s="198"/>
      <c r="IO10" s="198"/>
      <c r="IP10" s="198"/>
      <c r="IQ10" s="198"/>
      <c r="IR10" s="198"/>
      <c r="IS10" s="198"/>
      <c r="IT10" s="198"/>
      <c r="IU10" s="198"/>
    </row>
    <row r="11" spans="1:255" ht="18" customHeight="1">
      <c r="A11" s="198"/>
      <c r="B11" s="147"/>
      <c r="C11" s="147"/>
      <c r="D11" s="147"/>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c r="HJ11" s="198"/>
      <c r="HK11" s="198"/>
      <c r="HL11" s="198"/>
      <c r="HM11" s="198"/>
      <c r="HN11" s="198"/>
      <c r="HO11" s="198"/>
      <c r="HP11" s="198"/>
      <c r="HQ11" s="198"/>
      <c r="HR11" s="198"/>
      <c r="HS11" s="198"/>
      <c r="HT11" s="198"/>
      <c r="HU11" s="198"/>
      <c r="HV11" s="198"/>
      <c r="HW11" s="198"/>
      <c r="HX11" s="198"/>
      <c r="HY11" s="198"/>
      <c r="HZ11" s="198"/>
      <c r="IA11" s="198"/>
      <c r="IB11" s="198"/>
      <c r="IC11" s="198"/>
      <c r="ID11" s="198"/>
      <c r="IE11" s="198"/>
      <c r="IF11" s="198"/>
      <c r="IG11" s="198"/>
      <c r="IH11" s="198"/>
      <c r="II11" s="198"/>
      <c r="IJ11" s="198"/>
      <c r="IK11" s="198"/>
      <c r="IL11" s="198"/>
      <c r="IM11" s="198"/>
      <c r="IN11" s="198"/>
      <c r="IO11" s="198"/>
      <c r="IP11" s="198"/>
      <c r="IQ11" s="198"/>
      <c r="IR11" s="198"/>
      <c r="IS11" s="198"/>
      <c r="IT11" s="198"/>
      <c r="IU11" s="198"/>
    </row>
    <row r="12" spans="1:255" ht="18" customHeight="1">
      <c r="A12" s="198"/>
      <c r="B12" s="147"/>
      <c r="C12" s="147"/>
      <c r="D12" s="147"/>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c r="HJ12" s="198"/>
      <c r="HK12" s="198"/>
      <c r="HL12" s="198"/>
      <c r="HM12" s="198"/>
      <c r="HN12" s="198"/>
      <c r="HO12" s="198"/>
      <c r="HP12" s="198"/>
      <c r="HQ12" s="198"/>
      <c r="HR12" s="198"/>
      <c r="HS12" s="198"/>
      <c r="HT12" s="198"/>
      <c r="HU12" s="198"/>
      <c r="HV12" s="198"/>
      <c r="HW12" s="198"/>
      <c r="HX12" s="198"/>
      <c r="HY12" s="198"/>
      <c r="HZ12" s="198"/>
      <c r="IA12" s="198"/>
      <c r="IB12" s="198"/>
      <c r="IC12" s="198"/>
      <c r="ID12" s="198"/>
      <c r="IE12" s="198"/>
      <c r="IF12" s="198"/>
      <c r="IG12" s="198"/>
      <c r="IH12" s="198"/>
      <c r="II12" s="198"/>
      <c r="IJ12" s="198"/>
      <c r="IK12" s="198"/>
      <c r="IL12" s="198"/>
      <c r="IM12" s="198"/>
      <c r="IN12" s="198"/>
      <c r="IO12" s="198"/>
      <c r="IP12" s="198"/>
      <c r="IQ12" s="198"/>
      <c r="IR12" s="198"/>
      <c r="IS12" s="198"/>
      <c r="IT12" s="198"/>
      <c r="IU12" s="198"/>
    </row>
    <row r="13" spans="2:4" s="148" customFormat="1" ht="18" customHeight="1">
      <c r="B13" s="147"/>
      <c r="C13" s="147"/>
      <c r="D13" s="147"/>
    </row>
    <row r="14" spans="2:4" s="148" customFormat="1" ht="18" customHeight="1">
      <c r="B14" s="147"/>
      <c r="C14" s="147"/>
      <c r="D14" s="147"/>
    </row>
    <row r="15" spans="2:4" s="148" customFormat="1" ht="18" customHeight="1">
      <c r="B15" s="147"/>
      <c r="C15" s="292" t="s">
        <v>4</v>
      </c>
      <c r="D15" s="293"/>
    </row>
    <row r="16" spans="2:4" s="148" customFormat="1" ht="18" customHeight="1">
      <c r="B16" s="147"/>
      <c r="C16" s="222"/>
      <c r="D16" s="222"/>
    </row>
    <row r="17" spans="2:4" s="148" customFormat="1" ht="18" customHeight="1">
      <c r="B17" s="147"/>
      <c r="C17" s="223"/>
      <c r="D17" s="223"/>
    </row>
    <row r="18" s="149" customFormat="1" ht="18" customHeight="1">
      <c r="D18" s="150"/>
    </row>
    <row r="19" spans="1:4" s="149" customFormat="1" ht="15">
      <c r="A19" s="151" t="s">
        <v>5</v>
      </c>
      <c r="B19" s="152" t="s">
        <v>6</v>
      </c>
      <c r="C19" s="152" t="s">
        <v>7</v>
      </c>
      <c r="D19" s="152" t="s">
        <v>8</v>
      </c>
    </row>
    <row r="20" spans="1:5" s="149" customFormat="1" ht="15.75">
      <c r="A20" s="153"/>
      <c r="B20" s="154"/>
      <c r="C20" s="155"/>
      <c r="D20" s="154"/>
      <c r="E20" s="150"/>
    </row>
    <row r="21" spans="1:5" s="149" customFormat="1" ht="15.75">
      <c r="A21" s="153"/>
      <c r="B21" s="154"/>
      <c r="C21" s="155"/>
      <c r="D21" s="154"/>
      <c r="E21" s="150"/>
    </row>
    <row r="22" spans="1:5" s="149" customFormat="1" ht="15.75">
      <c r="A22" s="153"/>
      <c r="B22" s="154"/>
      <c r="C22" s="155"/>
      <c r="D22" s="154"/>
      <c r="E22" s="150"/>
    </row>
    <row r="23" spans="1:5" s="149" customFormat="1" ht="15.75">
      <c r="A23" s="153"/>
      <c r="B23" s="154"/>
      <c r="C23" s="155"/>
      <c r="D23" s="154"/>
      <c r="E23" s="150"/>
    </row>
    <row r="24" spans="1:4" s="149" customFormat="1" ht="15">
      <c r="A24" s="153"/>
      <c r="B24" s="172" t="s">
        <v>9</v>
      </c>
      <c r="C24" s="155"/>
      <c r="D24" s="156"/>
    </row>
    <row r="25" spans="1:4" s="149" customFormat="1" ht="18" customHeight="1">
      <c r="A25" s="157"/>
      <c r="B25" s="158"/>
      <c r="C25" s="159"/>
      <c r="D25" s="160"/>
    </row>
    <row r="26" spans="1:4" s="149" customFormat="1" ht="18" customHeight="1">
      <c r="A26" s="294" t="s">
        <v>10</v>
      </c>
      <c r="B26" s="295"/>
      <c r="C26" s="224" t="s">
        <v>11</v>
      </c>
      <c r="D26" s="225"/>
    </row>
    <row r="27" spans="1:4" s="149" customFormat="1" ht="18" customHeight="1">
      <c r="A27" s="230" t="str">
        <f>Objednatel</f>
        <v>Slezská univerzita Opava</v>
      </c>
      <c r="B27" s="231"/>
      <c r="C27" s="226"/>
      <c r="D27" s="227"/>
    </row>
    <row r="28" spans="1:4" s="149" customFormat="1" ht="18" customHeight="1">
      <c r="A28" s="296" t="s">
        <v>12</v>
      </c>
      <c r="B28" s="297"/>
      <c r="C28" s="228"/>
      <c r="D28" s="229"/>
    </row>
    <row r="29" spans="1:4" s="149" customFormat="1" ht="15">
      <c r="A29" s="292" t="s">
        <v>13</v>
      </c>
      <c r="B29" s="293"/>
      <c r="C29" s="161" t="s">
        <v>8</v>
      </c>
      <c r="D29" s="162" t="str">
        <f>Vypracoval</f>
        <v>HAWLÍK</v>
      </c>
    </row>
    <row r="30" spans="1:4" s="149" customFormat="1" ht="15">
      <c r="A30" s="232" t="str">
        <f>Akce</f>
        <v xml:space="preserve">MODERNIZACE A ROZŠÍŘENÍ GASTRONOMICKÉHO CENTRA ÚLGaT V AREÁLU HRADECKÁ 17, OPAVA   
</v>
      </c>
      <c r="B30" s="233"/>
      <c r="C30" s="163" t="s">
        <v>14</v>
      </c>
      <c r="D30" s="164" t="str">
        <f>UPPER(Kontroloval)</f>
        <v>ING. ADÉLA PRCHALOVÁ</v>
      </c>
    </row>
    <row r="31" spans="1:4" s="149" customFormat="1" ht="15">
      <c r="A31" s="232"/>
      <c r="B31" s="233"/>
      <c r="C31" s="163" t="s">
        <v>15</v>
      </c>
      <c r="D31" s="165" t="str">
        <f>UPPER(Schvalil)</f>
        <v xml:space="preserve">MARTIN TUMA </v>
      </c>
    </row>
    <row r="32" spans="1:4" s="149" customFormat="1" ht="15">
      <c r="A32" s="232"/>
      <c r="B32" s="233"/>
      <c r="C32" s="163" t="s">
        <v>7</v>
      </c>
      <c r="D32" s="166">
        <f>Datum</f>
        <v>43329.6636475694</v>
      </c>
    </row>
    <row r="33" spans="1:4" s="149" customFormat="1" ht="15">
      <c r="A33" s="232"/>
      <c r="B33" s="233"/>
      <c r="C33" s="163" t="s">
        <v>16</v>
      </c>
      <c r="D33" s="165" t="str">
        <f>Stupen</f>
        <v>DPS</v>
      </c>
    </row>
    <row r="34" spans="1:4" s="149" customFormat="1" ht="15">
      <c r="A34" s="232"/>
      <c r="B34" s="233"/>
      <c r="C34" s="163" t="s">
        <v>17</v>
      </c>
      <c r="D34" s="165" t="str">
        <f>Zakazka</f>
        <v>18-4101</v>
      </c>
    </row>
    <row r="35" spans="1:4" s="149" customFormat="1" ht="15">
      <c r="A35" s="234"/>
      <c r="B35" s="235"/>
      <c r="C35" s="167" t="s">
        <v>18</v>
      </c>
      <c r="D35" s="168">
        <v>50</v>
      </c>
    </row>
    <row r="36" spans="1:4" ht="12">
      <c r="A36" s="298" t="s">
        <v>19</v>
      </c>
      <c r="B36" s="291"/>
      <c r="C36" s="292" t="s">
        <v>20</v>
      </c>
      <c r="D36" s="293"/>
    </row>
    <row r="37" spans="1:4" ht="18" customHeight="1">
      <c r="A37" s="236" t="str">
        <f>Pomocny!B8</f>
        <v>Výkaz výměr
GASTROTECHNOLOGIE</v>
      </c>
      <c r="B37" s="237"/>
      <c r="C37" s="222" t="str">
        <f>Pomocny!B1</f>
        <v>BKB-SM-6232</v>
      </c>
      <c r="D37" s="222"/>
    </row>
    <row r="38" spans="1:4" ht="18" customHeight="1">
      <c r="A38" s="238"/>
      <c r="B38" s="239"/>
      <c r="C38" s="223"/>
      <c r="D38" s="223"/>
    </row>
    <row r="40" spans="1:4" ht="12">
      <c r="A40" s="198"/>
      <c r="B40" s="198"/>
      <c r="C40" s="198"/>
      <c r="D40" s="169"/>
    </row>
    <row r="41" spans="1:4" ht="12">
      <c r="A41" s="198"/>
      <c r="B41" s="198"/>
      <c r="C41" s="198"/>
      <c r="D41" s="169"/>
    </row>
  </sheetData>
  <mergeCells count="79">
    <mergeCell ref="A29:B29"/>
    <mergeCell ref="A30:B35"/>
    <mergeCell ref="A36:B36"/>
    <mergeCell ref="C36:D36"/>
    <mergeCell ref="A37:B38"/>
    <mergeCell ref="C37:D38"/>
    <mergeCell ref="A5:D5"/>
    <mergeCell ref="C15:D15"/>
    <mergeCell ref="C16:D17"/>
    <mergeCell ref="A26:B26"/>
    <mergeCell ref="C26:D28"/>
    <mergeCell ref="A27:B27"/>
    <mergeCell ref="A28:B28"/>
    <mergeCell ref="IR4:IU4"/>
    <mergeCell ref="GZ4:HC4"/>
    <mergeCell ref="HD4:HG4"/>
    <mergeCell ref="HH4:HK4"/>
    <mergeCell ref="HL4:HO4"/>
    <mergeCell ref="HP4:HS4"/>
    <mergeCell ref="HT4:HW4"/>
    <mergeCell ref="HX4:IA4"/>
    <mergeCell ref="IB4:IE4"/>
    <mergeCell ref="IF4:II4"/>
    <mergeCell ref="IJ4:IM4"/>
    <mergeCell ref="IN4:IQ4"/>
    <mergeCell ref="GV4:GY4"/>
    <mergeCell ref="FD4:FG4"/>
    <mergeCell ref="FH4:FK4"/>
    <mergeCell ref="FL4:FO4"/>
    <mergeCell ref="FP4:FS4"/>
    <mergeCell ref="FT4:FW4"/>
    <mergeCell ref="FX4:GA4"/>
    <mergeCell ref="GB4:GE4"/>
    <mergeCell ref="GF4:GI4"/>
    <mergeCell ref="GJ4:GM4"/>
    <mergeCell ref="GN4:GQ4"/>
    <mergeCell ref="GR4:GU4"/>
    <mergeCell ref="EZ4:FC4"/>
    <mergeCell ref="DH4:DK4"/>
    <mergeCell ref="DL4:DO4"/>
    <mergeCell ref="DP4:DS4"/>
    <mergeCell ref="DT4:DW4"/>
    <mergeCell ref="DX4:EA4"/>
    <mergeCell ref="EB4:EE4"/>
    <mergeCell ref="EF4:EI4"/>
    <mergeCell ref="EJ4:EM4"/>
    <mergeCell ref="EN4:EQ4"/>
    <mergeCell ref="ER4:EU4"/>
    <mergeCell ref="EV4:EY4"/>
    <mergeCell ref="DD4:DG4"/>
    <mergeCell ref="BL4:BO4"/>
    <mergeCell ref="BP4:BS4"/>
    <mergeCell ref="BT4:BW4"/>
    <mergeCell ref="BX4:CA4"/>
    <mergeCell ref="CB4:CE4"/>
    <mergeCell ref="CF4:CI4"/>
    <mergeCell ref="CJ4:CM4"/>
    <mergeCell ref="CN4:CQ4"/>
    <mergeCell ref="CR4:CU4"/>
    <mergeCell ref="CV4:CY4"/>
    <mergeCell ref="CZ4:DC4"/>
    <mergeCell ref="BH4:BK4"/>
    <mergeCell ref="P4:S4"/>
    <mergeCell ref="T4:W4"/>
    <mergeCell ref="X4:AA4"/>
    <mergeCell ref="AB4:AE4"/>
    <mergeCell ref="AF4:AI4"/>
    <mergeCell ref="AJ4:AM4"/>
    <mergeCell ref="AN4:AQ4"/>
    <mergeCell ref="AR4:AU4"/>
    <mergeCell ref="AV4:AY4"/>
    <mergeCell ref="AZ4:BC4"/>
    <mergeCell ref="BD4:BG4"/>
    <mergeCell ref="L4:O4"/>
    <mergeCell ref="A1:D1"/>
    <mergeCell ref="A2:D2"/>
    <mergeCell ref="A3:D3"/>
    <mergeCell ref="A4:D4"/>
    <mergeCell ref="H4:K4"/>
  </mergeCells>
  <printOptions horizontalCentered="1"/>
  <pageMargins left="0.5905511811023623" right="0.5905511811023623" top="0.5905511811023623" bottom="0.7874015748031497" header="0.5118110236220472"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workbookViewId="0" topLeftCell="A1">
      <selection activeCell="F8" sqref="F8"/>
    </sheetView>
  </sheetViews>
  <sheetFormatPr defaultColWidth="9.140625" defaultRowHeight="12"/>
  <cols>
    <col min="1" max="1" width="24.00390625" style="146" customWidth="1"/>
    <col min="2" max="2" width="47.421875" style="146" customWidth="1"/>
    <col min="3" max="16384" width="9.28125" style="146" customWidth="1"/>
  </cols>
  <sheetData>
    <row r="1" spans="1:2" ht="12">
      <c r="A1" s="198" t="s">
        <v>21</v>
      </c>
      <c r="B1" s="198" t="s">
        <v>22</v>
      </c>
    </row>
    <row r="2" spans="1:2" ht="12">
      <c r="A2" s="198" t="s">
        <v>23</v>
      </c>
      <c r="B2" s="198" t="s">
        <v>24</v>
      </c>
    </row>
    <row r="3" spans="1:2" ht="12">
      <c r="A3" s="198" t="s">
        <v>25</v>
      </c>
      <c r="B3" s="198" t="s">
        <v>12</v>
      </c>
    </row>
    <row r="4" spans="1:2" ht="12">
      <c r="A4" s="198" t="s">
        <v>26</v>
      </c>
      <c r="B4" s="198" t="s">
        <v>27</v>
      </c>
    </row>
    <row r="5" spans="1:2" ht="12">
      <c r="A5" s="198" t="s">
        <v>28</v>
      </c>
      <c r="B5" s="198" t="s">
        <v>29</v>
      </c>
    </row>
    <row r="6" spans="1:2" ht="12">
      <c r="A6" s="198" t="s">
        <v>30</v>
      </c>
      <c r="B6" s="198" t="s">
        <v>31</v>
      </c>
    </row>
    <row r="7" spans="1:2" ht="89.25">
      <c r="A7" s="198" t="s">
        <v>32</v>
      </c>
      <c r="B7" s="170" t="s">
        <v>33</v>
      </c>
    </row>
    <row r="8" spans="1:2" ht="25.5">
      <c r="A8" s="198" t="s">
        <v>34</v>
      </c>
      <c r="B8" s="170" t="s">
        <v>35</v>
      </c>
    </row>
    <row r="10" spans="1:2" ht="12">
      <c r="A10" s="198" t="s">
        <v>36</v>
      </c>
      <c r="B10" s="198" t="s">
        <v>37</v>
      </c>
    </row>
    <row r="11" spans="1:2" ht="12">
      <c r="A11" s="198" t="s">
        <v>38</v>
      </c>
      <c r="B11" s="198" t="s">
        <v>39</v>
      </c>
    </row>
    <row r="12" spans="1:2" ht="12">
      <c r="A12" s="198" t="s">
        <v>40</v>
      </c>
      <c r="B12" s="198" t="s">
        <v>41</v>
      </c>
    </row>
    <row r="13" spans="1:2" ht="12">
      <c r="A13" s="198" t="s">
        <v>42</v>
      </c>
      <c r="B13" s="171">
        <v>43329.6636475694</v>
      </c>
    </row>
    <row r="14" spans="1:2" ht="12">
      <c r="A14" s="198" t="s">
        <v>43</v>
      </c>
      <c r="B14" s="198" t="s">
        <v>44</v>
      </c>
    </row>
    <row r="15" spans="1:2" ht="12">
      <c r="A15" s="198" t="s">
        <v>45</v>
      </c>
      <c r="B15" s="198"/>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M5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s>
  <sheetData>
    <row r="1" spans="1:74" ht="12">
      <c r="A1" s="10" t="s">
        <v>46</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10" t="s">
        <v>47</v>
      </c>
      <c r="BA1" s="10" t="s">
        <v>48</v>
      </c>
      <c r="BB1" s="10" t="s">
        <v>49</v>
      </c>
      <c r="BC1" s="206"/>
      <c r="BD1" s="206"/>
      <c r="BE1" s="206"/>
      <c r="BF1" s="206"/>
      <c r="BG1" s="206"/>
      <c r="BH1" s="206"/>
      <c r="BI1" s="206"/>
      <c r="BJ1" s="206"/>
      <c r="BK1" s="206"/>
      <c r="BL1" s="206"/>
      <c r="BM1" s="206"/>
      <c r="BN1" s="206"/>
      <c r="BO1" s="206"/>
      <c r="BP1" s="206"/>
      <c r="BQ1" s="206"/>
      <c r="BR1" s="206"/>
      <c r="BS1" s="206"/>
      <c r="BT1" s="10" t="s">
        <v>50</v>
      </c>
      <c r="BU1" s="10" t="s">
        <v>50</v>
      </c>
      <c r="BV1" s="10" t="s">
        <v>51</v>
      </c>
    </row>
    <row r="2" spans="1:74" ht="36.95" customHeight="1">
      <c r="A2" s="206"/>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99"/>
      <c r="AS2" s="299"/>
      <c r="AT2" s="299"/>
      <c r="AU2" s="299"/>
      <c r="AV2" s="299"/>
      <c r="AW2" s="299"/>
      <c r="AX2" s="299"/>
      <c r="AY2" s="299"/>
      <c r="AZ2" s="299"/>
      <c r="BA2" s="299"/>
      <c r="BB2" s="299"/>
      <c r="BC2" s="299"/>
      <c r="BD2" s="299"/>
      <c r="BE2" s="299"/>
      <c r="BF2" s="206"/>
      <c r="BG2" s="206"/>
      <c r="BH2" s="206"/>
      <c r="BI2" s="206"/>
      <c r="BJ2" s="206"/>
      <c r="BK2" s="206"/>
      <c r="BL2" s="206"/>
      <c r="BM2" s="206"/>
      <c r="BN2" s="206"/>
      <c r="BO2" s="206"/>
      <c r="BP2" s="206"/>
      <c r="BQ2" s="206"/>
      <c r="BR2" s="206"/>
      <c r="BS2" s="217" t="s">
        <v>52</v>
      </c>
      <c r="BT2" s="217" t="s">
        <v>53</v>
      </c>
      <c r="BU2" s="206"/>
      <c r="BV2" s="206"/>
    </row>
    <row r="3" spans="1:74" ht="6.95" customHeight="1">
      <c r="A3" s="206"/>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3"/>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17" t="s">
        <v>52</v>
      </c>
      <c r="BT3" s="217" t="s">
        <v>54</v>
      </c>
      <c r="BU3" s="206"/>
      <c r="BV3" s="206"/>
    </row>
    <row r="4" spans="1:74" ht="24.95" customHeight="1">
      <c r="A4" s="206"/>
      <c r="B4" s="14"/>
      <c r="C4" s="208"/>
      <c r="D4" s="15" t="s">
        <v>55</v>
      </c>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13"/>
      <c r="AS4" s="16" t="s">
        <v>56</v>
      </c>
      <c r="AT4" s="206"/>
      <c r="AU4" s="206"/>
      <c r="AV4" s="206"/>
      <c r="AW4" s="206"/>
      <c r="AX4" s="206"/>
      <c r="AY4" s="206"/>
      <c r="AZ4" s="206"/>
      <c r="BA4" s="206"/>
      <c r="BB4" s="206"/>
      <c r="BC4" s="206"/>
      <c r="BD4" s="206"/>
      <c r="BE4" s="173" t="s">
        <v>57</v>
      </c>
      <c r="BF4" s="206"/>
      <c r="BG4" s="206"/>
      <c r="BH4" s="206"/>
      <c r="BI4" s="206"/>
      <c r="BJ4" s="206"/>
      <c r="BK4" s="206"/>
      <c r="BL4" s="206"/>
      <c r="BM4" s="206"/>
      <c r="BN4" s="206"/>
      <c r="BO4" s="206"/>
      <c r="BP4" s="206"/>
      <c r="BQ4" s="206"/>
      <c r="BR4" s="206"/>
      <c r="BS4" s="217" t="s">
        <v>58</v>
      </c>
      <c r="BT4" s="206"/>
      <c r="BU4" s="206"/>
      <c r="BV4" s="206"/>
    </row>
    <row r="5" spans="1:74" ht="12" customHeight="1">
      <c r="A5" s="206"/>
      <c r="B5" s="14"/>
      <c r="C5" s="208"/>
      <c r="D5" s="17" t="s">
        <v>59</v>
      </c>
      <c r="E5" s="208"/>
      <c r="F5" s="208"/>
      <c r="G5" s="208"/>
      <c r="H5" s="208"/>
      <c r="I5" s="208"/>
      <c r="J5" s="208"/>
      <c r="K5" s="240" t="s">
        <v>60</v>
      </c>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208"/>
      <c r="AQ5" s="208"/>
      <c r="AR5" s="13"/>
      <c r="AS5" s="206"/>
      <c r="AT5" s="206"/>
      <c r="AU5" s="206"/>
      <c r="AV5" s="206"/>
      <c r="AW5" s="206"/>
      <c r="AX5" s="206"/>
      <c r="AY5" s="206"/>
      <c r="AZ5" s="206"/>
      <c r="BA5" s="206"/>
      <c r="BB5" s="206"/>
      <c r="BC5" s="206"/>
      <c r="BD5" s="206"/>
      <c r="BE5" s="241" t="s">
        <v>61</v>
      </c>
      <c r="BF5" s="206"/>
      <c r="BG5" s="206"/>
      <c r="BH5" s="206"/>
      <c r="BI5" s="206"/>
      <c r="BJ5" s="206"/>
      <c r="BK5" s="206"/>
      <c r="BL5" s="206"/>
      <c r="BM5" s="206"/>
      <c r="BN5" s="206"/>
      <c r="BO5" s="206"/>
      <c r="BP5" s="206"/>
      <c r="BQ5" s="206"/>
      <c r="BR5" s="206"/>
      <c r="BS5" s="217" t="s">
        <v>52</v>
      </c>
      <c r="BT5" s="206"/>
      <c r="BU5" s="206"/>
      <c r="BV5" s="206"/>
    </row>
    <row r="6" spans="1:74" ht="36.95" customHeight="1">
      <c r="A6" s="206"/>
      <c r="B6" s="14"/>
      <c r="C6" s="208"/>
      <c r="D6" s="18" t="s">
        <v>62</v>
      </c>
      <c r="E6" s="208"/>
      <c r="F6" s="208"/>
      <c r="G6" s="208"/>
      <c r="H6" s="208"/>
      <c r="I6" s="208"/>
      <c r="J6" s="208"/>
      <c r="K6" s="243" t="s">
        <v>63</v>
      </c>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208"/>
      <c r="AQ6" s="208"/>
      <c r="AR6" s="13"/>
      <c r="AS6" s="206"/>
      <c r="AT6" s="206"/>
      <c r="AU6" s="206"/>
      <c r="AV6" s="206"/>
      <c r="AW6" s="206"/>
      <c r="AX6" s="206"/>
      <c r="AY6" s="206"/>
      <c r="AZ6" s="206"/>
      <c r="BA6" s="206"/>
      <c r="BB6" s="206"/>
      <c r="BC6" s="206"/>
      <c r="BD6" s="206"/>
      <c r="BE6" s="242"/>
      <c r="BF6" s="206"/>
      <c r="BG6" s="206"/>
      <c r="BH6" s="206"/>
      <c r="BI6" s="206"/>
      <c r="BJ6" s="206"/>
      <c r="BK6" s="206"/>
      <c r="BL6" s="206"/>
      <c r="BM6" s="206"/>
      <c r="BN6" s="206"/>
      <c r="BO6" s="206"/>
      <c r="BP6" s="206"/>
      <c r="BQ6" s="206"/>
      <c r="BR6" s="206"/>
      <c r="BS6" s="217" t="s">
        <v>52</v>
      </c>
      <c r="BT6" s="206"/>
      <c r="BU6" s="206"/>
      <c r="BV6" s="206"/>
    </row>
    <row r="7" spans="1:74" ht="12" customHeight="1">
      <c r="A7" s="206"/>
      <c r="B7" s="14"/>
      <c r="C7" s="208"/>
      <c r="D7" s="212" t="s">
        <v>64</v>
      </c>
      <c r="E7" s="208"/>
      <c r="F7" s="208"/>
      <c r="G7" s="208"/>
      <c r="H7" s="208"/>
      <c r="I7" s="208"/>
      <c r="J7" s="208"/>
      <c r="K7" s="207" t="s">
        <v>47</v>
      </c>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12" t="s">
        <v>65</v>
      </c>
      <c r="AL7" s="208"/>
      <c r="AM7" s="208"/>
      <c r="AN7" s="207" t="s">
        <v>47</v>
      </c>
      <c r="AO7" s="208"/>
      <c r="AP7" s="208"/>
      <c r="AQ7" s="208"/>
      <c r="AR7" s="13"/>
      <c r="AS7" s="206"/>
      <c r="AT7" s="206"/>
      <c r="AU7" s="206"/>
      <c r="AV7" s="206"/>
      <c r="AW7" s="206"/>
      <c r="AX7" s="206"/>
      <c r="AY7" s="206"/>
      <c r="AZ7" s="206"/>
      <c r="BA7" s="206"/>
      <c r="BB7" s="206"/>
      <c r="BC7" s="206"/>
      <c r="BD7" s="206"/>
      <c r="BE7" s="242"/>
      <c r="BF7" s="206"/>
      <c r="BG7" s="206"/>
      <c r="BH7" s="206"/>
      <c r="BI7" s="206"/>
      <c r="BJ7" s="206"/>
      <c r="BK7" s="206"/>
      <c r="BL7" s="206"/>
      <c r="BM7" s="206"/>
      <c r="BN7" s="206"/>
      <c r="BO7" s="206"/>
      <c r="BP7" s="206"/>
      <c r="BQ7" s="206"/>
      <c r="BR7" s="206"/>
      <c r="BS7" s="217" t="s">
        <v>52</v>
      </c>
      <c r="BT7" s="206"/>
      <c r="BU7" s="206"/>
      <c r="BV7" s="206"/>
    </row>
    <row r="8" spans="1:74" ht="12" customHeight="1">
      <c r="A8" s="206"/>
      <c r="B8" s="14"/>
      <c r="C8" s="208"/>
      <c r="D8" s="212" t="s">
        <v>66</v>
      </c>
      <c r="E8" s="208"/>
      <c r="F8" s="208"/>
      <c r="G8" s="208"/>
      <c r="H8" s="208"/>
      <c r="I8" s="208"/>
      <c r="J8" s="208"/>
      <c r="K8" s="207" t="s">
        <v>67</v>
      </c>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12" t="s">
        <v>68</v>
      </c>
      <c r="AL8" s="208"/>
      <c r="AM8" s="208"/>
      <c r="AN8" s="216" t="s">
        <v>69</v>
      </c>
      <c r="AO8" s="208"/>
      <c r="AP8" s="208"/>
      <c r="AQ8" s="208"/>
      <c r="AR8" s="13"/>
      <c r="AS8" s="206"/>
      <c r="AT8" s="206"/>
      <c r="AU8" s="206"/>
      <c r="AV8" s="206"/>
      <c r="AW8" s="206"/>
      <c r="AX8" s="206"/>
      <c r="AY8" s="206"/>
      <c r="AZ8" s="206"/>
      <c r="BA8" s="206"/>
      <c r="BB8" s="206"/>
      <c r="BC8" s="206"/>
      <c r="BD8" s="206"/>
      <c r="BE8" s="242"/>
      <c r="BF8" s="206"/>
      <c r="BG8" s="206"/>
      <c r="BH8" s="206"/>
      <c r="BI8" s="206"/>
      <c r="BJ8" s="206"/>
      <c r="BK8" s="206"/>
      <c r="BL8" s="206"/>
      <c r="BM8" s="206"/>
      <c r="BN8" s="206"/>
      <c r="BO8" s="206"/>
      <c r="BP8" s="206"/>
      <c r="BQ8" s="206"/>
      <c r="BR8" s="206"/>
      <c r="BS8" s="217" t="s">
        <v>52</v>
      </c>
      <c r="BT8" s="206"/>
      <c r="BU8" s="206"/>
      <c r="BV8" s="206"/>
    </row>
    <row r="9" spans="1:74" ht="14.45" customHeight="1">
      <c r="A9" s="206"/>
      <c r="B9" s="14"/>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13"/>
      <c r="AS9" s="206"/>
      <c r="AT9" s="206"/>
      <c r="AU9" s="206"/>
      <c r="AV9" s="206"/>
      <c r="AW9" s="206"/>
      <c r="AX9" s="206"/>
      <c r="AY9" s="206"/>
      <c r="AZ9" s="206"/>
      <c r="BA9" s="206"/>
      <c r="BB9" s="206"/>
      <c r="BC9" s="206"/>
      <c r="BD9" s="206"/>
      <c r="BE9" s="242"/>
      <c r="BF9" s="206"/>
      <c r="BG9" s="206"/>
      <c r="BH9" s="206"/>
      <c r="BI9" s="206"/>
      <c r="BJ9" s="206"/>
      <c r="BK9" s="206"/>
      <c r="BL9" s="206"/>
      <c r="BM9" s="206"/>
      <c r="BN9" s="206"/>
      <c r="BO9" s="206"/>
      <c r="BP9" s="206"/>
      <c r="BQ9" s="206"/>
      <c r="BR9" s="206"/>
      <c r="BS9" s="217" t="s">
        <v>52</v>
      </c>
      <c r="BT9" s="206"/>
      <c r="BU9" s="206"/>
      <c r="BV9" s="206"/>
    </row>
    <row r="10" spans="1:74" ht="12" customHeight="1">
      <c r="A10" s="206"/>
      <c r="B10" s="14"/>
      <c r="C10" s="208"/>
      <c r="D10" s="212" t="s">
        <v>70</v>
      </c>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12" t="s">
        <v>71</v>
      </c>
      <c r="AL10" s="208"/>
      <c r="AM10" s="208"/>
      <c r="AN10" s="207" t="s">
        <v>47</v>
      </c>
      <c r="AO10" s="208"/>
      <c r="AP10" s="208"/>
      <c r="AQ10" s="208"/>
      <c r="AR10" s="13"/>
      <c r="AS10" s="206"/>
      <c r="AT10" s="206"/>
      <c r="AU10" s="206"/>
      <c r="AV10" s="206"/>
      <c r="AW10" s="206"/>
      <c r="AX10" s="206"/>
      <c r="AY10" s="206"/>
      <c r="AZ10" s="206"/>
      <c r="BA10" s="206"/>
      <c r="BB10" s="206"/>
      <c r="BC10" s="206"/>
      <c r="BD10" s="206"/>
      <c r="BE10" s="242"/>
      <c r="BF10" s="206"/>
      <c r="BG10" s="206"/>
      <c r="BH10" s="206"/>
      <c r="BI10" s="206"/>
      <c r="BJ10" s="206"/>
      <c r="BK10" s="206"/>
      <c r="BL10" s="206"/>
      <c r="BM10" s="206"/>
      <c r="BN10" s="206"/>
      <c r="BO10" s="206"/>
      <c r="BP10" s="206"/>
      <c r="BQ10" s="206"/>
      <c r="BR10" s="206"/>
      <c r="BS10" s="217" t="s">
        <v>52</v>
      </c>
      <c r="BT10" s="206"/>
      <c r="BU10" s="206"/>
      <c r="BV10" s="206"/>
    </row>
    <row r="11" spans="1:74" ht="18.4" customHeight="1">
      <c r="A11" s="206"/>
      <c r="B11" s="14"/>
      <c r="C11" s="208"/>
      <c r="D11" s="208"/>
      <c r="E11" s="207" t="s">
        <v>24</v>
      </c>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12" t="s">
        <v>72</v>
      </c>
      <c r="AL11" s="208"/>
      <c r="AM11" s="208"/>
      <c r="AN11" s="207" t="s">
        <v>47</v>
      </c>
      <c r="AO11" s="208"/>
      <c r="AP11" s="208"/>
      <c r="AQ11" s="208"/>
      <c r="AR11" s="13"/>
      <c r="AS11" s="206"/>
      <c r="AT11" s="206"/>
      <c r="AU11" s="206"/>
      <c r="AV11" s="206"/>
      <c r="AW11" s="206"/>
      <c r="AX11" s="206"/>
      <c r="AY11" s="206"/>
      <c r="AZ11" s="206"/>
      <c r="BA11" s="206"/>
      <c r="BB11" s="206"/>
      <c r="BC11" s="206"/>
      <c r="BD11" s="206"/>
      <c r="BE11" s="242"/>
      <c r="BF11" s="206"/>
      <c r="BG11" s="206"/>
      <c r="BH11" s="206"/>
      <c r="BI11" s="206"/>
      <c r="BJ11" s="206"/>
      <c r="BK11" s="206"/>
      <c r="BL11" s="206"/>
      <c r="BM11" s="206"/>
      <c r="BN11" s="206"/>
      <c r="BO11" s="206"/>
      <c r="BP11" s="206"/>
      <c r="BQ11" s="206"/>
      <c r="BR11" s="206"/>
      <c r="BS11" s="217" t="s">
        <v>52</v>
      </c>
      <c r="BT11" s="206"/>
      <c r="BU11" s="206"/>
      <c r="BV11" s="206"/>
    </row>
    <row r="12" spans="1:74" ht="6.95" customHeight="1">
      <c r="A12" s="206"/>
      <c r="B12" s="14"/>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13"/>
      <c r="AS12" s="206"/>
      <c r="AT12" s="206"/>
      <c r="AU12" s="206"/>
      <c r="AV12" s="206"/>
      <c r="AW12" s="206"/>
      <c r="AX12" s="206"/>
      <c r="AY12" s="206"/>
      <c r="AZ12" s="206"/>
      <c r="BA12" s="206"/>
      <c r="BB12" s="206"/>
      <c r="BC12" s="206"/>
      <c r="BD12" s="206"/>
      <c r="BE12" s="242"/>
      <c r="BF12" s="206"/>
      <c r="BG12" s="206"/>
      <c r="BH12" s="206"/>
      <c r="BI12" s="206"/>
      <c r="BJ12" s="206"/>
      <c r="BK12" s="206"/>
      <c r="BL12" s="206"/>
      <c r="BM12" s="206"/>
      <c r="BN12" s="206"/>
      <c r="BO12" s="206"/>
      <c r="BP12" s="206"/>
      <c r="BQ12" s="206"/>
      <c r="BR12" s="206"/>
      <c r="BS12" s="217" t="s">
        <v>52</v>
      </c>
      <c r="BT12" s="206"/>
      <c r="BU12" s="206"/>
      <c r="BV12" s="206"/>
    </row>
    <row r="13" spans="1:74" ht="12" customHeight="1">
      <c r="A13" s="206"/>
      <c r="B13" s="14"/>
      <c r="C13" s="208"/>
      <c r="D13" s="212" t="s">
        <v>73</v>
      </c>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12" t="s">
        <v>71</v>
      </c>
      <c r="AL13" s="208"/>
      <c r="AM13" s="208"/>
      <c r="AN13" s="209" t="s">
        <v>74</v>
      </c>
      <c r="AO13" s="208"/>
      <c r="AP13" s="208"/>
      <c r="AQ13" s="208"/>
      <c r="AR13" s="13"/>
      <c r="AS13" s="206"/>
      <c r="AT13" s="206"/>
      <c r="AU13" s="206"/>
      <c r="AV13" s="206"/>
      <c r="AW13" s="206"/>
      <c r="AX13" s="206"/>
      <c r="AY13" s="206"/>
      <c r="AZ13" s="206"/>
      <c r="BA13" s="206"/>
      <c r="BB13" s="206"/>
      <c r="BC13" s="206"/>
      <c r="BD13" s="206"/>
      <c r="BE13" s="242"/>
      <c r="BF13" s="206"/>
      <c r="BG13" s="206"/>
      <c r="BH13" s="206"/>
      <c r="BI13" s="206"/>
      <c r="BJ13" s="206"/>
      <c r="BK13" s="206"/>
      <c r="BL13" s="206"/>
      <c r="BM13" s="206"/>
      <c r="BN13" s="206"/>
      <c r="BO13" s="206"/>
      <c r="BP13" s="206"/>
      <c r="BQ13" s="206"/>
      <c r="BR13" s="206"/>
      <c r="BS13" s="217" t="s">
        <v>52</v>
      </c>
      <c r="BT13" s="206"/>
      <c r="BU13" s="206"/>
      <c r="BV13" s="206"/>
    </row>
    <row r="14" spans="1:74" ht="12">
      <c r="A14" s="206"/>
      <c r="B14" s="14"/>
      <c r="C14" s="208"/>
      <c r="D14" s="208"/>
      <c r="E14" s="244" t="s">
        <v>74</v>
      </c>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12" t="s">
        <v>72</v>
      </c>
      <c r="AL14" s="208"/>
      <c r="AM14" s="208"/>
      <c r="AN14" s="209" t="s">
        <v>74</v>
      </c>
      <c r="AO14" s="208"/>
      <c r="AP14" s="208"/>
      <c r="AQ14" s="208"/>
      <c r="AR14" s="13"/>
      <c r="AS14" s="206"/>
      <c r="AT14" s="206"/>
      <c r="AU14" s="206"/>
      <c r="AV14" s="206"/>
      <c r="AW14" s="206"/>
      <c r="AX14" s="206"/>
      <c r="AY14" s="206"/>
      <c r="AZ14" s="206"/>
      <c r="BA14" s="206"/>
      <c r="BB14" s="206"/>
      <c r="BC14" s="206"/>
      <c r="BD14" s="206"/>
      <c r="BE14" s="242"/>
      <c r="BF14" s="206"/>
      <c r="BG14" s="206"/>
      <c r="BH14" s="206"/>
      <c r="BI14" s="206"/>
      <c r="BJ14" s="206"/>
      <c r="BK14" s="206"/>
      <c r="BL14" s="206"/>
      <c r="BM14" s="206"/>
      <c r="BN14" s="206"/>
      <c r="BO14" s="206"/>
      <c r="BP14" s="206"/>
      <c r="BQ14" s="206"/>
      <c r="BR14" s="206"/>
      <c r="BS14" s="217" t="s">
        <v>52</v>
      </c>
      <c r="BT14" s="206"/>
      <c r="BU14" s="206"/>
      <c r="BV14" s="206"/>
    </row>
    <row r="15" spans="1:74" ht="6.95" customHeight="1">
      <c r="A15" s="206"/>
      <c r="B15" s="14"/>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13"/>
      <c r="AS15" s="206"/>
      <c r="AT15" s="206"/>
      <c r="AU15" s="206"/>
      <c r="AV15" s="206"/>
      <c r="AW15" s="206"/>
      <c r="AX15" s="206"/>
      <c r="AY15" s="206"/>
      <c r="AZ15" s="206"/>
      <c r="BA15" s="206"/>
      <c r="BB15" s="206"/>
      <c r="BC15" s="206"/>
      <c r="BD15" s="206"/>
      <c r="BE15" s="242"/>
      <c r="BF15" s="206"/>
      <c r="BG15" s="206"/>
      <c r="BH15" s="206"/>
      <c r="BI15" s="206"/>
      <c r="BJ15" s="206"/>
      <c r="BK15" s="206"/>
      <c r="BL15" s="206"/>
      <c r="BM15" s="206"/>
      <c r="BN15" s="206"/>
      <c r="BO15" s="206"/>
      <c r="BP15" s="206"/>
      <c r="BQ15" s="206"/>
      <c r="BR15" s="206"/>
      <c r="BS15" s="217" t="s">
        <v>50</v>
      </c>
      <c r="BT15" s="206"/>
      <c r="BU15" s="206"/>
      <c r="BV15" s="206"/>
    </row>
    <row r="16" spans="1:74" ht="12" customHeight="1">
      <c r="A16" s="206"/>
      <c r="B16" s="14"/>
      <c r="C16" s="208"/>
      <c r="D16" s="212" t="s">
        <v>75</v>
      </c>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12" t="s">
        <v>71</v>
      </c>
      <c r="AL16" s="208"/>
      <c r="AM16" s="208"/>
      <c r="AN16" s="207" t="s">
        <v>47</v>
      </c>
      <c r="AO16" s="208"/>
      <c r="AP16" s="208"/>
      <c r="AQ16" s="208"/>
      <c r="AR16" s="13"/>
      <c r="AS16" s="206"/>
      <c r="AT16" s="206"/>
      <c r="AU16" s="206"/>
      <c r="AV16" s="206"/>
      <c r="AW16" s="206"/>
      <c r="AX16" s="206"/>
      <c r="AY16" s="206"/>
      <c r="AZ16" s="206"/>
      <c r="BA16" s="206"/>
      <c r="BB16" s="206"/>
      <c r="BC16" s="206"/>
      <c r="BD16" s="206"/>
      <c r="BE16" s="242"/>
      <c r="BF16" s="206"/>
      <c r="BG16" s="206"/>
      <c r="BH16" s="206"/>
      <c r="BI16" s="206"/>
      <c r="BJ16" s="206"/>
      <c r="BK16" s="206"/>
      <c r="BL16" s="206"/>
      <c r="BM16" s="206"/>
      <c r="BN16" s="206"/>
      <c r="BO16" s="206"/>
      <c r="BP16" s="206"/>
      <c r="BQ16" s="206"/>
      <c r="BR16" s="206"/>
      <c r="BS16" s="217" t="s">
        <v>50</v>
      </c>
      <c r="BT16" s="206"/>
      <c r="BU16" s="206"/>
      <c r="BV16" s="206"/>
    </row>
    <row r="17" spans="2:71" ht="18.4" customHeight="1">
      <c r="B17" s="14"/>
      <c r="C17" s="208"/>
      <c r="D17" s="208"/>
      <c r="E17" s="207" t="s">
        <v>76</v>
      </c>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12" t="s">
        <v>72</v>
      </c>
      <c r="AL17" s="208"/>
      <c r="AM17" s="208"/>
      <c r="AN17" s="207" t="s">
        <v>47</v>
      </c>
      <c r="AO17" s="208"/>
      <c r="AP17" s="208"/>
      <c r="AQ17" s="208"/>
      <c r="AR17" s="13"/>
      <c r="AS17" s="206"/>
      <c r="AT17" s="206"/>
      <c r="AU17" s="206"/>
      <c r="AV17" s="206"/>
      <c r="AW17" s="206"/>
      <c r="AX17" s="206"/>
      <c r="AY17" s="206"/>
      <c r="AZ17" s="206"/>
      <c r="BA17" s="206"/>
      <c r="BB17" s="206"/>
      <c r="BC17" s="206"/>
      <c r="BD17" s="206"/>
      <c r="BE17" s="242"/>
      <c r="BF17" s="206"/>
      <c r="BG17" s="206"/>
      <c r="BH17" s="206"/>
      <c r="BI17" s="206"/>
      <c r="BJ17" s="206"/>
      <c r="BK17" s="206"/>
      <c r="BL17" s="206"/>
      <c r="BM17" s="206"/>
      <c r="BN17" s="206"/>
      <c r="BO17" s="206"/>
      <c r="BP17" s="206"/>
      <c r="BQ17" s="206"/>
      <c r="BR17" s="206"/>
      <c r="BS17" s="217" t="s">
        <v>77</v>
      </c>
    </row>
    <row r="18" spans="2:71" ht="6.95" customHeight="1">
      <c r="B18" s="14"/>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13"/>
      <c r="AS18" s="206"/>
      <c r="AT18" s="206"/>
      <c r="AU18" s="206"/>
      <c r="AV18" s="206"/>
      <c r="AW18" s="206"/>
      <c r="AX18" s="206"/>
      <c r="AY18" s="206"/>
      <c r="AZ18" s="206"/>
      <c r="BA18" s="206"/>
      <c r="BB18" s="206"/>
      <c r="BC18" s="206"/>
      <c r="BD18" s="206"/>
      <c r="BE18" s="242"/>
      <c r="BF18" s="206"/>
      <c r="BG18" s="206"/>
      <c r="BH18" s="206"/>
      <c r="BI18" s="206"/>
      <c r="BJ18" s="206"/>
      <c r="BK18" s="206"/>
      <c r="BL18" s="206"/>
      <c r="BM18" s="206"/>
      <c r="BN18" s="206"/>
      <c r="BO18" s="206"/>
      <c r="BP18" s="206"/>
      <c r="BQ18" s="206"/>
      <c r="BR18" s="206"/>
      <c r="BS18" s="217" t="s">
        <v>52</v>
      </c>
    </row>
    <row r="19" spans="2:71" ht="12" customHeight="1">
      <c r="B19" s="14"/>
      <c r="C19" s="208"/>
      <c r="D19" s="212" t="s">
        <v>78</v>
      </c>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12" t="s">
        <v>71</v>
      </c>
      <c r="AL19" s="208"/>
      <c r="AM19" s="208"/>
      <c r="AN19" s="207" t="s">
        <v>47</v>
      </c>
      <c r="AO19" s="208"/>
      <c r="AP19" s="208"/>
      <c r="AQ19" s="208"/>
      <c r="AR19" s="13"/>
      <c r="AS19" s="206"/>
      <c r="AT19" s="206"/>
      <c r="AU19" s="206"/>
      <c r="AV19" s="206"/>
      <c r="AW19" s="206"/>
      <c r="AX19" s="206"/>
      <c r="AY19" s="206"/>
      <c r="AZ19" s="206"/>
      <c r="BA19" s="206"/>
      <c r="BB19" s="206"/>
      <c r="BC19" s="206"/>
      <c r="BD19" s="206"/>
      <c r="BE19" s="242"/>
      <c r="BF19" s="206"/>
      <c r="BG19" s="206"/>
      <c r="BH19" s="206"/>
      <c r="BI19" s="206"/>
      <c r="BJ19" s="206"/>
      <c r="BK19" s="206"/>
      <c r="BL19" s="206"/>
      <c r="BM19" s="206"/>
      <c r="BN19" s="206"/>
      <c r="BO19" s="206"/>
      <c r="BP19" s="206"/>
      <c r="BQ19" s="206"/>
      <c r="BR19" s="206"/>
      <c r="BS19" s="217" t="s">
        <v>52</v>
      </c>
    </row>
    <row r="20" spans="2:71" ht="18.4" customHeight="1">
      <c r="B20" s="14"/>
      <c r="C20" s="208"/>
      <c r="D20" s="208"/>
      <c r="E20" s="207" t="s">
        <v>79</v>
      </c>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12" t="s">
        <v>72</v>
      </c>
      <c r="AL20" s="208"/>
      <c r="AM20" s="208"/>
      <c r="AN20" s="207" t="s">
        <v>47</v>
      </c>
      <c r="AO20" s="208"/>
      <c r="AP20" s="208"/>
      <c r="AQ20" s="208"/>
      <c r="AR20" s="13"/>
      <c r="AS20" s="206"/>
      <c r="AT20" s="206"/>
      <c r="AU20" s="206"/>
      <c r="AV20" s="206"/>
      <c r="AW20" s="206"/>
      <c r="AX20" s="206"/>
      <c r="AY20" s="206"/>
      <c r="AZ20" s="206"/>
      <c r="BA20" s="206"/>
      <c r="BB20" s="206"/>
      <c r="BC20" s="206"/>
      <c r="BD20" s="206"/>
      <c r="BE20" s="242"/>
      <c r="BF20" s="206"/>
      <c r="BG20" s="206"/>
      <c r="BH20" s="206"/>
      <c r="BI20" s="206"/>
      <c r="BJ20" s="206"/>
      <c r="BK20" s="206"/>
      <c r="BL20" s="206"/>
      <c r="BM20" s="206"/>
      <c r="BN20" s="206"/>
      <c r="BO20" s="206"/>
      <c r="BP20" s="206"/>
      <c r="BQ20" s="206"/>
      <c r="BR20" s="206"/>
      <c r="BS20" s="217" t="s">
        <v>77</v>
      </c>
    </row>
    <row r="21" spans="2:71" ht="6.95" customHeight="1">
      <c r="B21" s="14"/>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13"/>
      <c r="AS21" s="206"/>
      <c r="AT21" s="206"/>
      <c r="AU21" s="206"/>
      <c r="AV21" s="206"/>
      <c r="AW21" s="206"/>
      <c r="AX21" s="206"/>
      <c r="AY21" s="206"/>
      <c r="AZ21" s="206"/>
      <c r="BA21" s="206"/>
      <c r="BB21" s="206"/>
      <c r="BC21" s="206"/>
      <c r="BD21" s="206"/>
      <c r="BE21" s="242"/>
      <c r="BF21" s="206"/>
      <c r="BG21" s="206"/>
      <c r="BH21" s="206"/>
      <c r="BI21" s="206"/>
      <c r="BJ21" s="206"/>
      <c r="BK21" s="206"/>
      <c r="BL21" s="206"/>
      <c r="BM21" s="206"/>
      <c r="BN21" s="206"/>
      <c r="BO21" s="206"/>
      <c r="BP21" s="206"/>
      <c r="BQ21" s="206"/>
      <c r="BR21" s="206"/>
      <c r="BS21" s="206"/>
    </row>
    <row r="22" spans="2:71" ht="12" customHeight="1">
      <c r="B22" s="14"/>
      <c r="C22" s="208"/>
      <c r="D22" s="212" t="s">
        <v>80</v>
      </c>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13"/>
      <c r="AS22" s="206"/>
      <c r="AT22" s="206"/>
      <c r="AU22" s="206"/>
      <c r="AV22" s="206"/>
      <c r="AW22" s="206"/>
      <c r="AX22" s="206"/>
      <c r="AY22" s="206"/>
      <c r="AZ22" s="206"/>
      <c r="BA22" s="206"/>
      <c r="BB22" s="206"/>
      <c r="BC22" s="206"/>
      <c r="BD22" s="206"/>
      <c r="BE22" s="242"/>
      <c r="BF22" s="206"/>
      <c r="BG22" s="206"/>
      <c r="BH22" s="206"/>
      <c r="BI22" s="206"/>
      <c r="BJ22" s="206"/>
      <c r="BK22" s="206"/>
      <c r="BL22" s="206"/>
      <c r="BM22" s="206"/>
      <c r="BN22" s="206"/>
      <c r="BO22" s="206"/>
      <c r="BP22" s="206"/>
      <c r="BQ22" s="206"/>
      <c r="BR22" s="206"/>
      <c r="BS22" s="206"/>
    </row>
    <row r="23" spans="2:71" ht="16.5" customHeight="1">
      <c r="B23" s="14"/>
      <c r="C23" s="208"/>
      <c r="D23" s="208"/>
      <c r="E23" s="246" t="s">
        <v>47</v>
      </c>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08"/>
      <c r="AP23" s="208"/>
      <c r="AQ23" s="208"/>
      <c r="AR23" s="13"/>
      <c r="AS23" s="206"/>
      <c r="AT23" s="206"/>
      <c r="AU23" s="206"/>
      <c r="AV23" s="206"/>
      <c r="AW23" s="206"/>
      <c r="AX23" s="206"/>
      <c r="AY23" s="206"/>
      <c r="AZ23" s="206"/>
      <c r="BA23" s="206"/>
      <c r="BB23" s="206"/>
      <c r="BC23" s="206"/>
      <c r="BD23" s="206"/>
      <c r="BE23" s="242"/>
      <c r="BF23" s="206"/>
      <c r="BG23" s="206"/>
      <c r="BH23" s="206"/>
      <c r="BI23" s="206"/>
      <c r="BJ23" s="206"/>
      <c r="BK23" s="206"/>
      <c r="BL23" s="206"/>
      <c r="BM23" s="206"/>
      <c r="BN23" s="206"/>
      <c r="BO23" s="206"/>
      <c r="BP23" s="206"/>
      <c r="BQ23" s="206"/>
      <c r="BR23" s="206"/>
      <c r="BS23" s="206"/>
    </row>
    <row r="24" spans="2:71" ht="6.95" customHeight="1">
      <c r="B24" s="14"/>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13"/>
      <c r="AS24" s="206"/>
      <c r="AT24" s="206"/>
      <c r="AU24" s="206"/>
      <c r="AV24" s="206"/>
      <c r="AW24" s="206"/>
      <c r="AX24" s="206"/>
      <c r="AY24" s="206"/>
      <c r="AZ24" s="206"/>
      <c r="BA24" s="206"/>
      <c r="BB24" s="206"/>
      <c r="BC24" s="206"/>
      <c r="BD24" s="206"/>
      <c r="BE24" s="242"/>
      <c r="BF24" s="206"/>
      <c r="BG24" s="206"/>
      <c r="BH24" s="206"/>
      <c r="BI24" s="206"/>
      <c r="BJ24" s="206"/>
      <c r="BK24" s="206"/>
      <c r="BL24" s="206"/>
      <c r="BM24" s="206"/>
      <c r="BN24" s="206"/>
      <c r="BO24" s="206"/>
      <c r="BP24" s="206"/>
      <c r="BQ24" s="206"/>
      <c r="BR24" s="206"/>
      <c r="BS24" s="206"/>
    </row>
    <row r="25" spans="2:71" ht="6.95" customHeight="1">
      <c r="B25" s="14"/>
      <c r="C25" s="208"/>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208"/>
      <c r="AQ25" s="208"/>
      <c r="AR25" s="13"/>
      <c r="AS25" s="206"/>
      <c r="AT25" s="206"/>
      <c r="AU25" s="206"/>
      <c r="AV25" s="206"/>
      <c r="AW25" s="206"/>
      <c r="AX25" s="206"/>
      <c r="AY25" s="206"/>
      <c r="AZ25" s="206"/>
      <c r="BA25" s="206"/>
      <c r="BB25" s="206"/>
      <c r="BC25" s="206"/>
      <c r="BD25" s="206"/>
      <c r="BE25" s="242"/>
      <c r="BF25" s="206"/>
      <c r="BG25" s="206"/>
      <c r="BH25" s="206"/>
      <c r="BI25" s="206"/>
      <c r="BJ25" s="206"/>
      <c r="BK25" s="206"/>
      <c r="BL25" s="206"/>
      <c r="BM25" s="206"/>
      <c r="BN25" s="206"/>
      <c r="BO25" s="206"/>
      <c r="BP25" s="206"/>
      <c r="BQ25" s="206"/>
      <c r="BR25" s="206"/>
      <c r="BS25" s="206"/>
    </row>
    <row r="26" spans="2:71" s="1" customFormat="1" ht="25.9" customHeight="1">
      <c r="B26" s="20"/>
      <c r="C26" s="202"/>
      <c r="D26" s="21" t="s">
        <v>81</v>
      </c>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47">
        <f>ROUND(AG54,2)</f>
        <v>0</v>
      </c>
      <c r="AL26" s="248"/>
      <c r="AM26" s="248"/>
      <c r="AN26" s="248"/>
      <c r="AO26" s="248"/>
      <c r="AP26" s="202"/>
      <c r="AQ26" s="202"/>
      <c r="AR26" s="22"/>
      <c r="AS26" s="215"/>
      <c r="AT26" s="215"/>
      <c r="AU26" s="215"/>
      <c r="AV26" s="215"/>
      <c r="AW26" s="215"/>
      <c r="AX26" s="215"/>
      <c r="AY26" s="215"/>
      <c r="AZ26" s="215"/>
      <c r="BA26" s="215"/>
      <c r="BB26" s="215"/>
      <c r="BC26" s="215"/>
      <c r="BD26" s="215"/>
      <c r="BE26" s="242"/>
      <c r="BF26" s="215"/>
      <c r="BG26" s="215"/>
      <c r="BH26" s="215"/>
      <c r="BI26" s="215"/>
      <c r="BJ26" s="215"/>
      <c r="BK26" s="215"/>
      <c r="BL26" s="215"/>
      <c r="BM26" s="215"/>
      <c r="BN26" s="215"/>
      <c r="BO26" s="215"/>
      <c r="BP26" s="215"/>
      <c r="BQ26" s="215"/>
      <c r="BR26" s="215"/>
      <c r="BS26" s="215"/>
    </row>
    <row r="27" spans="2:71" s="1" customFormat="1" ht="6.95" customHeight="1">
      <c r="B27" s="20"/>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2"/>
      <c r="AS27" s="215"/>
      <c r="AT27" s="215"/>
      <c r="AU27" s="215"/>
      <c r="AV27" s="215"/>
      <c r="AW27" s="215"/>
      <c r="AX27" s="215"/>
      <c r="AY27" s="215"/>
      <c r="AZ27" s="215"/>
      <c r="BA27" s="215"/>
      <c r="BB27" s="215"/>
      <c r="BC27" s="215"/>
      <c r="BD27" s="215"/>
      <c r="BE27" s="242"/>
      <c r="BF27" s="215"/>
      <c r="BG27" s="215"/>
      <c r="BH27" s="215"/>
      <c r="BI27" s="215"/>
      <c r="BJ27" s="215"/>
      <c r="BK27" s="215"/>
      <c r="BL27" s="215"/>
      <c r="BM27" s="215"/>
      <c r="BN27" s="215"/>
      <c r="BO27" s="215"/>
      <c r="BP27" s="215"/>
      <c r="BQ27" s="215"/>
      <c r="BR27" s="215"/>
      <c r="BS27" s="215"/>
    </row>
    <row r="28" spans="2:71" s="1" customFormat="1" ht="12">
      <c r="B28" s="20"/>
      <c r="C28" s="202"/>
      <c r="D28" s="202"/>
      <c r="E28" s="202"/>
      <c r="F28" s="202"/>
      <c r="G28" s="202"/>
      <c r="H28" s="202"/>
      <c r="I28" s="202"/>
      <c r="J28" s="202"/>
      <c r="K28" s="202"/>
      <c r="L28" s="249" t="s">
        <v>82</v>
      </c>
      <c r="M28" s="249"/>
      <c r="N28" s="249"/>
      <c r="O28" s="249"/>
      <c r="P28" s="249"/>
      <c r="Q28" s="202"/>
      <c r="R28" s="202"/>
      <c r="S28" s="202"/>
      <c r="T28" s="202"/>
      <c r="U28" s="202"/>
      <c r="V28" s="202"/>
      <c r="W28" s="249" t="s">
        <v>83</v>
      </c>
      <c r="X28" s="249"/>
      <c r="Y28" s="249"/>
      <c r="Z28" s="249"/>
      <c r="AA28" s="249"/>
      <c r="AB28" s="249"/>
      <c r="AC28" s="249"/>
      <c r="AD28" s="249"/>
      <c r="AE28" s="249"/>
      <c r="AF28" s="202"/>
      <c r="AG28" s="202"/>
      <c r="AH28" s="202"/>
      <c r="AI28" s="202"/>
      <c r="AJ28" s="202"/>
      <c r="AK28" s="249" t="s">
        <v>84</v>
      </c>
      <c r="AL28" s="249"/>
      <c r="AM28" s="249"/>
      <c r="AN28" s="249"/>
      <c r="AO28" s="249"/>
      <c r="AP28" s="202"/>
      <c r="AQ28" s="202"/>
      <c r="AR28" s="22"/>
      <c r="AS28" s="215"/>
      <c r="AT28" s="215"/>
      <c r="AU28" s="215"/>
      <c r="AV28" s="215"/>
      <c r="AW28" s="215"/>
      <c r="AX28" s="215"/>
      <c r="AY28" s="215"/>
      <c r="AZ28" s="215"/>
      <c r="BA28" s="215"/>
      <c r="BB28" s="215"/>
      <c r="BC28" s="215"/>
      <c r="BD28" s="215"/>
      <c r="BE28" s="242"/>
      <c r="BF28" s="215"/>
      <c r="BG28" s="215"/>
      <c r="BH28" s="215"/>
      <c r="BI28" s="215"/>
      <c r="BJ28" s="215"/>
      <c r="BK28" s="215"/>
      <c r="BL28" s="215"/>
      <c r="BM28" s="215"/>
      <c r="BN28" s="215"/>
      <c r="BO28" s="215"/>
      <c r="BP28" s="215"/>
      <c r="BQ28" s="215"/>
      <c r="BR28" s="215"/>
      <c r="BS28" s="215"/>
    </row>
    <row r="29" spans="2:57" s="2" customFormat="1" ht="14.45" customHeight="1">
      <c r="B29" s="23"/>
      <c r="C29" s="203"/>
      <c r="D29" s="212" t="s">
        <v>85</v>
      </c>
      <c r="E29" s="203"/>
      <c r="F29" s="212" t="s">
        <v>86</v>
      </c>
      <c r="G29" s="203"/>
      <c r="H29" s="203"/>
      <c r="I29" s="203"/>
      <c r="J29" s="203"/>
      <c r="K29" s="203"/>
      <c r="L29" s="250">
        <v>0.21</v>
      </c>
      <c r="M29" s="251"/>
      <c r="N29" s="251"/>
      <c r="O29" s="251"/>
      <c r="P29" s="251"/>
      <c r="Q29" s="203"/>
      <c r="R29" s="203"/>
      <c r="S29" s="203"/>
      <c r="T29" s="203"/>
      <c r="U29" s="203"/>
      <c r="V29" s="203"/>
      <c r="W29" s="252">
        <f>ROUND(AZ54,2)</f>
        <v>0</v>
      </c>
      <c r="X29" s="251"/>
      <c r="Y29" s="251"/>
      <c r="Z29" s="251"/>
      <c r="AA29" s="251"/>
      <c r="AB29" s="251"/>
      <c r="AC29" s="251"/>
      <c r="AD29" s="251"/>
      <c r="AE29" s="251"/>
      <c r="AF29" s="203"/>
      <c r="AG29" s="203"/>
      <c r="AH29" s="203"/>
      <c r="AI29" s="203"/>
      <c r="AJ29" s="203"/>
      <c r="AK29" s="252">
        <f>ROUND(AV54,2)</f>
        <v>0</v>
      </c>
      <c r="AL29" s="251"/>
      <c r="AM29" s="251"/>
      <c r="AN29" s="251"/>
      <c r="AO29" s="251"/>
      <c r="AP29" s="203"/>
      <c r="AQ29" s="203"/>
      <c r="AR29" s="24"/>
      <c r="BE29" s="242"/>
    </row>
    <row r="30" spans="2:57" s="2" customFormat="1" ht="14.45" customHeight="1">
      <c r="B30" s="23"/>
      <c r="C30" s="203"/>
      <c r="D30" s="203"/>
      <c r="E30" s="203"/>
      <c r="F30" s="212" t="s">
        <v>87</v>
      </c>
      <c r="G30" s="203"/>
      <c r="H30" s="203"/>
      <c r="I30" s="203"/>
      <c r="J30" s="203"/>
      <c r="K30" s="203"/>
      <c r="L30" s="250">
        <v>0.15</v>
      </c>
      <c r="M30" s="251"/>
      <c r="N30" s="251"/>
      <c r="O30" s="251"/>
      <c r="P30" s="251"/>
      <c r="Q30" s="203"/>
      <c r="R30" s="203"/>
      <c r="S30" s="203"/>
      <c r="T30" s="203"/>
      <c r="U30" s="203"/>
      <c r="V30" s="203"/>
      <c r="W30" s="252">
        <f>ROUND(BA54,2)</f>
        <v>0</v>
      </c>
      <c r="X30" s="251"/>
      <c r="Y30" s="251"/>
      <c r="Z30" s="251"/>
      <c r="AA30" s="251"/>
      <c r="AB30" s="251"/>
      <c r="AC30" s="251"/>
      <c r="AD30" s="251"/>
      <c r="AE30" s="251"/>
      <c r="AF30" s="203"/>
      <c r="AG30" s="203"/>
      <c r="AH30" s="203"/>
      <c r="AI30" s="203"/>
      <c r="AJ30" s="203"/>
      <c r="AK30" s="252">
        <f>ROUND(AW54,2)</f>
        <v>0</v>
      </c>
      <c r="AL30" s="251"/>
      <c r="AM30" s="251"/>
      <c r="AN30" s="251"/>
      <c r="AO30" s="251"/>
      <c r="AP30" s="203"/>
      <c r="AQ30" s="203"/>
      <c r="AR30" s="24"/>
      <c r="BE30" s="242"/>
    </row>
    <row r="31" spans="2:57" s="2" customFormat="1" ht="14.45" customHeight="1" hidden="1">
      <c r="B31" s="23"/>
      <c r="C31" s="203"/>
      <c r="D31" s="203"/>
      <c r="E31" s="203"/>
      <c r="F31" s="212" t="s">
        <v>88</v>
      </c>
      <c r="G31" s="203"/>
      <c r="H31" s="203"/>
      <c r="I31" s="203"/>
      <c r="J31" s="203"/>
      <c r="K31" s="203"/>
      <c r="L31" s="250">
        <v>0.21</v>
      </c>
      <c r="M31" s="251"/>
      <c r="N31" s="251"/>
      <c r="O31" s="251"/>
      <c r="P31" s="251"/>
      <c r="Q31" s="203"/>
      <c r="R31" s="203"/>
      <c r="S31" s="203"/>
      <c r="T31" s="203"/>
      <c r="U31" s="203"/>
      <c r="V31" s="203"/>
      <c r="W31" s="252">
        <f>ROUND(BB54,2)</f>
        <v>0</v>
      </c>
      <c r="X31" s="251"/>
      <c r="Y31" s="251"/>
      <c r="Z31" s="251"/>
      <c r="AA31" s="251"/>
      <c r="AB31" s="251"/>
      <c r="AC31" s="251"/>
      <c r="AD31" s="251"/>
      <c r="AE31" s="251"/>
      <c r="AF31" s="203"/>
      <c r="AG31" s="203"/>
      <c r="AH31" s="203"/>
      <c r="AI31" s="203"/>
      <c r="AJ31" s="203"/>
      <c r="AK31" s="252">
        <v>0</v>
      </c>
      <c r="AL31" s="251"/>
      <c r="AM31" s="251"/>
      <c r="AN31" s="251"/>
      <c r="AO31" s="251"/>
      <c r="AP31" s="203"/>
      <c r="AQ31" s="203"/>
      <c r="AR31" s="24"/>
      <c r="BE31" s="242"/>
    </row>
    <row r="32" spans="2:57" s="2" customFormat="1" ht="14.45" customHeight="1" hidden="1">
      <c r="B32" s="23"/>
      <c r="C32" s="203"/>
      <c r="D32" s="203"/>
      <c r="E32" s="203"/>
      <c r="F32" s="212" t="s">
        <v>89</v>
      </c>
      <c r="G32" s="203"/>
      <c r="H32" s="203"/>
      <c r="I32" s="203"/>
      <c r="J32" s="203"/>
      <c r="K32" s="203"/>
      <c r="L32" s="250">
        <v>0.15</v>
      </c>
      <c r="M32" s="251"/>
      <c r="N32" s="251"/>
      <c r="O32" s="251"/>
      <c r="P32" s="251"/>
      <c r="Q32" s="203"/>
      <c r="R32" s="203"/>
      <c r="S32" s="203"/>
      <c r="T32" s="203"/>
      <c r="U32" s="203"/>
      <c r="V32" s="203"/>
      <c r="W32" s="252">
        <f>ROUND(BC54,2)</f>
        <v>0</v>
      </c>
      <c r="X32" s="251"/>
      <c r="Y32" s="251"/>
      <c r="Z32" s="251"/>
      <c r="AA32" s="251"/>
      <c r="AB32" s="251"/>
      <c r="AC32" s="251"/>
      <c r="AD32" s="251"/>
      <c r="AE32" s="251"/>
      <c r="AF32" s="203"/>
      <c r="AG32" s="203"/>
      <c r="AH32" s="203"/>
      <c r="AI32" s="203"/>
      <c r="AJ32" s="203"/>
      <c r="AK32" s="252">
        <v>0</v>
      </c>
      <c r="AL32" s="251"/>
      <c r="AM32" s="251"/>
      <c r="AN32" s="251"/>
      <c r="AO32" s="251"/>
      <c r="AP32" s="203"/>
      <c r="AQ32" s="203"/>
      <c r="AR32" s="24"/>
      <c r="BE32" s="242"/>
    </row>
    <row r="33" spans="2:57" s="2" customFormat="1" ht="14.45" customHeight="1" hidden="1">
      <c r="B33" s="23"/>
      <c r="C33" s="203"/>
      <c r="D33" s="203"/>
      <c r="E33" s="203"/>
      <c r="F33" s="212" t="s">
        <v>90</v>
      </c>
      <c r="G33" s="203"/>
      <c r="H33" s="203"/>
      <c r="I33" s="203"/>
      <c r="J33" s="203"/>
      <c r="K33" s="203"/>
      <c r="L33" s="250">
        <v>0</v>
      </c>
      <c r="M33" s="251"/>
      <c r="N33" s="251"/>
      <c r="O33" s="251"/>
      <c r="P33" s="251"/>
      <c r="Q33" s="203"/>
      <c r="R33" s="203"/>
      <c r="S33" s="203"/>
      <c r="T33" s="203"/>
      <c r="U33" s="203"/>
      <c r="V33" s="203"/>
      <c r="W33" s="252">
        <f>ROUND(BD54,2)</f>
        <v>0</v>
      </c>
      <c r="X33" s="251"/>
      <c r="Y33" s="251"/>
      <c r="Z33" s="251"/>
      <c r="AA33" s="251"/>
      <c r="AB33" s="251"/>
      <c r="AC33" s="251"/>
      <c r="AD33" s="251"/>
      <c r="AE33" s="251"/>
      <c r="AF33" s="203"/>
      <c r="AG33" s="203"/>
      <c r="AH33" s="203"/>
      <c r="AI33" s="203"/>
      <c r="AJ33" s="203"/>
      <c r="AK33" s="252">
        <v>0</v>
      </c>
      <c r="AL33" s="251"/>
      <c r="AM33" s="251"/>
      <c r="AN33" s="251"/>
      <c r="AO33" s="251"/>
      <c r="AP33" s="203"/>
      <c r="AQ33" s="203"/>
      <c r="AR33" s="24"/>
      <c r="BE33" s="242"/>
    </row>
    <row r="34" spans="2:57" s="1" customFormat="1" ht="6.95" customHeight="1">
      <c r="B34" s="20"/>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2"/>
      <c r="AS34" s="215"/>
      <c r="AT34" s="215"/>
      <c r="AU34" s="215"/>
      <c r="AV34" s="215"/>
      <c r="AW34" s="215"/>
      <c r="AX34" s="215"/>
      <c r="AY34" s="215"/>
      <c r="AZ34" s="215"/>
      <c r="BA34" s="215"/>
      <c r="BB34" s="215"/>
      <c r="BC34" s="215"/>
      <c r="BD34" s="215"/>
      <c r="BE34" s="242"/>
    </row>
    <row r="35" spans="2:57" s="1" customFormat="1" ht="25.9" customHeight="1">
      <c r="B35" s="20"/>
      <c r="C35" s="25"/>
      <c r="D35" s="26" t="s">
        <v>91</v>
      </c>
      <c r="E35" s="204"/>
      <c r="F35" s="204"/>
      <c r="G35" s="204"/>
      <c r="H35" s="204"/>
      <c r="I35" s="204"/>
      <c r="J35" s="204"/>
      <c r="K35" s="204"/>
      <c r="L35" s="204"/>
      <c r="M35" s="204"/>
      <c r="N35" s="204"/>
      <c r="O35" s="204"/>
      <c r="P35" s="204"/>
      <c r="Q35" s="204"/>
      <c r="R35" s="204"/>
      <c r="S35" s="204"/>
      <c r="T35" s="27" t="s">
        <v>92</v>
      </c>
      <c r="U35" s="204"/>
      <c r="V35" s="204"/>
      <c r="W35" s="204"/>
      <c r="X35" s="255" t="s">
        <v>93</v>
      </c>
      <c r="Y35" s="256"/>
      <c r="Z35" s="256"/>
      <c r="AA35" s="256"/>
      <c r="AB35" s="256"/>
      <c r="AC35" s="204"/>
      <c r="AD35" s="204"/>
      <c r="AE35" s="204"/>
      <c r="AF35" s="204"/>
      <c r="AG35" s="204"/>
      <c r="AH35" s="204"/>
      <c r="AI35" s="204"/>
      <c r="AJ35" s="204"/>
      <c r="AK35" s="257">
        <f>SUM(AK26:AK33)</f>
        <v>0</v>
      </c>
      <c r="AL35" s="256"/>
      <c r="AM35" s="256"/>
      <c r="AN35" s="256"/>
      <c r="AO35" s="258"/>
      <c r="AP35" s="25"/>
      <c r="AQ35" s="25"/>
      <c r="AR35" s="22"/>
      <c r="AS35" s="215"/>
      <c r="AT35" s="215"/>
      <c r="AU35" s="215"/>
      <c r="AV35" s="215"/>
      <c r="AW35" s="215"/>
      <c r="AX35" s="215"/>
      <c r="AY35" s="215"/>
      <c r="AZ35" s="215"/>
      <c r="BA35" s="215"/>
      <c r="BB35" s="215"/>
      <c r="BC35" s="215"/>
      <c r="BD35" s="215"/>
      <c r="BE35" s="215"/>
    </row>
    <row r="36" spans="2:57" s="1" customFormat="1" ht="6.95" customHeight="1">
      <c r="B36" s="20"/>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2"/>
      <c r="AS36" s="215"/>
      <c r="AT36" s="215"/>
      <c r="AU36" s="215"/>
      <c r="AV36" s="215"/>
      <c r="AW36" s="215"/>
      <c r="AX36" s="215"/>
      <c r="AY36" s="215"/>
      <c r="AZ36" s="215"/>
      <c r="BA36" s="215"/>
      <c r="BB36" s="215"/>
      <c r="BC36" s="215"/>
      <c r="BD36" s="215"/>
      <c r="BE36" s="215"/>
    </row>
    <row r="37" spans="2:57" s="1" customFormat="1" ht="6.95" customHeight="1">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2"/>
      <c r="AS37" s="215"/>
      <c r="AT37" s="215"/>
      <c r="AU37" s="215"/>
      <c r="AV37" s="215"/>
      <c r="AW37" s="215"/>
      <c r="AX37" s="215"/>
      <c r="AY37" s="215"/>
      <c r="AZ37" s="215"/>
      <c r="BA37" s="215"/>
      <c r="BB37" s="215"/>
      <c r="BC37" s="215"/>
      <c r="BD37" s="215"/>
      <c r="BE37" s="215"/>
    </row>
    <row r="41" spans="2:57" s="1" customFormat="1" ht="6.95" customHeight="1">
      <c r="B41" s="30"/>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22"/>
      <c r="AS41" s="215"/>
      <c r="AT41" s="215"/>
      <c r="AU41" s="215"/>
      <c r="AV41" s="215"/>
      <c r="AW41" s="215"/>
      <c r="AX41" s="215"/>
      <c r="AY41" s="215"/>
      <c r="AZ41" s="215"/>
      <c r="BA41" s="215"/>
      <c r="BB41" s="215"/>
      <c r="BC41" s="215"/>
      <c r="BD41" s="215"/>
      <c r="BE41" s="215"/>
    </row>
    <row r="42" spans="2:57" s="1" customFormat="1" ht="24.95" customHeight="1">
      <c r="B42" s="20"/>
      <c r="C42" s="15" t="s">
        <v>94</v>
      </c>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2"/>
      <c r="AS42" s="215"/>
      <c r="AT42" s="215"/>
      <c r="AU42" s="215"/>
      <c r="AV42" s="215"/>
      <c r="AW42" s="215"/>
      <c r="AX42" s="215"/>
      <c r="AY42" s="215"/>
      <c r="AZ42" s="215"/>
      <c r="BA42" s="215"/>
      <c r="BB42" s="215"/>
      <c r="BC42" s="215"/>
      <c r="BD42" s="215"/>
      <c r="BE42" s="215"/>
    </row>
    <row r="43" spans="2:57" s="1" customFormat="1" ht="6.95" customHeight="1">
      <c r="B43" s="20"/>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2"/>
      <c r="AS43" s="215"/>
      <c r="AT43" s="215"/>
      <c r="AU43" s="215"/>
      <c r="AV43" s="215"/>
      <c r="AW43" s="215"/>
      <c r="AX43" s="215"/>
      <c r="AY43" s="215"/>
      <c r="AZ43" s="215"/>
      <c r="BA43" s="215"/>
      <c r="BB43" s="215"/>
      <c r="BC43" s="215"/>
      <c r="BD43" s="215"/>
      <c r="BE43" s="215"/>
    </row>
    <row r="44" spans="2:57" s="1" customFormat="1" ht="12" customHeight="1">
      <c r="B44" s="20"/>
      <c r="C44" s="212" t="s">
        <v>59</v>
      </c>
      <c r="D44" s="202"/>
      <c r="E44" s="202"/>
      <c r="F44" s="202"/>
      <c r="G44" s="202"/>
      <c r="H44" s="202"/>
      <c r="I44" s="202"/>
      <c r="J44" s="202"/>
      <c r="K44" s="202"/>
      <c r="L44" s="202" t="str">
        <f>K5</f>
        <v>JH_SLU_Hradecka_2</v>
      </c>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2"/>
      <c r="AS44" s="215"/>
      <c r="AT44" s="215"/>
      <c r="AU44" s="215"/>
      <c r="AV44" s="215"/>
      <c r="AW44" s="215"/>
      <c r="AX44" s="215"/>
      <c r="AY44" s="215"/>
      <c r="AZ44" s="215"/>
      <c r="BA44" s="215"/>
      <c r="BB44" s="215"/>
      <c r="BC44" s="215"/>
      <c r="BD44" s="215"/>
      <c r="BE44" s="215"/>
    </row>
    <row r="45" spans="2:44" s="3" customFormat="1" ht="36.95" customHeight="1">
      <c r="B45" s="32"/>
      <c r="C45" s="33" t="s">
        <v>62</v>
      </c>
      <c r="D45" s="205"/>
      <c r="E45" s="205"/>
      <c r="F45" s="205"/>
      <c r="G45" s="205"/>
      <c r="H45" s="205"/>
      <c r="I45" s="205"/>
      <c r="J45" s="205"/>
      <c r="K45" s="205"/>
      <c r="L45" s="253" t="str">
        <f>K6</f>
        <v>Modernizace a rozšíření gastronomického centra ÚLGaT v areálu Hradecká 17, Opava - GASTRO</v>
      </c>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05"/>
      <c r="AQ45" s="205"/>
      <c r="AR45" s="34"/>
    </row>
    <row r="46" spans="2:57" s="1" customFormat="1" ht="6.95" customHeight="1">
      <c r="B46" s="20"/>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2"/>
      <c r="AS46" s="215"/>
      <c r="AT46" s="215"/>
      <c r="AU46" s="215"/>
      <c r="AV46" s="215"/>
      <c r="AW46" s="215"/>
      <c r="AX46" s="215"/>
      <c r="AY46" s="215"/>
      <c r="AZ46" s="215"/>
      <c r="BA46" s="215"/>
      <c r="BB46" s="215"/>
      <c r="BC46" s="215"/>
      <c r="BD46" s="215"/>
      <c r="BE46" s="215"/>
    </row>
    <row r="47" spans="2:57" s="1" customFormat="1" ht="12" customHeight="1">
      <c r="B47" s="20"/>
      <c r="C47" s="212" t="s">
        <v>66</v>
      </c>
      <c r="D47" s="202"/>
      <c r="E47" s="202"/>
      <c r="F47" s="202"/>
      <c r="G47" s="202"/>
      <c r="H47" s="202"/>
      <c r="I47" s="202"/>
      <c r="J47" s="202"/>
      <c r="K47" s="202"/>
      <c r="L47" s="35" t="str">
        <f>IF(K8="","",K8)</f>
        <v>Opava</v>
      </c>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12" t="s">
        <v>68</v>
      </c>
      <c r="AJ47" s="202"/>
      <c r="AK47" s="202"/>
      <c r="AL47" s="202"/>
      <c r="AM47" s="259" t="str">
        <f>IF(AN8="","",AN8)</f>
        <v>17. 7. 2018</v>
      </c>
      <c r="AN47" s="259"/>
      <c r="AO47" s="202"/>
      <c r="AP47" s="202"/>
      <c r="AQ47" s="202"/>
      <c r="AR47" s="22"/>
      <c r="AS47" s="215"/>
      <c r="AT47" s="215"/>
      <c r="AU47" s="215"/>
      <c r="AV47" s="215"/>
      <c r="AW47" s="215"/>
      <c r="AX47" s="215"/>
      <c r="AY47" s="215"/>
      <c r="AZ47" s="215"/>
      <c r="BA47" s="215"/>
      <c r="BB47" s="215"/>
      <c r="BC47" s="215"/>
      <c r="BD47" s="215"/>
      <c r="BE47" s="215"/>
    </row>
    <row r="48" spans="2:57" s="1" customFormat="1" ht="6.95" customHeight="1">
      <c r="B48" s="20"/>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2"/>
      <c r="AS48" s="215"/>
      <c r="AT48" s="215"/>
      <c r="AU48" s="215"/>
      <c r="AV48" s="215"/>
      <c r="AW48" s="215"/>
      <c r="AX48" s="215"/>
      <c r="AY48" s="215"/>
      <c r="AZ48" s="215"/>
      <c r="BA48" s="215"/>
      <c r="BB48" s="215"/>
      <c r="BC48" s="215"/>
      <c r="BD48" s="215"/>
      <c r="BE48" s="215"/>
    </row>
    <row r="49" spans="1:91" s="1" customFormat="1" ht="13.7" customHeight="1">
      <c r="A49" s="215"/>
      <c r="B49" s="20"/>
      <c r="C49" s="212" t="s">
        <v>70</v>
      </c>
      <c r="D49" s="202"/>
      <c r="E49" s="202"/>
      <c r="F49" s="202"/>
      <c r="G49" s="202"/>
      <c r="H49" s="202"/>
      <c r="I49" s="202"/>
      <c r="J49" s="202"/>
      <c r="K49" s="202"/>
      <c r="L49" s="202" t="str">
        <f>IF(E11="","",E11)</f>
        <v>Slezská univerzita Opava</v>
      </c>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12" t="s">
        <v>75</v>
      </c>
      <c r="AJ49" s="202"/>
      <c r="AK49" s="202"/>
      <c r="AL49" s="202"/>
      <c r="AM49" s="260" t="str">
        <f>IF(E17="","",E17)</f>
        <v>BKB Metal, a.s.</v>
      </c>
      <c r="AN49" s="261"/>
      <c r="AO49" s="261"/>
      <c r="AP49" s="261"/>
      <c r="AQ49" s="202"/>
      <c r="AR49" s="22"/>
      <c r="AS49" s="262" t="s">
        <v>95</v>
      </c>
      <c r="AT49" s="263"/>
      <c r="AU49" s="36"/>
      <c r="AV49" s="36"/>
      <c r="AW49" s="36"/>
      <c r="AX49" s="36"/>
      <c r="AY49" s="36"/>
      <c r="AZ49" s="36"/>
      <c r="BA49" s="36"/>
      <c r="BB49" s="36"/>
      <c r="BC49" s="36"/>
      <c r="BD49" s="37"/>
      <c r="BE49" s="215"/>
      <c r="BF49" s="215"/>
      <c r="BG49" s="215"/>
      <c r="BH49" s="215"/>
      <c r="BI49" s="215"/>
      <c r="BJ49" s="215"/>
      <c r="BK49" s="215"/>
      <c r="BL49" s="215"/>
      <c r="BM49" s="215"/>
      <c r="BN49" s="215"/>
      <c r="BO49" s="215"/>
      <c r="BP49" s="215"/>
      <c r="BQ49" s="215"/>
      <c r="BR49" s="215"/>
      <c r="BS49" s="215"/>
      <c r="BT49" s="215"/>
      <c r="BU49" s="215"/>
      <c r="BV49" s="215"/>
      <c r="BW49" s="215"/>
      <c r="BX49" s="215"/>
      <c r="BY49" s="215"/>
      <c r="BZ49" s="215"/>
      <c r="CA49" s="215"/>
      <c r="CB49" s="215"/>
      <c r="CC49" s="215"/>
      <c r="CD49" s="215"/>
      <c r="CE49" s="215"/>
      <c r="CF49" s="215"/>
      <c r="CG49" s="215"/>
      <c r="CH49" s="215"/>
      <c r="CI49" s="215"/>
      <c r="CJ49" s="215"/>
      <c r="CK49" s="215"/>
      <c r="CL49" s="215"/>
      <c r="CM49" s="215"/>
    </row>
    <row r="50" spans="1:91" s="1" customFormat="1" ht="13.7" customHeight="1">
      <c r="A50" s="215"/>
      <c r="B50" s="20"/>
      <c r="C50" s="212" t="s">
        <v>73</v>
      </c>
      <c r="D50" s="202"/>
      <c r="E50" s="202"/>
      <c r="F50" s="202"/>
      <c r="G50" s="202"/>
      <c r="H50" s="202"/>
      <c r="I50" s="202"/>
      <c r="J50" s="202"/>
      <c r="K50" s="202"/>
      <c r="L50" s="202" t="str">
        <f>IF(E14="Vyplň údaj","",E14)</f>
        <v/>
      </c>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12" t="s">
        <v>78</v>
      </c>
      <c r="AJ50" s="202"/>
      <c r="AK50" s="202"/>
      <c r="AL50" s="202"/>
      <c r="AM50" s="260" t="str">
        <f>IF(E20="","",E20)</f>
        <v xml:space="preserve"> </v>
      </c>
      <c r="AN50" s="261"/>
      <c r="AO50" s="261"/>
      <c r="AP50" s="261"/>
      <c r="AQ50" s="202"/>
      <c r="AR50" s="22"/>
      <c r="AS50" s="264"/>
      <c r="AT50" s="265"/>
      <c r="AU50" s="38"/>
      <c r="AV50" s="38"/>
      <c r="AW50" s="38"/>
      <c r="AX50" s="38"/>
      <c r="AY50" s="38"/>
      <c r="AZ50" s="38"/>
      <c r="BA50" s="38"/>
      <c r="BB50" s="38"/>
      <c r="BC50" s="38"/>
      <c r="BD50" s="39"/>
      <c r="BE50" s="215"/>
      <c r="BF50" s="215"/>
      <c r="BG50" s="215"/>
      <c r="BH50" s="215"/>
      <c r="BI50" s="215"/>
      <c r="BJ50" s="215"/>
      <c r="BK50" s="215"/>
      <c r="BL50" s="215"/>
      <c r="BM50" s="215"/>
      <c r="BN50" s="215"/>
      <c r="BO50" s="215"/>
      <c r="BP50" s="215"/>
      <c r="BQ50" s="215"/>
      <c r="BR50" s="215"/>
      <c r="BS50" s="215"/>
      <c r="BT50" s="215"/>
      <c r="BU50" s="215"/>
      <c r="BV50" s="215"/>
      <c r="BW50" s="215"/>
      <c r="BX50" s="215"/>
      <c r="BY50" s="215"/>
      <c r="BZ50" s="215"/>
      <c r="CA50" s="215"/>
      <c r="CB50" s="215"/>
      <c r="CC50" s="215"/>
      <c r="CD50" s="215"/>
      <c r="CE50" s="215"/>
      <c r="CF50" s="215"/>
      <c r="CG50" s="215"/>
      <c r="CH50" s="215"/>
      <c r="CI50" s="215"/>
      <c r="CJ50" s="215"/>
      <c r="CK50" s="215"/>
      <c r="CL50" s="215"/>
      <c r="CM50" s="215"/>
    </row>
    <row r="51" spans="1:91" s="1" customFormat="1" ht="10.9" customHeight="1">
      <c r="A51" s="215"/>
      <c r="B51" s="20"/>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2"/>
      <c r="AS51" s="266"/>
      <c r="AT51" s="267"/>
      <c r="AU51" s="40"/>
      <c r="AV51" s="40"/>
      <c r="AW51" s="40"/>
      <c r="AX51" s="40"/>
      <c r="AY51" s="40"/>
      <c r="AZ51" s="40"/>
      <c r="BA51" s="40"/>
      <c r="BB51" s="40"/>
      <c r="BC51" s="40"/>
      <c r="BD51" s="41"/>
      <c r="BE51" s="215"/>
      <c r="BF51" s="215"/>
      <c r="BG51" s="215"/>
      <c r="BH51" s="215"/>
      <c r="BI51" s="215"/>
      <c r="BJ51" s="215"/>
      <c r="BK51" s="215"/>
      <c r="BL51" s="215"/>
      <c r="BM51" s="215"/>
      <c r="BN51" s="215"/>
      <c r="BO51" s="215"/>
      <c r="BP51" s="215"/>
      <c r="BQ51" s="215"/>
      <c r="BR51" s="215"/>
      <c r="BS51" s="215"/>
      <c r="BT51" s="215"/>
      <c r="BU51" s="215"/>
      <c r="BV51" s="215"/>
      <c r="BW51" s="215"/>
      <c r="BX51" s="215"/>
      <c r="BY51" s="215"/>
      <c r="BZ51" s="215"/>
      <c r="CA51" s="215"/>
      <c r="CB51" s="215"/>
      <c r="CC51" s="215"/>
      <c r="CD51" s="215"/>
      <c r="CE51" s="215"/>
      <c r="CF51" s="215"/>
      <c r="CG51" s="215"/>
      <c r="CH51" s="215"/>
      <c r="CI51" s="215"/>
      <c r="CJ51" s="215"/>
      <c r="CK51" s="215"/>
      <c r="CL51" s="215"/>
      <c r="CM51" s="215"/>
    </row>
    <row r="52" spans="1:91" s="1" customFormat="1" ht="29.25" customHeight="1">
      <c r="A52" s="215"/>
      <c r="B52" s="20"/>
      <c r="C52" s="268" t="s">
        <v>96</v>
      </c>
      <c r="D52" s="269"/>
      <c r="E52" s="269"/>
      <c r="F52" s="269"/>
      <c r="G52" s="269"/>
      <c r="H52" s="42"/>
      <c r="I52" s="270" t="s">
        <v>97</v>
      </c>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71" t="s">
        <v>98</v>
      </c>
      <c r="AH52" s="269"/>
      <c r="AI52" s="269"/>
      <c r="AJ52" s="269"/>
      <c r="AK52" s="269"/>
      <c r="AL52" s="269"/>
      <c r="AM52" s="269"/>
      <c r="AN52" s="270" t="s">
        <v>99</v>
      </c>
      <c r="AO52" s="269"/>
      <c r="AP52" s="272"/>
      <c r="AQ52" s="43" t="s">
        <v>100</v>
      </c>
      <c r="AR52" s="22"/>
      <c r="AS52" s="44" t="s">
        <v>101</v>
      </c>
      <c r="AT52" s="45" t="s">
        <v>102</v>
      </c>
      <c r="AU52" s="45" t="s">
        <v>103</v>
      </c>
      <c r="AV52" s="45" t="s">
        <v>104</v>
      </c>
      <c r="AW52" s="45" t="s">
        <v>105</v>
      </c>
      <c r="AX52" s="45" t="s">
        <v>106</v>
      </c>
      <c r="AY52" s="45" t="s">
        <v>107</v>
      </c>
      <c r="AZ52" s="45" t="s">
        <v>108</v>
      </c>
      <c r="BA52" s="45" t="s">
        <v>109</v>
      </c>
      <c r="BB52" s="45" t="s">
        <v>110</v>
      </c>
      <c r="BC52" s="45" t="s">
        <v>111</v>
      </c>
      <c r="BD52" s="46" t="s">
        <v>112</v>
      </c>
      <c r="BE52" s="215"/>
      <c r="BF52" s="215"/>
      <c r="BG52" s="215"/>
      <c r="BH52" s="215"/>
      <c r="BI52" s="215"/>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15"/>
      <c r="CG52" s="215"/>
      <c r="CH52" s="215"/>
      <c r="CI52" s="215"/>
      <c r="CJ52" s="215"/>
      <c r="CK52" s="215"/>
      <c r="CL52" s="215"/>
      <c r="CM52" s="215"/>
    </row>
    <row r="53" spans="1:91" s="1" customFormat="1" ht="10.9" customHeight="1">
      <c r="A53" s="215"/>
      <c r="B53" s="20"/>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2"/>
      <c r="AS53" s="47"/>
      <c r="AT53" s="48"/>
      <c r="AU53" s="48"/>
      <c r="AV53" s="48"/>
      <c r="AW53" s="48"/>
      <c r="AX53" s="48"/>
      <c r="AY53" s="48"/>
      <c r="AZ53" s="48"/>
      <c r="BA53" s="48"/>
      <c r="BB53" s="48"/>
      <c r="BC53" s="48"/>
      <c r="BD53" s="49"/>
      <c r="BE53" s="215"/>
      <c r="BF53" s="215"/>
      <c r="BG53" s="215"/>
      <c r="BH53" s="215"/>
      <c r="BI53" s="215"/>
      <c r="BJ53" s="215"/>
      <c r="BK53" s="215"/>
      <c r="BL53" s="215"/>
      <c r="BM53" s="215"/>
      <c r="BN53" s="215"/>
      <c r="BO53" s="215"/>
      <c r="BP53" s="215"/>
      <c r="BQ53" s="215"/>
      <c r="BR53" s="215"/>
      <c r="BS53" s="215"/>
      <c r="BT53" s="215"/>
      <c r="BU53" s="215"/>
      <c r="BV53" s="215"/>
      <c r="BW53" s="215"/>
      <c r="BX53" s="215"/>
      <c r="BY53" s="215"/>
      <c r="BZ53" s="215"/>
      <c r="CA53" s="215"/>
      <c r="CB53" s="215"/>
      <c r="CC53" s="215"/>
      <c r="CD53" s="215"/>
      <c r="CE53" s="215"/>
      <c r="CF53" s="215"/>
      <c r="CG53" s="215"/>
      <c r="CH53" s="215"/>
      <c r="CI53" s="215"/>
      <c r="CJ53" s="215"/>
      <c r="CK53" s="215"/>
      <c r="CL53" s="215"/>
      <c r="CM53" s="215"/>
    </row>
    <row r="54" spans="2:90" s="4" customFormat="1" ht="32.45" customHeight="1">
      <c r="B54" s="50"/>
      <c r="C54" s="51" t="s">
        <v>113</v>
      </c>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273">
        <f>ROUND(AG55,2)</f>
        <v>0</v>
      </c>
      <c r="AH54" s="273"/>
      <c r="AI54" s="273"/>
      <c r="AJ54" s="273"/>
      <c r="AK54" s="273"/>
      <c r="AL54" s="273"/>
      <c r="AM54" s="273"/>
      <c r="AN54" s="274">
        <f>SUM(AG54,AT54)</f>
        <v>0</v>
      </c>
      <c r="AO54" s="274"/>
      <c r="AP54" s="274"/>
      <c r="AQ54" s="53" t="s">
        <v>47</v>
      </c>
      <c r="AR54" s="54"/>
      <c r="AS54" s="55">
        <f>ROUND(AS55,2)</f>
        <v>0</v>
      </c>
      <c r="AT54" s="56">
        <f>ROUND(SUM(AV54:AW54),2)</f>
        <v>0</v>
      </c>
      <c r="AU54" s="57">
        <f>ROUND(AU55,5)</f>
        <v>0</v>
      </c>
      <c r="AV54" s="56">
        <f>ROUND(AZ54*L29,2)</f>
        <v>0</v>
      </c>
      <c r="AW54" s="56">
        <f>ROUND(BA54*L30,2)</f>
        <v>0</v>
      </c>
      <c r="AX54" s="56">
        <f>ROUND(BB54*L29,2)</f>
        <v>0</v>
      </c>
      <c r="AY54" s="56">
        <f>ROUND(BC54*L30,2)</f>
        <v>0</v>
      </c>
      <c r="AZ54" s="56">
        <f>ROUND(AZ55,2)</f>
        <v>0</v>
      </c>
      <c r="BA54" s="56">
        <f>ROUND(BA55,2)</f>
        <v>0</v>
      </c>
      <c r="BB54" s="56">
        <f>ROUND(BB55,2)</f>
        <v>0</v>
      </c>
      <c r="BC54" s="56">
        <f>ROUND(BC55,2)</f>
        <v>0</v>
      </c>
      <c r="BD54" s="58">
        <f>ROUND(BD55,2)</f>
        <v>0</v>
      </c>
      <c r="BS54" s="59" t="s">
        <v>114</v>
      </c>
      <c r="BT54" s="59" t="s">
        <v>115</v>
      </c>
      <c r="BU54" s="60" t="s">
        <v>116</v>
      </c>
      <c r="BV54" s="59" t="s">
        <v>117</v>
      </c>
      <c r="BW54" s="59" t="s">
        <v>51</v>
      </c>
      <c r="BX54" s="59" t="s">
        <v>118</v>
      </c>
      <c r="CL54" s="59" t="s">
        <v>47</v>
      </c>
    </row>
    <row r="55" spans="1:91" s="5" customFormat="1" ht="27" customHeight="1">
      <c r="A55" s="174" t="s">
        <v>119</v>
      </c>
      <c r="B55" s="61"/>
      <c r="C55" s="62"/>
      <c r="D55" s="275" t="s">
        <v>120</v>
      </c>
      <c r="E55" s="275"/>
      <c r="F55" s="275"/>
      <c r="G55" s="275"/>
      <c r="H55" s="275"/>
      <c r="I55" s="200"/>
      <c r="J55" s="275" t="s">
        <v>121</v>
      </c>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6">
        <f>'05_SO01_4 - Technologie k...'!J32</f>
        <v>0</v>
      </c>
      <c r="AH55" s="277"/>
      <c r="AI55" s="277"/>
      <c r="AJ55" s="277"/>
      <c r="AK55" s="277"/>
      <c r="AL55" s="277"/>
      <c r="AM55" s="277"/>
      <c r="AN55" s="276">
        <f>SUM(AG55,AT55)</f>
        <v>0</v>
      </c>
      <c r="AO55" s="277"/>
      <c r="AP55" s="277"/>
      <c r="AQ55" s="63" t="s">
        <v>122</v>
      </c>
      <c r="AR55" s="64"/>
      <c r="AS55" s="65">
        <v>0</v>
      </c>
      <c r="AT55" s="66">
        <f>ROUND(SUM(AV55:AW55),2)</f>
        <v>0</v>
      </c>
      <c r="AU55" s="67">
        <f>'05_SO01_4 - Technologie k...'!P95</f>
        <v>0</v>
      </c>
      <c r="AV55" s="66">
        <f>'05_SO01_4 - Technologie k...'!J35</f>
        <v>0</v>
      </c>
      <c r="AW55" s="66">
        <f>'05_SO01_4 - Technologie k...'!J36</f>
        <v>0</v>
      </c>
      <c r="AX55" s="66">
        <f>'05_SO01_4 - Technologie k...'!J37</f>
        <v>0</v>
      </c>
      <c r="AY55" s="66">
        <f>'05_SO01_4 - Technologie k...'!J38</f>
        <v>0</v>
      </c>
      <c r="AZ55" s="66">
        <f>'05_SO01_4 - Technologie k...'!F35</f>
        <v>0</v>
      </c>
      <c r="BA55" s="66">
        <f>'05_SO01_4 - Technologie k...'!F36</f>
        <v>0</v>
      </c>
      <c r="BB55" s="66">
        <f>'05_SO01_4 - Technologie k...'!F37</f>
        <v>0</v>
      </c>
      <c r="BC55" s="66">
        <f>'05_SO01_4 - Technologie k...'!F38</f>
        <v>0</v>
      </c>
      <c r="BD55" s="68">
        <f>'05_SO01_4 - Technologie k...'!F39</f>
        <v>0</v>
      </c>
      <c r="BT55" s="69" t="s">
        <v>123</v>
      </c>
      <c r="BV55" s="69" t="s">
        <v>117</v>
      </c>
      <c r="BW55" s="69" t="s">
        <v>124</v>
      </c>
      <c r="BX55" s="69" t="s">
        <v>51</v>
      </c>
      <c r="CL55" s="69" t="s">
        <v>47</v>
      </c>
      <c r="CM55" s="69" t="s">
        <v>125</v>
      </c>
    </row>
    <row r="56" spans="1:91" s="1" customFormat="1" ht="30" customHeight="1">
      <c r="A56" s="215"/>
      <c r="B56" s="20"/>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2"/>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5"/>
      <c r="BR56" s="215"/>
      <c r="BS56" s="215"/>
      <c r="BT56" s="215"/>
      <c r="BU56" s="215"/>
      <c r="BV56" s="215"/>
      <c r="BW56" s="215"/>
      <c r="BX56" s="215"/>
      <c r="BY56" s="215"/>
      <c r="BZ56" s="215"/>
      <c r="CA56" s="215"/>
      <c r="CB56" s="215"/>
      <c r="CC56" s="215"/>
      <c r="CD56" s="215"/>
      <c r="CE56" s="215"/>
      <c r="CF56" s="215"/>
      <c r="CG56" s="215"/>
      <c r="CH56" s="215"/>
      <c r="CI56" s="215"/>
      <c r="CJ56" s="215"/>
      <c r="CK56" s="215"/>
      <c r="CL56" s="215"/>
      <c r="CM56" s="215"/>
    </row>
    <row r="57" spans="1:91" s="1" customFormat="1" ht="6.95" customHeight="1">
      <c r="A57" s="215"/>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2"/>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c r="BO57" s="215"/>
      <c r="BP57" s="215"/>
      <c r="BQ57" s="215"/>
      <c r="BR57" s="215"/>
      <c r="BS57" s="215"/>
      <c r="BT57" s="215"/>
      <c r="BU57" s="215"/>
      <c r="BV57" s="215"/>
      <c r="BW57" s="215"/>
      <c r="BX57" s="215"/>
      <c r="BY57" s="215"/>
      <c r="BZ57" s="215"/>
      <c r="CA57" s="215"/>
      <c r="CB57" s="215"/>
      <c r="CC57" s="215"/>
      <c r="CD57" s="215"/>
      <c r="CE57" s="215"/>
      <c r="CF57" s="215"/>
      <c r="CG57" s="215"/>
      <c r="CH57" s="215"/>
      <c r="CI57" s="215"/>
      <c r="CJ57" s="215"/>
      <c r="CK57" s="215"/>
      <c r="CL57" s="215"/>
      <c r="CM57" s="215"/>
    </row>
  </sheetData>
  <sheetProtection algorithmName="SHA-512" hashValue="4ztq0L2BD1hoOy4V2Bs5yCZ6lQcMtj1iPtW6jZ+FDTu52HKlChq6eFxQl8B6cVHDX9O4/w8SGE1uidF/6HhIUg==" saltValue="69Y83NXE0hN58jhifLgX+f1bhv6llhBVcoFx+Q+IAepIgFGS6iUkH6h64G49vaFo0XorjDShIm2LtUV+tqQSyg==" spinCount="100000" sheet="1" objects="1" scenarios="1" formatColumns="0" formatRows="0"/>
  <mergeCells count="42">
    <mergeCell ref="AG54:AM54"/>
    <mergeCell ref="AN54:AP54"/>
    <mergeCell ref="D55:H55"/>
    <mergeCell ref="J55:AF55"/>
    <mergeCell ref="AG55:AM55"/>
    <mergeCell ref="AN55:AP55"/>
    <mergeCell ref="AM47:AN47"/>
    <mergeCell ref="AM49:AP49"/>
    <mergeCell ref="AS49:AT51"/>
    <mergeCell ref="AM50:AP50"/>
    <mergeCell ref="C52:G52"/>
    <mergeCell ref="I52:AF52"/>
    <mergeCell ref="AG52:AM52"/>
    <mergeCell ref="AN52:AP52"/>
    <mergeCell ref="L45:AO45"/>
    <mergeCell ref="L31:P31"/>
    <mergeCell ref="W31:AE31"/>
    <mergeCell ref="AK31:AO31"/>
    <mergeCell ref="L32:P32"/>
    <mergeCell ref="W32:AE32"/>
    <mergeCell ref="AK32:AO32"/>
    <mergeCell ref="L33:P33"/>
    <mergeCell ref="W33:AE33"/>
    <mergeCell ref="AK33:AO33"/>
    <mergeCell ref="X35:AB35"/>
    <mergeCell ref="AK35:AO35"/>
    <mergeCell ref="AR2:BE2"/>
    <mergeCell ref="K5:AO5"/>
    <mergeCell ref="BE5:BE34"/>
    <mergeCell ref="K6:AO6"/>
    <mergeCell ref="E14:AJ14"/>
    <mergeCell ref="E23:AN23"/>
    <mergeCell ref="AK26:AO26"/>
    <mergeCell ref="L28:P28"/>
    <mergeCell ref="W28:AE28"/>
    <mergeCell ref="AK28:AO28"/>
    <mergeCell ref="L29:P29"/>
    <mergeCell ref="W29:AE29"/>
    <mergeCell ref="AK29:AO29"/>
    <mergeCell ref="L30:P30"/>
    <mergeCell ref="W30:AE30"/>
    <mergeCell ref="AK30:AO30"/>
  </mergeCells>
  <hyperlinks>
    <hyperlink ref="A55" location="'05_SO01_4 - Technologie k...'!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75" customWidth="1"/>
    <col min="10" max="10" width="23.421875" style="0" customWidth="1"/>
    <col min="11" max="11" width="15.421875" style="0" customWidth="1"/>
    <col min="12" max="12" width="9.28125" style="0" customWidth="1"/>
    <col min="13" max="13" width="10.85156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s>
  <sheetData>
    <row r="1" ht="12"/>
    <row r="2" spans="2:46" ht="36.95" customHeight="1">
      <c r="B2" s="206"/>
      <c r="C2" s="206"/>
      <c r="D2" s="206"/>
      <c r="E2" s="206"/>
      <c r="F2" s="206"/>
      <c r="G2" s="206"/>
      <c r="H2" s="206"/>
      <c r="J2" s="206"/>
      <c r="K2" s="206"/>
      <c r="L2" s="299"/>
      <c r="M2" s="299"/>
      <c r="N2" s="299"/>
      <c r="O2" s="299"/>
      <c r="P2" s="299"/>
      <c r="Q2" s="299"/>
      <c r="R2" s="299"/>
      <c r="S2" s="299"/>
      <c r="T2" s="299"/>
      <c r="U2" s="299"/>
      <c r="V2" s="299"/>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17" t="s">
        <v>124</v>
      </c>
    </row>
    <row r="3" spans="2:46" ht="6.95" customHeight="1">
      <c r="B3" s="70"/>
      <c r="C3" s="71"/>
      <c r="D3" s="71"/>
      <c r="E3" s="71"/>
      <c r="F3" s="71"/>
      <c r="G3" s="71"/>
      <c r="H3" s="71"/>
      <c r="I3" s="176"/>
      <c r="J3" s="71"/>
      <c r="K3" s="71"/>
      <c r="L3" s="13"/>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17" t="s">
        <v>125</v>
      </c>
    </row>
    <row r="4" spans="2:46" ht="24.95" customHeight="1">
      <c r="B4" s="13"/>
      <c r="C4" s="206"/>
      <c r="D4" s="72" t="s">
        <v>126</v>
      </c>
      <c r="E4" s="206"/>
      <c r="F4" s="206"/>
      <c r="G4" s="206"/>
      <c r="H4" s="206"/>
      <c r="J4" s="206"/>
      <c r="K4" s="206"/>
      <c r="L4" s="13"/>
      <c r="M4" s="16" t="s">
        <v>56</v>
      </c>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17" t="s">
        <v>50</v>
      </c>
    </row>
    <row r="5" spans="2:46" ht="6.95" customHeight="1">
      <c r="B5" s="13"/>
      <c r="C5" s="206"/>
      <c r="D5" s="206"/>
      <c r="E5" s="206"/>
      <c r="F5" s="206"/>
      <c r="G5" s="206"/>
      <c r="H5" s="206"/>
      <c r="J5" s="206"/>
      <c r="K5" s="206"/>
      <c r="L5" s="13"/>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row>
    <row r="6" spans="2:46" ht="12" customHeight="1">
      <c r="B6" s="13"/>
      <c r="C6" s="206"/>
      <c r="D6" s="214" t="s">
        <v>62</v>
      </c>
      <c r="E6" s="206"/>
      <c r="F6" s="206"/>
      <c r="G6" s="206"/>
      <c r="H6" s="206"/>
      <c r="J6" s="206"/>
      <c r="K6" s="206"/>
      <c r="L6" s="13"/>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row>
    <row r="7" spans="2:46" ht="16.5" customHeight="1">
      <c r="B7" s="13"/>
      <c r="C7" s="206"/>
      <c r="D7" s="206"/>
      <c r="E7" s="280" t="str">
        <f>'Rekapitulace stavby'!K6</f>
        <v>Modernizace a rozšíření gastronomického centra ÚLGaT v areálu Hradecká 17, Opava - GASTRO</v>
      </c>
      <c r="F7" s="281"/>
      <c r="G7" s="281"/>
      <c r="H7" s="281"/>
      <c r="J7" s="206"/>
      <c r="K7" s="206"/>
      <c r="L7" s="13"/>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row>
    <row r="8" spans="2:46" s="1" customFormat="1" ht="12" customHeight="1">
      <c r="B8" s="22"/>
      <c r="C8" s="215"/>
      <c r="D8" s="214" t="s">
        <v>127</v>
      </c>
      <c r="E8" s="215"/>
      <c r="F8" s="215"/>
      <c r="G8" s="215"/>
      <c r="H8" s="215"/>
      <c r="I8" s="177"/>
      <c r="J8" s="215"/>
      <c r="K8" s="215"/>
      <c r="L8" s="22"/>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row>
    <row r="9" spans="2:46" s="1" customFormat="1" ht="36.95" customHeight="1">
      <c r="B9" s="22"/>
      <c r="C9" s="215"/>
      <c r="D9" s="215"/>
      <c r="E9" s="282" t="s">
        <v>128</v>
      </c>
      <c r="F9" s="283"/>
      <c r="G9" s="283"/>
      <c r="H9" s="283"/>
      <c r="I9" s="177"/>
      <c r="J9" s="215"/>
      <c r="K9" s="215"/>
      <c r="L9" s="22"/>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row>
    <row r="10" spans="2:46" s="1" customFormat="1" ht="12">
      <c r="B10" s="22"/>
      <c r="C10" s="215"/>
      <c r="D10" s="215"/>
      <c r="E10" s="215"/>
      <c r="F10" s="215"/>
      <c r="G10" s="215"/>
      <c r="H10" s="215"/>
      <c r="I10" s="177"/>
      <c r="J10" s="215"/>
      <c r="K10" s="215"/>
      <c r="L10" s="22"/>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row>
    <row r="11" spans="2:46" s="1" customFormat="1" ht="12" customHeight="1">
      <c r="B11" s="22"/>
      <c r="C11" s="215"/>
      <c r="D11" s="214" t="s">
        <v>64</v>
      </c>
      <c r="E11" s="215"/>
      <c r="F11" s="217" t="s">
        <v>47</v>
      </c>
      <c r="G11" s="215"/>
      <c r="H11" s="215"/>
      <c r="I11" s="178" t="s">
        <v>65</v>
      </c>
      <c r="J11" s="217" t="s">
        <v>47</v>
      </c>
      <c r="K11" s="215"/>
      <c r="L11" s="22"/>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row>
    <row r="12" spans="2:46" s="1" customFormat="1" ht="12" customHeight="1">
      <c r="B12" s="22"/>
      <c r="C12" s="215"/>
      <c r="D12" s="214" t="s">
        <v>66</v>
      </c>
      <c r="E12" s="215"/>
      <c r="F12" s="217" t="s">
        <v>79</v>
      </c>
      <c r="G12" s="215"/>
      <c r="H12" s="215"/>
      <c r="I12" s="178" t="s">
        <v>68</v>
      </c>
      <c r="J12" s="73" t="str">
        <f>'Rekapitulace stavby'!AN8</f>
        <v>17. 7. 2018</v>
      </c>
      <c r="K12" s="215"/>
      <c r="L12" s="22"/>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row>
    <row r="13" spans="2:46" s="1" customFormat="1" ht="10.9" customHeight="1">
      <c r="B13" s="22"/>
      <c r="C13" s="215"/>
      <c r="D13" s="215"/>
      <c r="E13" s="215"/>
      <c r="F13" s="215"/>
      <c r="G13" s="215"/>
      <c r="H13" s="215"/>
      <c r="I13" s="177"/>
      <c r="J13" s="215"/>
      <c r="K13" s="215"/>
      <c r="L13" s="22"/>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row>
    <row r="14" spans="2:46" s="1" customFormat="1" ht="12" customHeight="1">
      <c r="B14" s="22"/>
      <c r="C14" s="215"/>
      <c r="D14" s="214" t="s">
        <v>70</v>
      </c>
      <c r="E14" s="215"/>
      <c r="F14" s="215"/>
      <c r="G14" s="215"/>
      <c r="H14" s="215"/>
      <c r="I14" s="178" t="s">
        <v>71</v>
      </c>
      <c r="J14" s="217" t="str">
        <f>IF('Rekapitulace stavby'!AN10="","",'Rekapitulace stavby'!AN10)</f>
        <v/>
      </c>
      <c r="K14" s="215"/>
      <c r="L14" s="22"/>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row>
    <row r="15" spans="2:46" s="1" customFormat="1" ht="18" customHeight="1">
      <c r="B15" s="22"/>
      <c r="C15" s="215"/>
      <c r="D15" s="215"/>
      <c r="E15" s="217" t="str">
        <f>IF('Rekapitulace stavby'!E11="","",'Rekapitulace stavby'!E11)</f>
        <v>Slezská univerzita Opava</v>
      </c>
      <c r="F15" s="215"/>
      <c r="G15" s="215"/>
      <c r="H15" s="215"/>
      <c r="I15" s="178" t="s">
        <v>72</v>
      </c>
      <c r="J15" s="217" t="str">
        <f>IF('Rekapitulace stavby'!AN11="","",'Rekapitulace stavby'!AN11)</f>
        <v/>
      </c>
      <c r="K15" s="215"/>
      <c r="L15" s="22"/>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row>
    <row r="16" spans="2:46" s="1" customFormat="1" ht="6.95" customHeight="1">
      <c r="B16" s="22"/>
      <c r="C16" s="215"/>
      <c r="D16" s="215"/>
      <c r="E16" s="215"/>
      <c r="F16" s="215"/>
      <c r="G16" s="215"/>
      <c r="H16" s="215"/>
      <c r="I16" s="177"/>
      <c r="J16" s="215"/>
      <c r="K16" s="215"/>
      <c r="L16" s="22"/>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row>
    <row r="17" spans="2:12" s="1" customFormat="1" ht="12" customHeight="1">
      <c r="B17" s="22"/>
      <c r="C17" s="215"/>
      <c r="D17" s="214" t="s">
        <v>73</v>
      </c>
      <c r="E17" s="215"/>
      <c r="F17" s="215"/>
      <c r="G17" s="215"/>
      <c r="H17" s="215"/>
      <c r="I17" s="178" t="s">
        <v>71</v>
      </c>
      <c r="J17" s="216" t="str">
        <f>'Rekapitulace stavby'!AN13</f>
        <v>Vyplň údaj</v>
      </c>
      <c r="K17" s="215"/>
      <c r="L17" s="22"/>
    </row>
    <row r="18" spans="2:12" s="1" customFormat="1" ht="18" customHeight="1">
      <c r="B18" s="22"/>
      <c r="C18" s="215"/>
      <c r="D18" s="215"/>
      <c r="E18" s="284" t="str">
        <f>'Rekapitulace stavby'!E14</f>
        <v>Vyplň údaj</v>
      </c>
      <c r="F18" s="285"/>
      <c r="G18" s="285"/>
      <c r="H18" s="285"/>
      <c r="I18" s="178" t="s">
        <v>72</v>
      </c>
      <c r="J18" s="216" t="str">
        <f>'Rekapitulace stavby'!AN14</f>
        <v>Vyplň údaj</v>
      </c>
      <c r="K18" s="215"/>
      <c r="L18" s="22"/>
    </row>
    <row r="19" spans="2:12" s="1" customFormat="1" ht="6.95" customHeight="1">
      <c r="B19" s="22"/>
      <c r="C19" s="215"/>
      <c r="D19" s="215"/>
      <c r="E19" s="215"/>
      <c r="F19" s="215"/>
      <c r="G19" s="215"/>
      <c r="H19" s="215"/>
      <c r="I19" s="177"/>
      <c r="J19" s="215"/>
      <c r="K19" s="215"/>
      <c r="L19" s="22"/>
    </row>
    <row r="20" spans="2:12" s="1" customFormat="1" ht="12" customHeight="1">
      <c r="B20" s="22"/>
      <c r="C20" s="215"/>
      <c r="D20" s="214" t="s">
        <v>75</v>
      </c>
      <c r="E20" s="215"/>
      <c r="F20" s="215"/>
      <c r="G20" s="215"/>
      <c r="H20" s="215"/>
      <c r="I20" s="178" t="s">
        <v>71</v>
      </c>
      <c r="J20" s="217" t="str">
        <f>IF('Rekapitulace stavby'!AN16="","",'Rekapitulace stavby'!AN16)</f>
        <v/>
      </c>
      <c r="K20" s="215"/>
      <c r="L20" s="22"/>
    </row>
    <row r="21" spans="2:12" s="1" customFormat="1" ht="18" customHeight="1">
      <c r="B21" s="22"/>
      <c r="C21" s="215"/>
      <c r="D21" s="215"/>
      <c r="E21" s="217" t="str">
        <f>IF('Rekapitulace stavby'!E17="","",'Rekapitulace stavby'!E17)</f>
        <v>BKB Metal, a.s.</v>
      </c>
      <c r="F21" s="215"/>
      <c r="G21" s="215"/>
      <c r="H21" s="215"/>
      <c r="I21" s="178" t="s">
        <v>72</v>
      </c>
      <c r="J21" s="217" t="str">
        <f>IF('Rekapitulace stavby'!AN17="","",'Rekapitulace stavby'!AN17)</f>
        <v/>
      </c>
      <c r="K21" s="215"/>
      <c r="L21" s="22"/>
    </row>
    <row r="22" spans="2:12" s="1" customFormat="1" ht="6.95" customHeight="1">
      <c r="B22" s="22"/>
      <c r="C22" s="215"/>
      <c r="D22" s="215"/>
      <c r="E22" s="215"/>
      <c r="F22" s="215"/>
      <c r="G22" s="215"/>
      <c r="H22" s="215"/>
      <c r="I22" s="177"/>
      <c r="J22" s="215"/>
      <c r="K22" s="215"/>
      <c r="L22" s="22"/>
    </row>
    <row r="23" spans="2:12" s="1" customFormat="1" ht="12" customHeight="1">
      <c r="B23" s="22"/>
      <c r="C23" s="215"/>
      <c r="D23" s="214" t="s">
        <v>78</v>
      </c>
      <c r="E23" s="215"/>
      <c r="F23" s="215"/>
      <c r="G23" s="215"/>
      <c r="H23" s="215"/>
      <c r="I23" s="178" t="s">
        <v>71</v>
      </c>
      <c r="J23" s="217" t="str">
        <f>IF('Rekapitulace stavby'!AN19="","",'Rekapitulace stavby'!AN19)</f>
        <v/>
      </c>
      <c r="K23" s="215"/>
      <c r="L23" s="22"/>
    </row>
    <row r="24" spans="2:12" s="1" customFormat="1" ht="18" customHeight="1">
      <c r="B24" s="22"/>
      <c r="C24" s="215"/>
      <c r="D24" s="215"/>
      <c r="E24" s="217" t="str">
        <f>IF('Rekapitulace stavby'!E20="","",'Rekapitulace stavby'!E20)</f>
        <v xml:space="preserve"> </v>
      </c>
      <c r="F24" s="215"/>
      <c r="G24" s="215"/>
      <c r="H24" s="215"/>
      <c r="I24" s="178" t="s">
        <v>72</v>
      </c>
      <c r="J24" s="217" t="str">
        <f>IF('Rekapitulace stavby'!AN20="","",'Rekapitulace stavby'!AN20)</f>
        <v/>
      </c>
      <c r="K24" s="215"/>
      <c r="L24" s="22"/>
    </row>
    <row r="25" spans="2:12" s="1" customFormat="1" ht="6.95" customHeight="1">
      <c r="B25" s="22"/>
      <c r="C25" s="215"/>
      <c r="D25" s="215"/>
      <c r="E25" s="215"/>
      <c r="F25" s="215"/>
      <c r="G25" s="215"/>
      <c r="H25" s="215"/>
      <c r="I25" s="177"/>
      <c r="J25" s="215"/>
      <c r="K25" s="215"/>
      <c r="L25" s="22"/>
    </row>
    <row r="26" spans="2:12" s="1" customFormat="1" ht="12" customHeight="1">
      <c r="B26" s="22"/>
      <c r="C26" s="215"/>
      <c r="D26" s="214" t="s">
        <v>80</v>
      </c>
      <c r="E26" s="215"/>
      <c r="F26" s="215"/>
      <c r="G26" s="215"/>
      <c r="H26" s="215"/>
      <c r="I26" s="177"/>
      <c r="J26" s="215"/>
      <c r="K26" s="215"/>
      <c r="L26" s="22"/>
    </row>
    <row r="27" spans="2:12" s="6" customFormat="1" ht="16.5" customHeight="1">
      <c r="B27" s="74"/>
      <c r="E27" s="286" t="s">
        <v>47</v>
      </c>
      <c r="F27" s="286"/>
      <c r="G27" s="286"/>
      <c r="H27" s="286"/>
      <c r="I27" s="179"/>
      <c r="L27" s="74"/>
    </row>
    <row r="28" spans="2:12" s="1" customFormat="1" ht="6.95" customHeight="1">
      <c r="B28" s="22"/>
      <c r="C28" s="215"/>
      <c r="D28" s="215"/>
      <c r="E28" s="215"/>
      <c r="F28" s="215"/>
      <c r="G28" s="215"/>
      <c r="H28" s="215"/>
      <c r="I28" s="177"/>
      <c r="J28" s="215"/>
      <c r="K28" s="215"/>
      <c r="L28" s="22"/>
    </row>
    <row r="29" spans="2:12" s="1" customFormat="1" ht="6.95" customHeight="1">
      <c r="B29" s="22"/>
      <c r="C29" s="215"/>
      <c r="D29" s="36"/>
      <c r="E29" s="36"/>
      <c r="F29" s="36"/>
      <c r="G29" s="36"/>
      <c r="H29" s="36"/>
      <c r="I29" s="180"/>
      <c r="J29" s="36"/>
      <c r="K29" s="36"/>
      <c r="L29" s="22"/>
    </row>
    <row r="30" spans="2:12" s="1" customFormat="1" ht="14.45" customHeight="1">
      <c r="B30" s="22"/>
      <c r="C30" s="215"/>
      <c r="D30" s="75" t="s">
        <v>129</v>
      </c>
      <c r="E30" s="215"/>
      <c r="F30" s="215"/>
      <c r="G30" s="215"/>
      <c r="H30" s="215"/>
      <c r="I30" s="177"/>
      <c r="J30" s="76">
        <f>J61</f>
        <v>0</v>
      </c>
      <c r="K30" s="215"/>
      <c r="L30" s="22"/>
    </row>
    <row r="31" spans="2:12" s="1" customFormat="1" ht="14.45" customHeight="1">
      <c r="B31" s="22"/>
      <c r="C31" s="215"/>
      <c r="D31" s="77" t="s">
        <v>130</v>
      </c>
      <c r="E31" s="215"/>
      <c r="F31" s="215"/>
      <c r="G31" s="215"/>
      <c r="H31" s="215"/>
      <c r="I31" s="177"/>
      <c r="J31" s="76">
        <f>J68</f>
        <v>0</v>
      </c>
      <c r="K31" s="215"/>
      <c r="L31" s="22"/>
    </row>
    <row r="32" spans="2:12" s="1" customFormat="1" ht="25.35" customHeight="1">
      <c r="B32" s="22"/>
      <c r="C32" s="215"/>
      <c r="D32" s="78" t="s">
        <v>81</v>
      </c>
      <c r="E32" s="215"/>
      <c r="F32" s="215"/>
      <c r="G32" s="215"/>
      <c r="H32" s="215"/>
      <c r="I32" s="177"/>
      <c r="J32" s="79">
        <f>ROUND(J30+J31,2)</f>
        <v>0</v>
      </c>
      <c r="K32" s="215"/>
      <c r="L32" s="22"/>
    </row>
    <row r="33" spans="2:12" s="1" customFormat="1" ht="6.95" customHeight="1">
      <c r="B33" s="22"/>
      <c r="C33" s="215"/>
      <c r="D33" s="36"/>
      <c r="E33" s="36"/>
      <c r="F33" s="36"/>
      <c r="G33" s="36"/>
      <c r="H33" s="36"/>
      <c r="I33" s="180"/>
      <c r="J33" s="36"/>
      <c r="K33" s="36"/>
      <c r="L33" s="22"/>
    </row>
    <row r="34" spans="2:12" s="1" customFormat="1" ht="14.45" customHeight="1">
      <c r="B34" s="22"/>
      <c r="C34" s="215"/>
      <c r="D34" s="215"/>
      <c r="E34" s="215"/>
      <c r="F34" s="80" t="s">
        <v>83</v>
      </c>
      <c r="G34" s="215"/>
      <c r="H34" s="215"/>
      <c r="I34" s="181" t="s">
        <v>82</v>
      </c>
      <c r="J34" s="80" t="s">
        <v>84</v>
      </c>
      <c r="K34" s="215"/>
      <c r="L34" s="22"/>
    </row>
    <row r="35" spans="2:12" s="1" customFormat="1" ht="14.45" customHeight="1">
      <c r="B35" s="22"/>
      <c r="C35" s="215"/>
      <c r="D35" s="214" t="s">
        <v>85</v>
      </c>
      <c r="E35" s="214" t="s">
        <v>86</v>
      </c>
      <c r="F35" s="81">
        <f>ROUND((SUM(BE68:BE75)+SUM(BE95:BE202)),2)</f>
        <v>0</v>
      </c>
      <c r="G35" s="215"/>
      <c r="H35" s="215"/>
      <c r="I35" s="182">
        <v>0.21</v>
      </c>
      <c r="J35" s="81">
        <f>ROUND(((SUM(BE68:BE75)+SUM(BE95:BE202))*I35),2)</f>
        <v>0</v>
      </c>
      <c r="K35" s="215"/>
      <c r="L35" s="22"/>
    </row>
    <row r="36" spans="2:12" s="1" customFormat="1" ht="14.45" customHeight="1">
      <c r="B36" s="22"/>
      <c r="C36" s="215"/>
      <c r="D36" s="215"/>
      <c r="E36" s="214" t="s">
        <v>87</v>
      </c>
      <c r="F36" s="81">
        <f>ROUND((SUM(BF68:BF75)+SUM(BF95:BF202)),2)</f>
        <v>0</v>
      </c>
      <c r="G36" s="215"/>
      <c r="H36" s="215"/>
      <c r="I36" s="182">
        <v>0.15</v>
      </c>
      <c r="J36" s="81">
        <f>ROUND(((SUM(BF68:BF75)+SUM(BF95:BF202))*I36),2)</f>
        <v>0</v>
      </c>
      <c r="K36" s="215"/>
      <c r="L36" s="22"/>
    </row>
    <row r="37" spans="2:12" s="1" customFormat="1" ht="14.45" customHeight="1" hidden="1">
      <c r="B37" s="22"/>
      <c r="C37" s="215"/>
      <c r="D37" s="215"/>
      <c r="E37" s="214" t="s">
        <v>88</v>
      </c>
      <c r="F37" s="81">
        <f>ROUND((SUM(BG68:BG75)+SUM(BG95:BG202)),2)</f>
        <v>0</v>
      </c>
      <c r="G37" s="215"/>
      <c r="H37" s="215"/>
      <c r="I37" s="182">
        <v>0.21</v>
      </c>
      <c r="J37" s="81">
        <f>0</f>
        <v>0</v>
      </c>
      <c r="K37" s="215"/>
      <c r="L37" s="22"/>
    </row>
    <row r="38" spans="2:12" s="1" customFormat="1" ht="14.45" customHeight="1" hidden="1">
      <c r="B38" s="22"/>
      <c r="C38" s="215"/>
      <c r="D38" s="215"/>
      <c r="E38" s="214" t="s">
        <v>89</v>
      </c>
      <c r="F38" s="81">
        <f>ROUND((SUM(BH68:BH75)+SUM(BH95:BH202)),2)</f>
        <v>0</v>
      </c>
      <c r="G38" s="215"/>
      <c r="H38" s="215"/>
      <c r="I38" s="182">
        <v>0.15</v>
      </c>
      <c r="J38" s="81">
        <f>0</f>
        <v>0</v>
      </c>
      <c r="K38" s="215"/>
      <c r="L38" s="22"/>
    </row>
    <row r="39" spans="2:12" s="1" customFormat="1" ht="14.45" customHeight="1" hidden="1">
      <c r="B39" s="22"/>
      <c r="C39" s="215"/>
      <c r="D39" s="215"/>
      <c r="E39" s="214" t="s">
        <v>90</v>
      </c>
      <c r="F39" s="81">
        <f>ROUND((SUM(BI68:BI75)+SUM(BI95:BI202)),2)</f>
        <v>0</v>
      </c>
      <c r="G39" s="215"/>
      <c r="H39" s="215"/>
      <c r="I39" s="182">
        <v>0</v>
      </c>
      <c r="J39" s="81">
        <f>0</f>
        <v>0</v>
      </c>
      <c r="K39" s="215"/>
      <c r="L39" s="22"/>
    </row>
    <row r="40" spans="2:12" s="1" customFormat="1" ht="6.95" customHeight="1">
      <c r="B40" s="22"/>
      <c r="C40" s="215"/>
      <c r="D40" s="215"/>
      <c r="E40" s="215"/>
      <c r="F40" s="215"/>
      <c r="G40" s="215"/>
      <c r="H40" s="215"/>
      <c r="I40" s="177"/>
      <c r="J40" s="215"/>
      <c r="K40" s="215"/>
      <c r="L40" s="22"/>
    </row>
    <row r="41" spans="2:12" s="1" customFormat="1" ht="25.35" customHeight="1">
      <c r="B41" s="22"/>
      <c r="C41" s="82"/>
      <c r="D41" s="83" t="s">
        <v>91</v>
      </c>
      <c r="E41" s="84"/>
      <c r="F41" s="84"/>
      <c r="G41" s="85" t="s">
        <v>92</v>
      </c>
      <c r="H41" s="86" t="s">
        <v>93</v>
      </c>
      <c r="I41" s="183"/>
      <c r="J41" s="87">
        <f>SUM(J32:J39)</f>
        <v>0</v>
      </c>
      <c r="K41" s="88"/>
      <c r="L41" s="22"/>
    </row>
    <row r="42" spans="2:12" s="1" customFormat="1" ht="14.45" customHeight="1">
      <c r="B42" s="89"/>
      <c r="C42" s="90"/>
      <c r="D42" s="90"/>
      <c r="E42" s="90"/>
      <c r="F42" s="90"/>
      <c r="G42" s="90"/>
      <c r="H42" s="90"/>
      <c r="I42" s="184"/>
      <c r="J42" s="90"/>
      <c r="K42" s="90"/>
      <c r="L42" s="22"/>
    </row>
    <row r="46" spans="2:12" s="1" customFormat="1" ht="6.95" customHeight="1">
      <c r="B46" s="91"/>
      <c r="C46" s="92"/>
      <c r="D46" s="92"/>
      <c r="E46" s="92"/>
      <c r="F46" s="92"/>
      <c r="G46" s="92"/>
      <c r="H46" s="92"/>
      <c r="I46" s="185"/>
      <c r="J46" s="92"/>
      <c r="K46" s="92"/>
      <c r="L46" s="22"/>
    </row>
    <row r="47" spans="2:12" s="1" customFormat="1" ht="24.95" customHeight="1">
      <c r="B47" s="20"/>
      <c r="C47" s="15" t="s">
        <v>131</v>
      </c>
      <c r="D47" s="202"/>
      <c r="E47" s="202"/>
      <c r="F47" s="202"/>
      <c r="G47" s="202"/>
      <c r="H47" s="202"/>
      <c r="I47" s="177"/>
      <c r="J47" s="202"/>
      <c r="K47" s="202"/>
      <c r="L47" s="22"/>
    </row>
    <row r="48" spans="2:12" s="1" customFormat="1" ht="6.95" customHeight="1">
      <c r="B48" s="20"/>
      <c r="C48" s="202"/>
      <c r="D48" s="202"/>
      <c r="E48" s="202"/>
      <c r="F48" s="202"/>
      <c r="G48" s="202"/>
      <c r="H48" s="202"/>
      <c r="I48" s="177"/>
      <c r="J48" s="202"/>
      <c r="K48" s="202"/>
      <c r="L48" s="22"/>
    </row>
    <row r="49" spans="2:47" s="1" customFormat="1" ht="12" customHeight="1">
      <c r="B49" s="20"/>
      <c r="C49" s="212" t="s">
        <v>62</v>
      </c>
      <c r="D49" s="202"/>
      <c r="E49" s="202"/>
      <c r="F49" s="202"/>
      <c r="G49" s="202"/>
      <c r="H49" s="202"/>
      <c r="I49" s="177"/>
      <c r="J49" s="202"/>
      <c r="K49" s="202"/>
      <c r="L49" s="22"/>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row>
    <row r="50" spans="2:47" s="1" customFormat="1" ht="16.5" customHeight="1">
      <c r="B50" s="20"/>
      <c r="C50" s="202"/>
      <c r="D50" s="202"/>
      <c r="E50" s="278" t="str">
        <f>E7</f>
        <v>Modernizace a rozšíření gastronomického centra ÚLGaT v areálu Hradecká 17, Opava - GASTRO</v>
      </c>
      <c r="F50" s="279"/>
      <c r="G50" s="279"/>
      <c r="H50" s="279"/>
      <c r="I50" s="177"/>
      <c r="J50" s="202"/>
      <c r="K50" s="202"/>
      <c r="L50" s="22"/>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row>
    <row r="51" spans="2:47" s="1" customFormat="1" ht="12" customHeight="1">
      <c r="B51" s="20"/>
      <c r="C51" s="212" t="s">
        <v>127</v>
      </c>
      <c r="D51" s="202"/>
      <c r="E51" s="202"/>
      <c r="F51" s="202"/>
      <c r="G51" s="202"/>
      <c r="H51" s="202"/>
      <c r="I51" s="177"/>
      <c r="J51" s="202"/>
      <c r="K51" s="202"/>
      <c r="L51" s="22"/>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row>
    <row r="52" spans="2:47" s="1" customFormat="1" ht="16.5" customHeight="1">
      <c r="B52" s="20"/>
      <c r="C52" s="202"/>
      <c r="D52" s="202"/>
      <c r="E52" s="253" t="str">
        <f>E9</f>
        <v>05_SO01_4 - Technologie kuchyní</v>
      </c>
      <c r="F52" s="261"/>
      <c r="G52" s="261"/>
      <c r="H52" s="261"/>
      <c r="I52" s="177"/>
      <c r="J52" s="202"/>
      <c r="K52" s="202"/>
      <c r="L52" s="22"/>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row>
    <row r="53" spans="2:47" s="1" customFormat="1" ht="6.95" customHeight="1">
      <c r="B53" s="20"/>
      <c r="C53" s="202"/>
      <c r="D53" s="202"/>
      <c r="E53" s="202"/>
      <c r="F53" s="202"/>
      <c r="G53" s="202"/>
      <c r="H53" s="202"/>
      <c r="I53" s="177"/>
      <c r="J53" s="202"/>
      <c r="K53" s="202"/>
      <c r="L53" s="22"/>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row>
    <row r="54" spans="2:47" s="1" customFormat="1" ht="12" customHeight="1">
      <c r="B54" s="20"/>
      <c r="C54" s="212" t="s">
        <v>66</v>
      </c>
      <c r="D54" s="202"/>
      <c r="E54" s="202"/>
      <c r="F54" s="207" t="str">
        <f>F12</f>
        <v xml:space="preserve"> </v>
      </c>
      <c r="G54" s="202"/>
      <c r="H54" s="202"/>
      <c r="I54" s="178" t="s">
        <v>68</v>
      </c>
      <c r="J54" s="201" t="str">
        <f>IF(J12="","",J12)</f>
        <v>17. 7. 2018</v>
      </c>
      <c r="K54" s="202"/>
      <c r="L54" s="22"/>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row>
    <row r="55" spans="2:47" s="1" customFormat="1" ht="6.95" customHeight="1">
      <c r="B55" s="20"/>
      <c r="C55" s="202"/>
      <c r="D55" s="202"/>
      <c r="E55" s="202"/>
      <c r="F55" s="202"/>
      <c r="G55" s="202"/>
      <c r="H55" s="202"/>
      <c r="I55" s="177"/>
      <c r="J55" s="202"/>
      <c r="K55" s="202"/>
      <c r="L55" s="22"/>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row>
    <row r="56" spans="2:47" s="1" customFormat="1" ht="13.7" customHeight="1">
      <c r="B56" s="20"/>
      <c r="C56" s="212" t="s">
        <v>70</v>
      </c>
      <c r="D56" s="202"/>
      <c r="E56" s="202"/>
      <c r="F56" s="207" t="str">
        <f>E15</f>
        <v>Slezská univerzita Opava</v>
      </c>
      <c r="G56" s="202"/>
      <c r="H56" s="202"/>
      <c r="I56" s="178" t="s">
        <v>75</v>
      </c>
      <c r="J56" s="210" t="str">
        <f>E21</f>
        <v>BKB Metal, a.s.</v>
      </c>
      <c r="K56" s="202"/>
      <c r="L56" s="22"/>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row>
    <row r="57" spans="2:47" s="1" customFormat="1" ht="13.7" customHeight="1">
      <c r="B57" s="20"/>
      <c r="C57" s="212" t="s">
        <v>73</v>
      </c>
      <c r="D57" s="202"/>
      <c r="E57" s="202"/>
      <c r="F57" s="207" t="str">
        <f>IF(E18="","",E18)</f>
        <v>Vyplň údaj</v>
      </c>
      <c r="G57" s="202"/>
      <c r="H57" s="202"/>
      <c r="I57" s="178" t="s">
        <v>78</v>
      </c>
      <c r="J57" s="210" t="str">
        <f>E24</f>
        <v xml:space="preserve"> </v>
      </c>
      <c r="K57" s="202"/>
      <c r="L57" s="22"/>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row>
    <row r="58" spans="2:47" s="1" customFormat="1" ht="10.35" customHeight="1">
      <c r="B58" s="20"/>
      <c r="C58" s="202"/>
      <c r="D58" s="202"/>
      <c r="E58" s="202"/>
      <c r="F58" s="202"/>
      <c r="G58" s="202"/>
      <c r="H58" s="202"/>
      <c r="I58" s="177"/>
      <c r="J58" s="202"/>
      <c r="K58" s="202"/>
      <c r="L58" s="22"/>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row>
    <row r="59" spans="2:47" s="1" customFormat="1" ht="29.25" customHeight="1">
      <c r="B59" s="20"/>
      <c r="C59" s="93" t="s">
        <v>132</v>
      </c>
      <c r="D59" s="94"/>
      <c r="E59" s="94"/>
      <c r="F59" s="94"/>
      <c r="G59" s="94"/>
      <c r="H59" s="94"/>
      <c r="I59" s="186"/>
      <c r="J59" s="95" t="s">
        <v>133</v>
      </c>
      <c r="K59" s="94"/>
      <c r="L59" s="22"/>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row>
    <row r="60" spans="2:47" s="1" customFormat="1" ht="10.35" customHeight="1">
      <c r="B60" s="20"/>
      <c r="C60" s="202"/>
      <c r="D60" s="202"/>
      <c r="E60" s="202"/>
      <c r="F60" s="202"/>
      <c r="G60" s="202"/>
      <c r="H60" s="202"/>
      <c r="I60" s="177"/>
      <c r="J60" s="202"/>
      <c r="K60" s="202"/>
      <c r="L60" s="22"/>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row>
    <row r="61" spans="2:47" s="1" customFormat="1" ht="22.9" customHeight="1">
      <c r="B61" s="20"/>
      <c r="C61" s="96" t="s">
        <v>134</v>
      </c>
      <c r="D61" s="202"/>
      <c r="E61" s="202"/>
      <c r="F61" s="202"/>
      <c r="G61" s="202"/>
      <c r="H61" s="202"/>
      <c r="I61" s="177"/>
      <c r="J61" s="199">
        <f>J95</f>
        <v>0</v>
      </c>
      <c r="K61" s="202"/>
      <c r="L61" s="22"/>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7" t="s">
        <v>135</v>
      </c>
    </row>
    <row r="62" spans="2:12" s="7" customFormat="1" ht="24.95" customHeight="1">
      <c r="B62" s="97"/>
      <c r="C62" s="98"/>
      <c r="D62" s="99" t="s">
        <v>136</v>
      </c>
      <c r="E62" s="100"/>
      <c r="F62" s="100"/>
      <c r="G62" s="100"/>
      <c r="H62" s="100"/>
      <c r="I62" s="187"/>
      <c r="J62" s="101">
        <f>J96</f>
        <v>0</v>
      </c>
      <c r="K62" s="98"/>
      <c r="L62" s="102"/>
    </row>
    <row r="63" spans="2:12" s="7" customFormat="1" ht="24.95" customHeight="1">
      <c r="B63" s="97"/>
      <c r="C63" s="98"/>
      <c r="D63" s="99" t="s">
        <v>137</v>
      </c>
      <c r="E63" s="100"/>
      <c r="F63" s="100"/>
      <c r="G63" s="100"/>
      <c r="H63" s="100"/>
      <c r="I63" s="187"/>
      <c r="J63" s="101">
        <f>J99</f>
        <v>0</v>
      </c>
      <c r="K63" s="98"/>
      <c r="L63" s="102"/>
    </row>
    <row r="64" spans="2:12" s="7" customFormat="1" ht="24.95" customHeight="1">
      <c r="B64" s="97"/>
      <c r="C64" s="98"/>
      <c r="D64" s="99" t="s">
        <v>138</v>
      </c>
      <c r="E64" s="100"/>
      <c r="F64" s="100"/>
      <c r="G64" s="100"/>
      <c r="H64" s="100"/>
      <c r="I64" s="187"/>
      <c r="J64" s="101">
        <f>J178</f>
        <v>0</v>
      </c>
      <c r="K64" s="98"/>
      <c r="L64" s="102"/>
    </row>
    <row r="65" spans="2:12" s="7" customFormat="1" ht="24.95" customHeight="1">
      <c r="B65" s="97"/>
      <c r="C65" s="98"/>
      <c r="D65" s="99" t="s">
        <v>139</v>
      </c>
      <c r="E65" s="100"/>
      <c r="F65" s="100"/>
      <c r="G65" s="100"/>
      <c r="H65" s="100"/>
      <c r="I65" s="187"/>
      <c r="J65" s="101">
        <f>J198</f>
        <v>0</v>
      </c>
      <c r="K65" s="98"/>
      <c r="L65" s="102"/>
    </row>
    <row r="66" spans="2:65" s="1" customFormat="1" ht="21.75" customHeight="1">
      <c r="B66" s="20"/>
      <c r="C66" s="202"/>
      <c r="D66" s="202"/>
      <c r="E66" s="202"/>
      <c r="F66" s="202"/>
      <c r="G66" s="202"/>
      <c r="H66" s="202"/>
      <c r="I66" s="177"/>
      <c r="J66" s="202"/>
      <c r="K66" s="202"/>
      <c r="L66" s="22"/>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c r="BI66" s="215"/>
      <c r="BJ66" s="215"/>
      <c r="BK66" s="215"/>
      <c r="BL66" s="215"/>
      <c r="BM66" s="215"/>
    </row>
    <row r="67" spans="2:65" s="1" customFormat="1" ht="6.95" customHeight="1">
      <c r="B67" s="20"/>
      <c r="C67" s="202"/>
      <c r="D67" s="202"/>
      <c r="E67" s="202"/>
      <c r="F67" s="202"/>
      <c r="G67" s="202"/>
      <c r="H67" s="202"/>
      <c r="I67" s="177"/>
      <c r="J67" s="202"/>
      <c r="K67" s="202"/>
      <c r="L67" s="22"/>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215"/>
      <c r="BM67" s="215"/>
    </row>
    <row r="68" spans="2:65" s="1" customFormat="1" ht="29.25" customHeight="1">
      <c r="B68" s="20"/>
      <c r="C68" s="96" t="s">
        <v>140</v>
      </c>
      <c r="D68" s="202"/>
      <c r="E68" s="202"/>
      <c r="F68" s="202"/>
      <c r="G68" s="202"/>
      <c r="H68" s="202"/>
      <c r="I68" s="177"/>
      <c r="J68" s="103">
        <f>ROUND(J69+J70+J71+J72+J73+J74,2)</f>
        <v>0</v>
      </c>
      <c r="K68" s="202"/>
      <c r="L68" s="22"/>
      <c r="M68" s="215"/>
      <c r="N68" s="104" t="s">
        <v>85</v>
      </c>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5"/>
      <c r="BM68" s="215"/>
    </row>
    <row r="69" spans="2:65" s="1" customFormat="1" ht="18" customHeight="1">
      <c r="B69" s="20"/>
      <c r="C69" s="202"/>
      <c r="D69" s="287" t="s">
        <v>141</v>
      </c>
      <c r="E69" s="288"/>
      <c r="F69" s="288"/>
      <c r="G69" s="202"/>
      <c r="H69" s="202"/>
      <c r="I69" s="177"/>
      <c r="J69" s="188">
        <v>0</v>
      </c>
      <c r="K69" s="202"/>
      <c r="L69" s="189"/>
      <c r="M69" s="177"/>
      <c r="N69" s="190" t="s">
        <v>86</v>
      </c>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91" t="s">
        <v>142</v>
      </c>
      <c r="AZ69" s="177"/>
      <c r="BA69" s="177"/>
      <c r="BB69" s="177"/>
      <c r="BC69" s="177"/>
      <c r="BD69" s="177"/>
      <c r="BE69" s="192">
        <f aca="true" t="shared" si="0" ref="BE69:BE74">IF(N69="základní",J69,0)</f>
        <v>0</v>
      </c>
      <c r="BF69" s="192">
        <f aca="true" t="shared" si="1" ref="BF69:BF74">IF(N69="snížená",J69,0)</f>
        <v>0</v>
      </c>
      <c r="BG69" s="192">
        <f aca="true" t="shared" si="2" ref="BG69:BG74">IF(N69="zákl. přenesená",J69,0)</f>
        <v>0</v>
      </c>
      <c r="BH69" s="192">
        <f aca="true" t="shared" si="3" ref="BH69:BH74">IF(N69="sníž. přenesená",J69,0)</f>
        <v>0</v>
      </c>
      <c r="BI69" s="192">
        <f aca="true" t="shared" si="4" ref="BI69:BI74">IF(N69="nulová",J69,0)</f>
        <v>0</v>
      </c>
      <c r="BJ69" s="191" t="s">
        <v>123</v>
      </c>
      <c r="BK69" s="177"/>
      <c r="BL69" s="177"/>
      <c r="BM69" s="177"/>
    </row>
    <row r="70" spans="2:65" s="1" customFormat="1" ht="18" customHeight="1">
      <c r="B70" s="20"/>
      <c r="C70" s="202"/>
      <c r="D70" s="287" t="s">
        <v>143</v>
      </c>
      <c r="E70" s="288"/>
      <c r="F70" s="288"/>
      <c r="G70" s="202"/>
      <c r="H70" s="202"/>
      <c r="I70" s="177"/>
      <c r="J70" s="188">
        <v>0</v>
      </c>
      <c r="K70" s="202"/>
      <c r="L70" s="189"/>
      <c r="M70" s="177"/>
      <c r="N70" s="190" t="s">
        <v>86</v>
      </c>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91" t="s">
        <v>142</v>
      </c>
      <c r="AZ70" s="177"/>
      <c r="BA70" s="177"/>
      <c r="BB70" s="177"/>
      <c r="BC70" s="177"/>
      <c r="BD70" s="177"/>
      <c r="BE70" s="192">
        <f t="shared" si="0"/>
        <v>0</v>
      </c>
      <c r="BF70" s="192">
        <f t="shared" si="1"/>
        <v>0</v>
      </c>
      <c r="BG70" s="192">
        <f t="shared" si="2"/>
        <v>0</v>
      </c>
      <c r="BH70" s="192">
        <f t="shared" si="3"/>
        <v>0</v>
      </c>
      <c r="BI70" s="192">
        <f t="shared" si="4"/>
        <v>0</v>
      </c>
      <c r="BJ70" s="191" t="s">
        <v>123</v>
      </c>
      <c r="BK70" s="177"/>
      <c r="BL70" s="177"/>
      <c r="BM70" s="177"/>
    </row>
    <row r="71" spans="2:65" s="1" customFormat="1" ht="18" customHeight="1">
      <c r="B71" s="20"/>
      <c r="C71" s="202"/>
      <c r="D71" s="287" t="s">
        <v>144</v>
      </c>
      <c r="E71" s="288"/>
      <c r="F71" s="288"/>
      <c r="G71" s="202"/>
      <c r="H71" s="202"/>
      <c r="I71" s="177"/>
      <c r="J71" s="188">
        <v>0</v>
      </c>
      <c r="K71" s="202"/>
      <c r="L71" s="189"/>
      <c r="M71" s="177"/>
      <c r="N71" s="190" t="s">
        <v>86</v>
      </c>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91" t="s">
        <v>142</v>
      </c>
      <c r="AZ71" s="177"/>
      <c r="BA71" s="177"/>
      <c r="BB71" s="177"/>
      <c r="BC71" s="177"/>
      <c r="BD71" s="177"/>
      <c r="BE71" s="192">
        <f t="shared" si="0"/>
        <v>0</v>
      </c>
      <c r="BF71" s="192">
        <f t="shared" si="1"/>
        <v>0</v>
      </c>
      <c r="BG71" s="192">
        <f t="shared" si="2"/>
        <v>0</v>
      </c>
      <c r="BH71" s="192">
        <f t="shared" si="3"/>
        <v>0</v>
      </c>
      <c r="BI71" s="192">
        <f t="shared" si="4"/>
        <v>0</v>
      </c>
      <c r="BJ71" s="191" t="s">
        <v>123</v>
      </c>
      <c r="BK71" s="177"/>
      <c r="BL71" s="177"/>
      <c r="BM71" s="177"/>
    </row>
    <row r="72" spans="2:65" s="1" customFormat="1" ht="18" customHeight="1">
      <c r="B72" s="20"/>
      <c r="C72" s="202"/>
      <c r="D72" s="287" t="s">
        <v>145</v>
      </c>
      <c r="E72" s="288"/>
      <c r="F72" s="288"/>
      <c r="G72" s="202"/>
      <c r="H72" s="202"/>
      <c r="I72" s="177"/>
      <c r="J72" s="188">
        <v>0</v>
      </c>
      <c r="K72" s="202"/>
      <c r="L72" s="189"/>
      <c r="M72" s="177"/>
      <c r="N72" s="190" t="s">
        <v>86</v>
      </c>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91" t="s">
        <v>142</v>
      </c>
      <c r="AZ72" s="177"/>
      <c r="BA72" s="177"/>
      <c r="BB72" s="177"/>
      <c r="BC72" s="177"/>
      <c r="BD72" s="177"/>
      <c r="BE72" s="192">
        <f t="shared" si="0"/>
        <v>0</v>
      </c>
      <c r="BF72" s="192">
        <f t="shared" si="1"/>
        <v>0</v>
      </c>
      <c r="BG72" s="192">
        <f t="shared" si="2"/>
        <v>0</v>
      </c>
      <c r="BH72" s="192">
        <f t="shared" si="3"/>
        <v>0</v>
      </c>
      <c r="BI72" s="192">
        <f t="shared" si="4"/>
        <v>0</v>
      </c>
      <c r="BJ72" s="191" t="s">
        <v>123</v>
      </c>
      <c r="BK72" s="177"/>
      <c r="BL72" s="177"/>
      <c r="BM72" s="177"/>
    </row>
    <row r="73" spans="2:65" s="1" customFormat="1" ht="18" customHeight="1">
      <c r="B73" s="20"/>
      <c r="C73" s="202"/>
      <c r="D73" s="287" t="s">
        <v>146</v>
      </c>
      <c r="E73" s="288"/>
      <c r="F73" s="288"/>
      <c r="G73" s="202"/>
      <c r="H73" s="202"/>
      <c r="I73" s="177"/>
      <c r="J73" s="188">
        <v>0</v>
      </c>
      <c r="K73" s="202"/>
      <c r="L73" s="189"/>
      <c r="M73" s="177"/>
      <c r="N73" s="190" t="s">
        <v>86</v>
      </c>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91" t="s">
        <v>142</v>
      </c>
      <c r="AZ73" s="177"/>
      <c r="BA73" s="177"/>
      <c r="BB73" s="177"/>
      <c r="BC73" s="177"/>
      <c r="BD73" s="177"/>
      <c r="BE73" s="192">
        <f t="shared" si="0"/>
        <v>0</v>
      </c>
      <c r="BF73" s="192">
        <f t="shared" si="1"/>
        <v>0</v>
      </c>
      <c r="BG73" s="192">
        <f t="shared" si="2"/>
        <v>0</v>
      </c>
      <c r="BH73" s="192">
        <f t="shared" si="3"/>
        <v>0</v>
      </c>
      <c r="BI73" s="192">
        <f t="shared" si="4"/>
        <v>0</v>
      </c>
      <c r="BJ73" s="191" t="s">
        <v>123</v>
      </c>
      <c r="BK73" s="177"/>
      <c r="BL73" s="177"/>
      <c r="BM73" s="177"/>
    </row>
    <row r="74" spans="2:65" s="1" customFormat="1" ht="18" customHeight="1">
      <c r="B74" s="20"/>
      <c r="C74" s="202"/>
      <c r="D74" s="213" t="s">
        <v>147</v>
      </c>
      <c r="E74" s="202"/>
      <c r="F74" s="202"/>
      <c r="G74" s="202"/>
      <c r="H74" s="202"/>
      <c r="I74" s="177"/>
      <c r="J74" s="188">
        <f>ROUND(J30*T74,2)</f>
        <v>0</v>
      </c>
      <c r="K74" s="202"/>
      <c r="L74" s="189"/>
      <c r="M74" s="177"/>
      <c r="N74" s="190" t="s">
        <v>86</v>
      </c>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91" t="s">
        <v>148</v>
      </c>
      <c r="AZ74" s="177"/>
      <c r="BA74" s="177"/>
      <c r="BB74" s="177"/>
      <c r="BC74" s="177"/>
      <c r="BD74" s="177"/>
      <c r="BE74" s="192">
        <f t="shared" si="0"/>
        <v>0</v>
      </c>
      <c r="BF74" s="192">
        <f t="shared" si="1"/>
        <v>0</v>
      </c>
      <c r="BG74" s="192">
        <f t="shared" si="2"/>
        <v>0</v>
      </c>
      <c r="BH74" s="192">
        <f t="shared" si="3"/>
        <v>0</v>
      </c>
      <c r="BI74" s="192">
        <f t="shared" si="4"/>
        <v>0</v>
      </c>
      <c r="BJ74" s="191" t="s">
        <v>123</v>
      </c>
      <c r="BK74" s="177"/>
      <c r="BL74" s="177"/>
      <c r="BM74" s="177"/>
    </row>
    <row r="75" spans="2:65" s="1" customFormat="1" ht="12">
      <c r="B75" s="20"/>
      <c r="C75" s="202"/>
      <c r="D75" s="202"/>
      <c r="E75" s="202"/>
      <c r="F75" s="202"/>
      <c r="G75" s="202"/>
      <c r="H75" s="202"/>
      <c r="I75" s="177"/>
      <c r="J75" s="202"/>
      <c r="K75" s="202"/>
      <c r="L75" s="22"/>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M75" s="215"/>
    </row>
    <row r="76" spans="2:65" s="1" customFormat="1" ht="29.25" customHeight="1">
      <c r="B76" s="20"/>
      <c r="C76" s="105" t="s">
        <v>149</v>
      </c>
      <c r="D76" s="94"/>
      <c r="E76" s="94"/>
      <c r="F76" s="94"/>
      <c r="G76" s="94"/>
      <c r="H76" s="94"/>
      <c r="I76" s="186"/>
      <c r="J76" s="106">
        <f>ROUND(J61+J68,2)</f>
        <v>0</v>
      </c>
      <c r="K76" s="94"/>
      <c r="L76" s="22"/>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row>
    <row r="77" spans="2:65" s="1" customFormat="1" ht="6.95" customHeight="1">
      <c r="B77" s="28"/>
      <c r="C77" s="29"/>
      <c r="D77" s="29"/>
      <c r="E77" s="29"/>
      <c r="F77" s="29"/>
      <c r="G77" s="29"/>
      <c r="H77" s="29"/>
      <c r="I77" s="184"/>
      <c r="J77" s="29"/>
      <c r="K77" s="29"/>
      <c r="L77" s="22"/>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c r="BG77" s="215"/>
      <c r="BH77" s="215"/>
      <c r="BI77" s="215"/>
      <c r="BJ77" s="215"/>
      <c r="BK77" s="215"/>
      <c r="BL77" s="215"/>
      <c r="BM77" s="215"/>
    </row>
    <row r="81" spans="2:63" s="1" customFormat="1" ht="6.95" customHeight="1">
      <c r="B81" s="30"/>
      <c r="C81" s="31"/>
      <c r="D81" s="31"/>
      <c r="E81" s="31"/>
      <c r="F81" s="31"/>
      <c r="G81" s="31"/>
      <c r="H81" s="31"/>
      <c r="I81" s="185"/>
      <c r="J81" s="31"/>
      <c r="K81" s="31"/>
      <c r="L81" s="22"/>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215"/>
      <c r="AW81" s="215"/>
      <c r="AX81" s="215"/>
      <c r="AY81" s="215"/>
      <c r="AZ81" s="215"/>
      <c r="BA81" s="215"/>
      <c r="BB81" s="215"/>
      <c r="BC81" s="215"/>
      <c r="BD81" s="215"/>
      <c r="BE81" s="215"/>
      <c r="BF81" s="215"/>
      <c r="BG81" s="215"/>
      <c r="BH81" s="215"/>
      <c r="BI81" s="215"/>
      <c r="BJ81" s="215"/>
      <c r="BK81" s="215"/>
    </row>
    <row r="82" spans="2:63" s="1" customFormat="1" ht="24.95" customHeight="1">
      <c r="B82" s="20"/>
      <c r="C82" s="15" t="s">
        <v>150</v>
      </c>
      <c r="D82" s="202"/>
      <c r="E82" s="202"/>
      <c r="F82" s="202"/>
      <c r="G82" s="202"/>
      <c r="H82" s="202"/>
      <c r="I82" s="177"/>
      <c r="J82" s="202"/>
      <c r="K82" s="202"/>
      <c r="L82" s="22"/>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row>
    <row r="83" spans="2:63" s="1" customFormat="1" ht="6.95" customHeight="1">
      <c r="B83" s="20"/>
      <c r="C83" s="202"/>
      <c r="D83" s="202"/>
      <c r="E83" s="202"/>
      <c r="F83" s="202"/>
      <c r="G83" s="202"/>
      <c r="H83" s="202"/>
      <c r="I83" s="177"/>
      <c r="J83" s="202"/>
      <c r="K83" s="202"/>
      <c r="L83" s="22"/>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c r="AR83" s="215"/>
      <c r="AS83" s="215"/>
      <c r="AT83" s="215"/>
      <c r="AU83" s="215"/>
      <c r="AV83" s="215"/>
      <c r="AW83" s="215"/>
      <c r="AX83" s="215"/>
      <c r="AY83" s="215"/>
      <c r="AZ83" s="215"/>
      <c r="BA83" s="215"/>
      <c r="BB83" s="215"/>
      <c r="BC83" s="215"/>
      <c r="BD83" s="215"/>
      <c r="BE83" s="215"/>
      <c r="BF83" s="215"/>
      <c r="BG83" s="215"/>
      <c r="BH83" s="215"/>
      <c r="BI83" s="215"/>
      <c r="BJ83" s="215"/>
      <c r="BK83" s="215"/>
    </row>
    <row r="84" spans="2:63" s="1" customFormat="1" ht="12" customHeight="1">
      <c r="B84" s="20"/>
      <c r="C84" s="212" t="s">
        <v>62</v>
      </c>
      <c r="D84" s="202"/>
      <c r="E84" s="202"/>
      <c r="F84" s="202"/>
      <c r="G84" s="202"/>
      <c r="H84" s="202"/>
      <c r="I84" s="177"/>
      <c r="J84" s="202"/>
      <c r="K84" s="202"/>
      <c r="L84" s="22"/>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c r="AP84" s="215"/>
      <c r="AQ84" s="215"/>
      <c r="AR84" s="215"/>
      <c r="AS84" s="215"/>
      <c r="AT84" s="215"/>
      <c r="AU84" s="215"/>
      <c r="AV84" s="215"/>
      <c r="AW84" s="215"/>
      <c r="AX84" s="215"/>
      <c r="AY84" s="215"/>
      <c r="AZ84" s="215"/>
      <c r="BA84" s="215"/>
      <c r="BB84" s="215"/>
      <c r="BC84" s="215"/>
      <c r="BD84" s="215"/>
      <c r="BE84" s="215"/>
      <c r="BF84" s="215"/>
      <c r="BG84" s="215"/>
      <c r="BH84" s="215"/>
      <c r="BI84" s="215"/>
      <c r="BJ84" s="215"/>
      <c r="BK84" s="215"/>
    </row>
    <row r="85" spans="2:63" s="1" customFormat="1" ht="16.5" customHeight="1">
      <c r="B85" s="20"/>
      <c r="C85" s="202"/>
      <c r="D85" s="202"/>
      <c r="E85" s="278" t="str">
        <f>E7</f>
        <v>Modernizace a rozšíření gastronomického centra ÚLGaT v areálu Hradecká 17, Opava - GASTRO</v>
      </c>
      <c r="F85" s="279"/>
      <c r="G85" s="279"/>
      <c r="H85" s="279"/>
      <c r="I85" s="177"/>
      <c r="J85" s="202"/>
      <c r="K85" s="202"/>
      <c r="L85" s="22"/>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P85" s="215"/>
      <c r="AQ85" s="215"/>
      <c r="AR85" s="215"/>
      <c r="AS85" s="215"/>
      <c r="AT85" s="215"/>
      <c r="AU85" s="215"/>
      <c r="AV85" s="215"/>
      <c r="AW85" s="215"/>
      <c r="AX85" s="215"/>
      <c r="AY85" s="215"/>
      <c r="AZ85" s="215"/>
      <c r="BA85" s="215"/>
      <c r="BB85" s="215"/>
      <c r="BC85" s="215"/>
      <c r="BD85" s="215"/>
      <c r="BE85" s="215"/>
      <c r="BF85" s="215"/>
      <c r="BG85" s="215"/>
      <c r="BH85" s="215"/>
      <c r="BI85" s="215"/>
      <c r="BJ85" s="215"/>
      <c r="BK85" s="215"/>
    </row>
    <row r="86" spans="2:63" s="1" customFormat="1" ht="12" customHeight="1">
      <c r="B86" s="20"/>
      <c r="C86" s="212" t="s">
        <v>127</v>
      </c>
      <c r="D86" s="202"/>
      <c r="E86" s="202"/>
      <c r="F86" s="202"/>
      <c r="G86" s="202"/>
      <c r="H86" s="202"/>
      <c r="I86" s="177"/>
      <c r="J86" s="202"/>
      <c r="K86" s="202"/>
      <c r="L86" s="22"/>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c r="BI86" s="215"/>
      <c r="BJ86" s="215"/>
      <c r="BK86" s="215"/>
    </row>
    <row r="87" spans="2:63" s="1" customFormat="1" ht="16.5" customHeight="1">
      <c r="B87" s="20"/>
      <c r="C87" s="202"/>
      <c r="D87" s="202"/>
      <c r="E87" s="253" t="str">
        <f>E9</f>
        <v>05_SO01_4 - Technologie kuchyní</v>
      </c>
      <c r="F87" s="261"/>
      <c r="G87" s="261"/>
      <c r="H87" s="261"/>
      <c r="I87" s="177"/>
      <c r="J87" s="202"/>
      <c r="K87" s="202"/>
      <c r="L87" s="22"/>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5"/>
      <c r="AW87" s="215"/>
      <c r="AX87" s="215"/>
      <c r="AY87" s="215"/>
      <c r="AZ87" s="215"/>
      <c r="BA87" s="215"/>
      <c r="BB87" s="215"/>
      <c r="BC87" s="215"/>
      <c r="BD87" s="215"/>
      <c r="BE87" s="215"/>
      <c r="BF87" s="215"/>
      <c r="BG87" s="215"/>
      <c r="BH87" s="215"/>
      <c r="BI87" s="215"/>
      <c r="BJ87" s="215"/>
      <c r="BK87" s="215"/>
    </row>
    <row r="88" spans="2:63" s="1" customFormat="1" ht="6.95" customHeight="1">
      <c r="B88" s="20"/>
      <c r="C88" s="202"/>
      <c r="D88" s="202"/>
      <c r="E88" s="202"/>
      <c r="F88" s="202"/>
      <c r="G88" s="202"/>
      <c r="H88" s="202"/>
      <c r="I88" s="177"/>
      <c r="J88" s="202"/>
      <c r="K88" s="202"/>
      <c r="L88" s="22"/>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N88" s="215"/>
      <c r="AO88" s="215"/>
      <c r="AP88" s="215"/>
      <c r="AQ88" s="215"/>
      <c r="AR88" s="215"/>
      <c r="AS88" s="215"/>
      <c r="AT88" s="215"/>
      <c r="AU88" s="215"/>
      <c r="AV88" s="215"/>
      <c r="AW88" s="215"/>
      <c r="AX88" s="215"/>
      <c r="AY88" s="215"/>
      <c r="AZ88" s="215"/>
      <c r="BA88" s="215"/>
      <c r="BB88" s="215"/>
      <c r="BC88" s="215"/>
      <c r="BD88" s="215"/>
      <c r="BE88" s="215"/>
      <c r="BF88" s="215"/>
      <c r="BG88" s="215"/>
      <c r="BH88" s="215"/>
      <c r="BI88" s="215"/>
      <c r="BJ88" s="215"/>
      <c r="BK88" s="215"/>
    </row>
    <row r="89" spans="2:63" s="1" customFormat="1" ht="12" customHeight="1">
      <c r="B89" s="20"/>
      <c r="C89" s="212" t="s">
        <v>66</v>
      </c>
      <c r="D89" s="202"/>
      <c r="E89" s="202"/>
      <c r="F89" s="207" t="str">
        <f>F12</f>
        <v xml:space="preserve"> </v>
      </c>
      <c r="G89" s="202"/>
      <c r="H89" s="202"/>
      <c r="I89" s="178" t="s">
        <v>68</v>
      </c>
      <c r="J89" s="201" t="str">
        <f>IF(J12="","",J12)</f>
        <v>17. 7. 2018</v>
      </c>
      <c r="K89" s="202"/>
      <c r="L89" s="22"/>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5"/>
      <c r="BA89" s="215"/>
      <c r="BB89" s="215"/>
      <c r="BC89" s="215"/>
      <c r="BD89" s="215"/>
      <c r="BE89" s="215"/>
      <c r="BF89" s="215"/>
      <c r="BG89" s="215"/>
      <c r="BH89" s="215"/>
      <c r="BI89" s="215"/>
      <c r="BJ89" s="215"/>
      <c r="BK89" s="215"/>
    </row>
    <row r="90" spans="2:63" s="1" customFormat="1" ht="6.95" customHeight="1">
      <c r="B90" s="20"/>
      <c r="C90" s="202"/>
      <c r="D90" s="202"/>
      <c r="E90" s="202"/>
      <c r="F90" s="202"/>
      <c r="G90" s="202"/>
      <c r="H90" s="202"/>
      <c r="I90" s="177"/>
      <c r="J90" s="202"/>
      <c r="K90" s="202"/>
      <c r="L90" s="22"/>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5"/>
      <c r="BA90" s="215"/>
      <c r="BB90" s="215"/>
      <c r="BC90" s="215"/>
      <c r="BD90" s="215"/>
      <c r="BE90" s="215"/>
      <c r="BF90" s="215"/>
      <c r="BG90" s="215"/>
      <c r="BH90" s="215"/>
      <c r="BI90" s="215"/>
      <c r="BJ90" s="215"/>
      <c r="BK90" s="215"/>
    </row>
    <row r="91" spans="2:63" s="1" customFormat="1" ht="13.7" customHeight="1">
      <c r="B91" s="20"/>
      <c r="C91" s="212" t="s">
        <v>70</v>
      </c>
      <c r="D91" s="202"/>
      <c r="E91" s="202"/>
      <c r="F91" s="207" t="str">
        <f>E15</f>
        <v>Slezská univerzita Opava</v>
      </c>
      <c r="G91" s="202"/>
      <c r="H91" s="202"/>
      <c r="I91" s="178" t="s">
        <v>75</v>
      </c>
      <c r="J91" s="210" t="str">
        <f>E21</f>
        <v>BKB Metal, a.s.</v>
      </c>
      <c r="K91" s="202"/>
      <c r="L91" s="22"/>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5"/>
      <c r="BA91" s="215"/>
      <c r="BB91" s="215"/>
      <c r="BC91" s="215"/>
      <c r="BD91" s="215"/>
      <c r="BE91" s="215"/>
      <c r="BF91" s="215"/>
      <c r="BG91" s="215"/>
      <c r="BH91" s="215"/>
      <c r="BI91" s="215"/>
      <c r="BJ91" s="215"/>
      <c r="BK91" s="215"/>
    </row>
    <row r="92" spans="2:63" s="1" customFormat="1" ht="13.7" customHeight="1">
      <c r="B92" s="20"/>
      <c r="C92" s="212" t="s">
        <v>73</v>
      </c>
      <c r="D92" s="202"/>
      <c r="E92" s="202"/>
      <c r="F92" s="207" t="str">
        <f>IF(E18="","",E18)</f>
        <v>Vyplň údaj</v>
      </c>
      <c r="G92" s="202"/>
      <c r="H92" s="202"/>
      <c r="I92" s="178" t="s">
        <v>78</v>
      </c>
      <c r="J92" s="210" t="str">
        <f>E24</f>
        <v xml:space="preserve"> </v>
      </c>
      <c r="K92" s="202"/>
      <c r="L92" s="22"/>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c r="BI92" s="215"/>
      <c r="BJ92" s="215"/>
      <c r="BK92" s="215"/>
    </row>
    <row r="93" spans="2:63" s="1" customFormat="1" ht="10.35" customHeight="1">
      <c r="B93" s="20"/>
      <c r="C93" s="202"/>
      <c r="D93" s="202"/>
      <c r="E93" s="202"/>
      <c r="F93" s="202"/>
      <c r="G93" s="202"/>
      <c r="H93" s="202"/>
      <c r="I93" s="177"/>
      <c r="J93" s="202"/>
      <c r="K93" s="202"/>
      <c r="L93" s="22"/>
      <c r="M93" s="215"/>
      <c r="N93" s="215"/>
      <c r="O93" s="215"/>
      <c r="P93" s="215"/>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5"/>
      <c r="BA93" s="215"/>
      <c r="BB93" s="215"/>
      <c r="BC93" s="215"/>
      <c r="BD93" s="215"/>
      <c r="BE93" s="215"/>
      <c r="BF93" s="215"/>
      <c r="BG93" s="215"/>
      <c r="BH93" s="215"/>
      <c r="BI93" s="215"/>
      <c r="BJ93" s="215"/>
      <c r="BK93" s="215"/>
    </row>
    <row r="94" spans="2:20" s="8" customFormat="1" ht="29.25" customHeight="1">
      <c r="B94" s="107"/>
      <c r="C94" s="108" t="s">
        <v>151</v>
      </c>
      <c r="D94" s="109" t="s">
        <v>100</v>
      </c>
      <c r="E94" s="109" t="s">
        <v>96</v>
      </c>
      <c r="F94" s="109" t="s">
        <v>97</v>
      </c>
      <c r="G94" s="109" t="s">
        <v>152</v>
      </c>
      <c r="H94" s="109" t="s">
        <v>153</v>
      </c>
      <c r="I94" s="193" t="s">
        <v>154</v>
      </c>
      <c r="J94" s="109" t="s">
        <v>133</v>
      </c>
      <c r="K94" s="110" t="s">
        <v>155</v>
      </c>
      <c r="L94" s="111"/>
      <c r="M94" s="44" t="s">
        <v>47</v>
      </c>
      <c r="N94" s="45" t="s">
        <v>85</v>
      </c>
      <c r="O94" s="45" t="s">
        <v>156</v>
      </c>
      <c r="P94" s="45" t="s">
        <v>157</v>
      </c>
      <c r="Q94" s="45" t="s">
        <v>158</v>
      </c>
      <c r="R94" s="45" t="s">
        <v>159</v>
      </c>
      <c r="S94" s="45" t="s">
        <v>160</v>
      </c>
      <c r="T94" s="46" t="s">
        <v>161</v>
      </c>
    </row>
    <row r="95" spans="2:63" s="1" customFormat="1" ht="22.9" customHeight="1">
      <c r="B95" s="20"/>
      <c r="C95" s="51" t="s">
        <v>162</v>
      </c>
      <c r="D95" s="202"/>
      <c r="E95" s="202"/>
      <c r="F95" s="202"/>
      <c r="G95" s="202"/>
      <c r="H95" s="202"/>
      <c r="I95" s="177"/>
      <c r="J95" s="112">
        <f>BK95</f>
        <v>0</v>
      </c>
      <c r="K95" s="202"/>
      <c r="L95" s="22"/>
      <c r="M95" s="47"/>
      <c r="N95" s="48"/>
      <c r="O95" s="48"/>
      <c r="P95" s="113">
        <f>P96+P99+P178+P198</f>
        <v>0</v>
      </c>
      <c r="Q95" s="48"/>
      <c r="R95" s="113">
        <f>R96+R99+R178+R198</f>
        <v>0</v>
      </c>
      <c r="S95" s="48"/>
      <c r="T95" s="114">
        <f>T96+T99+T178+T198</f>
        <v>0</v>
      </c>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7" t="s">
        <v>114</v>
      </c>
      <c r="AU95" s="217" t="s">
        <v>135</v>
      </c>
      <c r="AV95" s="215"/>
      <c r="AW95" s="215"/>
      <c r="AX95" s="215"/>
      <c r="AY95" s="215"/>
      <c r="AZ95" s="215"/>
      <c r="BA95" s="215"/>
      <c r="BB95" s="215"/>
      <c r="BC95" s="215"/>
      <c r="BD95" s="215"/>
      <c r="BE95" s="215"/>
      <c r="BF95" s="215"/>
      <c r="BG95" s="215"/>
      <c r="BH95" s="215"/>
      <c r="BI95" s="215"/>
      <c r="BJ95" s="215"/>
      <c r="BK95" s="115">
        <f>BK96+BK99+BK178+BK198</f>
        <v>0</v>
      </c>
    </row>
    <row r="96" spans="2:63" s="9" customFormat="1" ht="25.9" customHeight="1">
      <c r="B96" s="116"/>
      <c r="C96" s="117"/>
      <c r="D96" s="118" t="s">
        <v>114</v>
      </c>
      <c r="E96" s="119" t="s">
        <v>163</v>
      </c>
      <c r="F96" s="119" t="s">
        <v>164</v>
      </c>
      <c r="G96" s="117"/>
      <c r="H96" s="117"/>
      <c r="I96" s="194"/>
      <c r="J96" s="120">
        <f>BK96</f>
        <v>0</v>
      </c>
      <c r="K96" s="117"/>
      <c r="L96" s="121"/>
      <c r="M96" s="122"/>
      <c r="N96" s="123"/>
      <c r="O96" s="123"/>
      <c r="P96" s="124">
        <f>SUM(P97:P98)</f>
        <v>0</v>
      </c>
      <c r="Q96" s="123"/>
      <c r="R96" s="124">
        <f>SUM(R97:R98)</f>
        <v>0</v>
      </c>
      <c r="S96" s="123"/>
      <c r="T96" s="125">
        <f>SUM(T97:T98)</f>
        <v>0</v>
      </c>
      <c r="AR96" s="126" t="s">
        <v>123</v>
      </c>
      <c r="AT96" s="127" t="s">
        <v>114</v>
      </c>
      <c r="AU96" s="127" t="s">
        <v>115</v>
      </c>
      <c r="AY96" s="126" t="s">
        <v>165</v>
      </c>
      <c r="BK96" s="128">
        <f>SUM(BK97:BK98)</f>
        <v>0</v>
      </c>
    </row>
    <row r="97" spans="2:65" s="1" customFormat="1" ht="16.5" customHeight="1">
      <c r="B97" s="20"/>
      <c r="C97" s="129" t="s">
        <v>166</v>
      </c>
      <c r="D97" s="129" t="s">
        <v>167</v>
      </c>
      <c r="E97" s="130" t="s">
        <v>168</v>
      </c>
      <c r="F97" s="131" t="s">
        <v>169</v>
      </c>
      <c r="G97" s="132" t="s">
        <v>47</v>
      </c>
      <c r="H97" s="133">
        <v>0</v>
      </c>
      <c r="I97" s="195"/>
      <c r="J97" s="134">
        <f>ROUND(I97*H97,2)</f>
        <v>0</v>
      </c>
      <c r="K97" s="131" t="s">
        <v>47</v>
      </c>
      <c r="L97" s="22"/>
      <c r="M97" s="196" t="s">
        <v>47</v>
      </c>
      <c r="N97" s="135" t="s">
        <v>86</v>
      </c>
      <c r="O97" s="40"/>
      <c r="P97" s="136">
        <f>O97*H97</f>
        <v>0</v>
      </c>
      <c r="Q97" s="136">
        <v>0</v>
      </c>
      <c r="R97" s="136">
        <f>Q97*H97</f>
        <v>0</v>
      </c>
      <c r="S97" s="136">
        <v>0</v>
      </c>
      <c r="T97" s="137">
        <f>S97*H97</f>
        <v>0</v>
      </c>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7" t="s">
        <v>170</v>
      </c>
      <c r="AS97" s="215"/>
      <c r="AT97" s="217" t="s">
        <v>167</v>
      </c>
      <c r="AU97" s="217" t="s">
        <v>123</v>
      </c>
      <c r="AV97" s="215"/>
      <c r="AW97" s="215"/>
      <c r="AX97" s="215"/>
      <c r="AY97" s="217" t="s">
        <v>165</v>
      </c>
      <c r="AZ97" s="215"/>
      <c r="BA97" s="215"/>
      <c r="BB97" s="215"/>
      <c r="BC97" s="215"/>
      <c r="BD97" s="215"/>
      <c r="BE97" s="138">
        <f>IF(N97="základní",J97,0)</f>
        <v>0</v>
      </c>
      <c r="BF97" s="138">
        <f>IF(N97="snížená",J97,0)</f>
        <v>0</v>
      </c>
      <c r="BG97" s="138">
        <f>IF(N97="zákl. přenesená",J97,0)</f>
        <v>0</v>
      </c>
      <c r="BH97" s="138">
        <f>IF(N97="sníž. přenesená",J97,0)</f>
        <v>0</v>
      </c>
      <c r="BI97" s="138">
        <f>IF(N97="nulová",J97,0)</f>
        <v>0</v>
      </c>
      <c r="BJ97" s="217" t="s">
        <v>123</v>
      </c>
      <c r="BK97" s="138">
        <f>ROUND(I97*H97,2)</f>
        <v>0</v>
      </c>
      <c r="BL97" s="217" t="s">
        <v>170</v>
      </c>
      <c r="BM97" s="217" t="s">
        <v>171</v>
      </c>
    </row>
    <row r="98" spans="2:65" s="1" customFormat="1" ht="12">
      <c r="B98" s="20"/>
      <c r="C98" s="202"/>
      <c r="D98" s="139" t="s">
        <v>172</v>
      </c>
      <c r="E98" s="202"/>
      <c r="F98" s="140" t="s">
        <v>169</v>
      </c>
      <c r="G98" s="202"/>
      <c r="H98" s="202"/>
      <c r="I98" s="177"/>
      <c r="J98" s="202"/>
      <c r="K98" s="202"/>
      <c r="L98" s="22"/>
      <c r="M98" s="141"/>
      <c r="N98" s="40"/>
      <c r="O98" s="40"/>
      <c r="P98" s="40"/>
      <c r="Q98" s="40"/>
      <c r="R98" s="40"/>
      <c r="S98" s="40"/>
      <c r="T98" s="41"/>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7" t="s">
        <v>172</v>
      </c>
      <c r="AU98" s="217" t="s">
        <v>123</v>
      </c>
      <c r="AV98" s="215"/>
      <c r="AW98" s="215"/>
      <c r="AX98" s="215"/>
      <c r="AY98" s="215"/>
      <c r="AZ98" s="215"/>
      <c r="BA98" s="215"/>
      <c r="BB98" s="215"/>
      <c r="BC98" s="215"/>
      <c r="BD98" s="215"/>
      <c r="BE98" s="215"/>
      <c r="BF98" s="215"/>
      <c r="BG98" s="215"/>
      <c r="BH98" s="215"/>
      <c r="BI98" s="215"/>
      <c r="BJ98" s="215"/>
      <c r="BK98" s="215"/>
      <c r="BL98" s="215"/>
      <c r="BM98" s="215"/>
    </row>
    <row r="99" spans="2:63" s="9" customFormat="1" ht="25.9" customHeight="1">
      <c r="B99" s="116"/>
      <c r="C99" s="117"/>
      <c r="D99" s="118" t="s">
        <v>114</v>
      </c>
      <c r="E99" s="119" t="s">
        <v>173</v>
      </c>
      <c r="F99" s="119" t="s">
        <v>174</v>
      </c>
      <c r="G99" s="117"/>
      <c r="H99" s="117"/>
      <c r="I99" s="194"/>
      <c r="J99" s="120">
        <f>BK99</f>
        <v>0</v>
      </c>
      <c r="K99" s="117"/>
      <c r="L99" s="121"/>
      <c r="M99" s="122"/>
      <c r="N99" s="123"/>
      <c r="O99" s="123"/>
      <c r="P99" s="124">
        <f>SUM(P100:P177)</f>
        <v>0</v>
      </c>
      <c r="Q99" s="123"/>
      <c r="R99" s="124">
        <f>SUM(R100:R177)</f>
        <v>0</v>
      </c>
      <c r="S99" s="123"/>
      <c r="T99" s="125">
        <f>SUM(T100:T177)</f>
        <v>0</v>
      </c>
      <c r="AR99" s="126" t="s">
        <v>123</v>
      </c>
      <c r="AT99" s="127" t="s">
        <v>114</v>
      </c>
      <c r="AU99" s="127" t="s">
        <v>115</v>
      </c>
      <c r="AY99" s="126" t="s">
        <v>165</v>
      </c>
      <c r="BK99" s="128">
        <f>SUM(BK100:BK177)</f>
        <v>0</v>
      </c>
    </row>
    <row r="100" spans="2:65" s="1" customFormat="1" ht="33.75" customHeight="1">
      <c r="B100" s="20"/>
      <c r="C100" s="129" t="s">
        <v>115</v>
      </c>
      <c r="D100" s="129" t="s">
        <v>167</v>
      </c>
      <c r="E100" s="130" t="s">
        <v>123</v>
      </c>
      <c r="F100" s="131" t="s">
        <v>175</v>
      </c>
      <c r="G100" s="132" t="s">
        <v>47</v>
      </c>
      <c r="H100" s="133">
        <v>1</v>
      </c>
      <c r="I100" s="195"/>
      <c r="J100" s="134">
        <f>ROUND(I100*H100,2)</f>
        <v>0</v>
      </c>
      <c r="K100" s="131" t="s">
        <v>47</v>
      </c>
      <c r="L100" s="22"/>
      <c r="M100" s="196" t="s">
        <v>47</v>
      </c>
      <c r="N100" s="135" t="s">
        <v>86</v>
      </c>
      <c r="O100" s="40"/>
      <c r="P100" s="136">
        <f>O100*H100</f>
        <v>0</v>
      </c>
      <c r="Q100" s="136">
        <v>0</v>
      </c>
      <c r="R100" s="136">
        <f>Q100*H100</f>
        <v>0</v>
      </c>
      <c r="S100" s="136">
        <v>0</v>
      </c>
      <c r="T100" s="137">
        <f>S100*H100</f>
        <v>0</v>
      </c>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7" t="s">
        <v>170</v>
      </c>
      <c r="AS100" s="215"/>
      <c r="AT100" s="217" t="s">
        <v>167</v>
      </c>
      <c r="AU100" s="217" t="s">
        <v>123</v>
      </c>
      <c r="AV100" s="215"/>
      <c r="AW100" s="215"/>
      <c r="AX100" s="215"/>
      <c r="AY100" s="217" t="s">
        <v>165</v>
      </c>
      <c r="AZ100" s="215"/>
      <c r="BA100" s="215"/>
      <c r="BB100" s="215"/>
      <c r="BC100" s="215"/>
      <c r="BD100" s="215"/>
      <c r="BE100" s="138">
        <f>IF(N100="základní",J100,0)</f>
        <v>0</v>
      </c>
      <c r="BF100" s="138">
        <f>IF(N100="snížená",J100,0)</f>
        <v>0</v>
      </c>
      <c r="BG100" s="138">
        <f>IF(N100="zákl. přenesená",J100,0)</f>
        <v>0</v>
      </c>
      <c r="BH100" s="138">
        <f>IF(N100="sníž. přenesená",J100,0)</f>
        <v>0</v>
      </c>
      <c r="BI100" s="138">
        <f>IF(N100="nulová",J100,0)</f>
        <v>0</v>
      </c>
      <c r="BJ100" s="217" t="s">
        <v>123</v>
      </c>
      <c r="BK100" s="138">
        <f>ROUND(I100*H100,2)</f>
        <v>0</v>
      </c>
      <c r="BL100" s="217" t="s">
        <v>170</v>
      </c>
      <c r="BM100" s="217" t="s">
        <v>125</v>
      </c>
    </row>
    <row r="101" spans="2:65" s="1" customFormat="1" ht="117">
      <c r="B101" s="20"/>
      <c r="C101" s="202"/>
      <c r="D101" s="139" t="s">
        <v>172</v>
      </c>
      <c r="E101" s="202"/>
      <c r="F101" s="140" t="s">
        <v>176</v>
      </c>
      <c r="G101" s="202"/>
      <c r="H101" s="202"/>
      <c r="I101" s="177"/>
      <c r="J101" s="202"/>
      <c r="K101" s="202"/>
      <c r="L101" s="22"/>
      <c r="M101" s="141"/>
      <c r="N101" s="40"/>
      <c r="O101" s="40"/>
      <c r="P101" s="40"/>
      <c r="Q101" s="40"/>
      <c r="R101" s="40"/>
      <c r="S101" s="40"/>
      <c r="T101" s="41"/>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7" t="s">
        <v>172</v>
      </c>
      <c r="AU101" s="217" t="s">
        <v>123</v>
      </c>
      <c r="AV101" s="215"/>
      <c r="AW101" s="215"/>
      <c r="AX101" s="215"/>
      <c r="AY101" s="215"/>
      <c r="AZ101" s="215"/>
      <c r="BA101" s="215"/>
      <c r="BB101" s="215"/>
      <c r="BC101" s="215"/>
      <c r="BD101" s="215"/>
      <c r="BE101" s="215"/>
      <c r="BF101" s="215"/>
      <c r="BG101" s="215"/>
      <c r="BH101" s="215"/>
      <c r="BI101" s="215"/>
      <c r="BJ101" s="215"/>
      <c r="BK101" s="215"/>
      <c r="BL101" s="215"/>
      <c r="BM101" s="215"/>
    </row>
    <row r="102" spans="2:65" s="1" customFormat="1" ht="33.75" customHeight="1">
      <c r="B102" s="20"/>
      <c r="C102" s="129" t="s">
        <v>115</v>
      </c>
      <c r="D102" s="129" t="s">
        <v>167</v>
      </c>
      <c r="E102" s="130" t="s">
        <v>177</v>
      </c>
      <c r="F102" s="131" t="s">
        <v>178</v>
      </c>
      <c r="G102" s="132" t="s">
        <v>47</v>
      </c>
      <c r="H102" s="133">
        <v>1</v>
      </c>
      <c r="I102" s="195"/>
      <c r="J102" s="134">
        <f>ROUND(I102*H102,2)</f>
        <v>0</v>
      </c>
      <c r="K102" s="131" t="s">
        <v>47</v>
      </c>
      <c r="L102" s="22"/>
      <c r="M102" s="196" t="s">
        <v>47</v>
      </c>
      <c r="N102" s="135" t="s">
        <v>86</v>
      </c>
      <c r="O102" s="40"/>
      <c r="P102" s="136">
        <f>O102*H102</f>
        <v>0</v>
      </c>
      <c r="Q102" s="136">
        <v>0</v>
      </c>
      <c r="R102" s="136">
        <f>Q102*H102</f>
        <v>0</v>
      </c>
      <c r="S102" s="136">
        <v>0</v>
      </c>
      <c r="T102" s="137">
        <f>S102*H102</f>
        <v>0</v>
      </c>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7" t="s">
        <v>170</v>
      </c>
      <c r="AS102" s="215"/>
      <c r="AT102" s="217" t="s">
        <v>167</v>
      </c>
      <c r="AU102" s="217" t="s">
        <v>123</v>
      </c>
      <c r="AV102" s="215"/>
      <c r="AW102" s="215"/>
      <c r="AX102" s="215"/>
      <c r="AY102" s="217" t="s">
        <v>165</v>
      </c>
      <c r="AZ102" s="215"/>
      <c r="BA102" s="215"/>
      <c r="BB102" s="215"/>
      <c r="BC102" s="215"/>
      <c r="BD102" s="215"/>
      <c r="BE102" s="138">
        <f>IF(N102="základní",J102,0)</f>
        <v>0</v>
      </c>
      <c r="BF102" s="138">
        <f>IF(N102="snížená",J102,0)</f>
        <v>0</v>
      </c>
      <c r="BG102" s="138">
        <f>IF(N102="zákl. přenesená",J102,0)</f>
        <v>0</v>
      </c>
      <c r="BH102" s="138">
        <f>IF(N102="sníž. přenesená",J102,0)</f>
        <v>0</v>
      </c>
      <c r="BI102" s="138">
        <f>IF(N102="nulová",J102,0)</f>
        <v>0</v>
      </c>
      <c r="BJ102" s="217" t="s">
        <v>123</v>
      </c>
      <c r="BK102" s="138">
        <f>ROUND(I102*H102,2)</f>
        <v>0</v>
      </c>
      <c r="BL102" s="217" t="s">
        <v>170</v>
      </c>
      <c r="BM102" s="217" t="s">
        <v>170</v>
      </c>
    </row>
    <row r="103" spans="2:65" s="1" customFormat="1" ht="19.5">
      <c r="B103" s="20"/>
      <c r="C103" s="202"/>
      <c r="D103" s="139" t="s">
        <v>172</v>
      </c>
      <c r="E103" s="202"/>
      <c r="F103" s="140" t="s">
        <v>178</v>
      </c>
      <c r="G103" s="202"/>
      <c r="H103" s="202"/>
      <c r="I103" s="177"/>
      <c r="J103" s="202"/>
      <c r="K103" s="202"/>
      <c r="L103" s="22"/>
      <c r="M103" s="141"/>
      <c r="N103" s="40"/>
      <c r="O103" s="40"/>
      <c r="P103" s="40"/>
      <c r="Q103" s="40"/>
      <c r="R103" s="40"/>
      <c r="S103" s="40"/>
      <c r="T103" s="41"/>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7" t="s">
        <v>172</v>
      </c>
      <c r="AU103" s="217" t="s">
        <v>123</v>
      </c>
      <c r="AV103" s="215"/>
      <c r="AW103" s="215"/>
      <c r="AX103" s="215"/>
      <c r="AY103" s="215"/>
      <c r="AZ103" s="215"/>
      <c r="BA103" s="215"/>
      <c r="BB103" s="215"/>
      <c r="BC103" s="215"/>
      <c r="BD103" s="215"/>
      <c r="BE103" s="215"/>
      <c r="BF103" s="215"/>
      <c r="BG103" s="215"/>
      <c r="BH103" s="215"/>
      <c r="BI103" s="215"/>
      <c r="BJ103" s="215"/>
      <c r="BK103" s="215"/>
      <c r="BL103" s="215"/>
      <c r="BM103" s="215"/>
    </row>
    <row r="104" spans="2:65" s="1" customFormat="1" ht="22.5" customHeight="1">
      <c r="B104" s="20"/>
      <c r="C104" s="129" t="s">
        <v>115</v>
      </c>
      <c r="D104" s="129" t="s">
        <v>167</v>
      </c>
      <c r="E104" s="130" t="s">
        <v>179</v>
      </c>
      <c r="F104" s="131" t="s">
        <v>180</v>
      </c>
      <c r="G104" s="132" t="s">
        <v>47</v>
      </c>
      <c r="H104" s="133">
        <v>1</v>
      </c>
      <c r="I104" s="195"/>
      <c r="J104" s="134">
        <f>ROUND(I104*H104,2)</f>
        <v>0</v>
      </c>
      <c r="K104" s="131" t="s">
        <v>47</v>
      </c>
      <c r="L104" s="22"/>
      <c r="M104" s="196" t="s">
        <v>47</v>
      </c>
      <c r="N104" s="135" t="s">
        <v>86</v>
      </c>
      <c r="O104" s="40"/>
      <c r="P104" s="136">
        <f>O104*H104</f>
        <v>0</v>
      </c>
      <c r="Q104" s="136">
        <v>0</v>
      </c>
      <c r="R104" s="136">
        <f>Q104*H104</f>
        <v>0</v>
      </c>
      <c r="S104" s="136">
        <v>0</v>
      </c>
      <c r="T104" s="137">
        <f>S104*H104</f>
        <v>0</v>
      </c>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7" t="s">
        <v>170</v>
      </c>
      <c r="AS104" s="215"/>
      <c r="AT104" s="217" t="s">
        <v>167</v>
      </c>
      <c r="AU104" s="217" t="s">
        <v>123</v>
      </c>
      <c r="AV104" s="215"/>
      <c r="AW104" s="215"/>
      <c r="AX104" s="215"/>
      <c r="AY104" s="217" t="s">
        <v>165</v>
      </c>
      <c r="AZ104" s="215"/>
      <c r="BA104" s="215"/>
      <c r="BB104" s="215"/>
      <c r="BC104" s="215"/>
      <c r="BD104" s="215"/>
      <c r="BE104" s="138">
        <f>IF(N104="základní",J104,0)</f>
        <v>0</v>
      </c>
      <c r="BF104" s="138">
        <f>IF(N104="snížená",J104,0)</f>
        <v>0</v>
      </c>
      <c r="BG104" s="138">
        <f>IF(N104="zákl. přenesená",J104,0)</f>
        <v>0</v>
      </c>
      <c r="BH104" s="138">
        <f>IF(N104="sníž. přenesená",J104,0)</f>
        <v>0</v>
      </c>
      <c r="BI104" s="138">
        <f>IF(N104="nulová",J104,0)</f>
        <v>0</v>
      </c>
      <c r="BJ104" s="217" t="s">
        <v>123</v>
      </c>
      <c r="BK104" s="138">
        <f>ROUND(I104*H104,2)</f>
        <v>0</v>
      </c>
      <c r="BL104" s="217" t="s">
        <v>170</v>
      </c>
      <c r="BM104" s="217" t="s">
        <v>181</v>
      </c>
    </row>
    <row r="105" spans="2:65" s="1" customFormat="1" ht="19.5">
      <c r="B105" s="20"/>
      <c r="C105" s="202"/>
      <c r="D105" s="139" t="s">
        <v>172</v>
      </c>
      <c r="E105" s="202"/>
      <c r="F105" s="140" t="s">
        <v>180</v>
      </c>
      <c r="G105" s="202"/>
      <c r="H105" s="202"/>
      <c r="I105" s="177"/>
      <c r="J105" s="202"/>
      <c r="K105" s="202"/>
      <c r="L105" s="22"/>
      <c r="M105" s="141"/>
      <c r="N105" s="40"/>
      <c r="O105" s="40"/>
      <c r="P105" s="40"/>
      <c r="Q105" s="40"/>
      <c r="R105" s="40"/>
      <c r="S105" s="40"/>
      <c r="T105" s="41"/>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7" t="s">
        <v>172</v>
      </c>
      <c r="AU105" s="217" t="s">
        <v>123</v>
      </c>
      <c r="AV105" s="215"/>
      <c r="AW105" s="215"/>
      <c r="AX105" s="215"/>
      <c r="AY105" s="215"/>
      <c r="AZ105" s="215"/>
      <c r="BA105" s="215"/>
      <c r="BB105" s="215"/>
      <c r="BC105" s="215"/>
      <c r="BD105" s="215"/>
      <c r="BE105" s="215"/>
      <c r="BF105" s="215"/>
      <c r="BG105" s="215"/>
      <c r="BH105" s="215"/>
      <c r="BI105" s="215"/>
      <c r="BJ105" s="215"/>
      <c r="BK105" s="215"/>
      <c r="BL105" s="215"/>
      <c r="BM105" s="215"/>
    </row>
    <row r="106" spans="2:65" s="1" customFormat="1" ht="33.75" customHeight="1">
      <c r="B106" s="20"/>
      <c r="C106" s="129" t="s">
        <v>115</v>
      </c>
      <c r="D106" s="129" t="s">
        <v>167</v>
      </c>
      <c r="E106" s="130" t="s">
        <v>125</v>
      </c>
      <c r="F106" s="131" t="s">
        <v>182</v>
      </c>
      <c r="G106" s="132" t="s">
        <v>47</v>
      </c>
      <c r="H106" s="133">
        <v>1</v>
      </c>
      <c r="I106" s="195"/>
      <c r="J106" s="134">
        <f>ROUND(I106*H106,2)</f>
        <v>0</v>
      </c>
      <c r="K106" s="131" t="s">
        <v>47</v>
      </c>
      <c r="L106" s="22"/>
      <c r="M106" s="196" t="s">
        <v>47</v>
      </c>
      <c r="N106" s="135" t="s">
        <v>86</v>
      </c>
      <c r="O106" s="40"/>
      <c r="P106" s="136">
        <f>O106*H106</f>
        <v>0</v>
      </c>
      <c r="Q106" s="136">
        <v>0</v>
      </c>
      <c r="R106" s="136">
        <f>Q106*H106</f>
        <v>0</v>
      </c>
      <c r="S106" s="136">
        <v>0</v>
      </c>
      <c r="T106" s="137">
        <f>S106*H106</f>
        <v>0</v>
      </c>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7" t="s">
        <v>170</v>
      </c>
      <c r="AS106" s="215"/>
      <c r="AT106" s="217" t="s">
        <v>167</v>
      </c>
      <c r="AU106" s="217" t="s">
        <v>123</v>
      </c>
      <c r="AV106" s="215"/>
      <c r="AW106" s="215"/>
      <c r="AX106" s="215"/>
      <c r="AY106" s="217" t="s">
        <v>165</v>
      </c>
      <c r="AZ106" s="215"/>
      <c r="BA106" s="215"/>
      <c r="BB106" s="215"/>
      <c r="BC106" s="215"/>
      <c r="BD106" s="215"/>
      <c r="BE106" s="138">
        <f>IF(N106="základní",J106,0)</f>
        <v>0</v>
      </c>
      <c r="BF106" s="138">
        <f>IF(N106="snížená",J106,0)</f>
        <v>0</v>
      </c>
      <c r="BG106" s="138">
        <f>IF(N106="zákl. přenesená",J106,0)</f>
        <v>0</v>
      </c>
      <c r="BH106" s="138">
        <f>IF(N106="sníž. přenesená",J106,0)</f>
        <v>0</v>
      </c>
      <c r="BI106" s="138">
        <f>IF(N106="nulová",J106,0)</f>
        <v>0</v>
      </c>
      <c r="BJ106" s="217" t="s">
        <v>123</v>
      </c>
      <c r="BK106" s="138">
        <f>ROUND(I106*H106,2)</f>
        <v>0</v>
      </c>
      <c r="BL106" s="217" t="s">
        <v>170</v>
      </c>
      <c r="BM106" s="217" t="s">
        <v>183</v>
      </c>
    </row>
    <row r="107" spans="2:65" s="1" customFormat="1" ht="29.25">
      <c r="B107" s="20"/>
      <c r="C107" s="202"/>
      <c r="D107" s="139" t="s">
        <v>172</v>
      </c>
      <c r="E107" s="202"/>
      <c r="F107" s="140" t="s">
        <v>184</v>
      </c>
      <c r="G107" s="202"/>
      <c r="H107" s="202"/>
      <c r="I107" s="177"/>
      <c r="J107" s="202"/>
      <c r="K107" s="202"/>
      <c r="L107" s="22"/>
      <c r="M107" s="141"/>
      <c r="N107" s="40"/>
      <c r="O107" s="40"/>
      <c r="P107" s="40"/>
      <c r="Q107" s="40"/>
      <c r="R107" s="40"/>
      <c r="S107" s="40"/>
      <c r="T107" s="41"/>
      <c r="U107" s="215"/>
      <c r="V107" s="215"/>
      <c r="W107" s="215"/>
      <c r="X107" s="215"/>
      <c r="Y107" s="215"/>
      <c r="Z107" s="215"/>
      <c r="AA107" s="215"/>
      <c r="AB107" s="215"/>
      <c r="AC107" s="215"/>
      <c r="AD107" s="215"/>
      <c r="AE107" s="215"/>
      <c r="AF107" s="215"/>
      <c r="AG107" s="215"/>
      <c r="AH107" s="215"/>
      <c r="AI107" s="215"/>
      <c r="AJ107" s="215"/>
      <c r="AK107" s="215"/>
      <c r="AL107" s="215"/>
      <c r="AM107" s="215"/>
      <c r="AN107" s="215"/>
      <c r="AO107" s="215"/>
      <c r="AP107" s="215"/>
      <c r="AQ107" s="215"/>
      <c r="AR107" s="215"/>
      <c r="AS107" s="215"/>
      <c r="AT107" s="217" t="s">
        <v>172</v>
      </c>
      <c r="AU107" s="217" t="s">
        <v>123</v>
      </c>
      <c r="AV107" s="215"/>
      <c r="AW107" s="215"/>
      <c r="AX107" s="215"/>
      <c r="AY107" s="215"/>
      <c r="AZ107" s="215"/>
      <c r="BA107" s="215"/>
      <c r="BB107" s="215"/>
      <c r="BC107" s="215"/>
      <c r="BD107" s="215"/>
      <c r="BE107" s="215"/>
      <c r="BF107" s="215"/>
      <c r="BG107" s="215"/>
      <c r="BH107" s="215"/>
      <c r="BI107" s="215"/>
      <c r="BJ107" s="215"/>
      <c r="BK107" s="215"/>
      <c r="BL107" s="215"/>
      <c r="BM107" s="215"/>
    </row>
    <row r="108" spans="2:65" s="1" customFormat="1" ht="33.75" customHeight="1">
      <c r="B108" s="20"/>
      <c r="C108" s="129" t="s">
        <v>115</v>
      </c>
      <c r="D108" s="129" t="s">
        <v>167</v>
      </c>
      <c r="E108" s="130" t="s">
        <v>166</v>
      </c>
      <c r="F108" s="131" t="s">
        <v>185</v>
      </c>
      <c r="G108" s="132" t="s">
        <v>47</v>
      </c>
      <c r="H108" s="133">
        <v>1</v>
      </c>
      <c r="I108" s="195"/>
      <c r="J108" s="134">
        <f>ROUND(I108*H108,2)</f>
        <v>0</v>
      </c>
      <c r="K108" s="131" t="s">
        <v>47</v>
      </c>
      <c r="L108" s="22"/>
      <c r="M108" s="196" t="s">
        <v>47</v>
      </c>
      <c r="N108" s="135" t="s">
        <v>86</v>
      </c>
      <c r="O108" s="40"/>
      <c r="P108" s="136">
        <f>O108*H108</f>
        <v>0</v>
      </c>
      <c r="Q108" s="136">
        <v>0</v>
      </c>
      <c r="R108" s="136">
        <f>Q108*H108</f>
        <v>0</v>
      </c>
      <c r="S108" s="136">
        <v>0</v>
      </c>
      <c r="T108" s="137">
        <f>S108*H108</f>
        <v>0</v>
      </c>
      <c r="U108" s="215"/>
      <c r="V108" s="215"/>
      <c r="W108" s="215"/>
      <c r="X108" s="215"/>
      <c r="Y108" s="215"/>
      <c r="Z108" s="215"/>
      <c r="AA108" s="215"/>
      <c r="AB108" s="215"/>
      <c r="AC108" s="215"/>
      <c r="AD108" s="215"/>
      <c r="AE108" s="215"/>
      <c r="AF108" s="215"/>
      <c r="AG108" s="215"/>
      <c r="AH108" s="215"/>
      <c r="AI108" s="215"/>
      <c r="AJ108" s="215"/>
      <c r="AK108" s="215"/>
      <c r="AL108" s="215"/>
      <c r="AM108" s="215"/>
      <c r="AN108" s="215"/>
      <c r="AO108" s="215"/>
      <c r="AP108" s="215"/>
      <c r="AQ108" s="215"/>
      <c r="AR108" s="217" t="s">
        <v>170</v>
      </c>
      <c r="AS108" s="215"/>
      <c r="AT108" s="217" t="s">
        <v>167</v>
      </c>
      <c r="AU108" s="217" t="s">
        <v>123</v>
      </c>
      <c r="AV108" s="215"/>
      <c r="AW108" s="215"/>
      <c r="AX108" s="215"/>
      <c r="AY108" s="217" t="s">
        <v>165</v>
      </c>
      <c r="AZ108" s="215"/>
      <c r="BA108" s="215"/>
      <c r="BB108" s="215"/>
      <c r="BC108" s="215"/>
      <c r="BD108" s="215"/>
      <c r="BE108" s="138">
        <f>IF(N108="základní",J108,0)</f>
        <v>0</v>
      </c>
      <c r="BF108" s="138">
        <f>IF(N108="snížená",J108,0)</f>
        <v>0</v>
      </c>
      <c r="BG108" s="138">
        <f>IF(N108="zákl. přenesená",J108,0)</f>
        <v>0</v>
      </c>
      <c r="BH108" s="138">
        <f>IF(N108="sníž. přenesená",J108,0)</f>
        <v>0</v>
      </c>
      <c r="BI108" s="138">
        <f>IF(N108="nulová",J108,0)</f>
        <v>0</v>
      </c>
      <c r="BJ108" s="217" t="s">
        <v>123</v>
      </c>
      <c r="BK108" s="138">
        <f>ROUND(I108*H108,2)</f>
        <v>0</v>
      </c>
      <c r="BL108" s="217" t="s">
        <v>170</v>
      </c>
      <c r="BM108" s="217" t="s">
        <v>186</v>
      </c>
    </row>
    <row r="109" spans="2:65" s="1" customFormat="1" ht="204.75">
      <c r="B109" s="20"/>
      <c r="C109" s="202"/>
      <c r="D109" s="139" t="s">
        <v>172</v>
      </c>
      <c r="E109" s="202"/>
      <c r="F109" s="140" t="s">
        <v>187</v>
      </c>
      <c r="G109" s="202"/>
      <c r="H109" s="202"/>
      <c r="I109" s="177"/>
      <c r="J109" s="202"/>
      <c r="K109" s="202"/>
      <c r="L109" s="22"/>
      <c r="M109" s="141"/>
      <c r="N109" s="40"/>
      <c r="O109" s="40"/>
      <c r="P109" s="40"/>
      <c r="Q109" s="40"/>
      <c r="R109" s="40"/>
      <c r="S109" s="40"/>
      <c r="T109" s="41"/>
      <c r="U109" s="215"/>
      <c r="V109" s="215"/>
      <c r="W109" s="215"/>
      <c r="X109" s="215"/>
      <c r="Y109" s="215"/>
      <c r="Z109" s="215"/>
      <c r="AA109" s="215"/>
      <c r="AB109" s="215"/>
      <c r="AC109" s="215"/>
      <c r="AD109" s="215"/>
      <c r="AE109" s="215"/>
      <c r="AF109" s="215"/>
      <c r="AG109" s="215"/>
      <c r="AH109" s="215"/>
      <c r="AI109" s="215"/>
      <c r="AJ109" s="215"/>
      <c r="AK109" s="215"/>
      <c r="AL109" s="215"/>
      <c r="AM109" s="215"/>
      <c r="AN109" s="215"/>
      <c r="AO109" s="215"/>
      <c r="AP109" s="215"/>
      <c r="AQ109" s="215"/>
      <c r="AR109" s="215"/>
      <c r="AS109" s="215"/>
      <c r="AT109" s="217" t="s">
        <v>172</v>
      </c>
      <c r="AU109" s="217" t="s">
        <v>123</v>
      </c>
      <c r="AV109" s="215"/>
      <c r="AW109" s="215"/>
      <c r="AX109" s="215"/>
      <c r="AY109" s="215"/>
      <c r="AZ109" s="215"/>
      <c r="BA109" s="215"/>
      <c r="BB109" s="215"/>
      <c r="BC109" s="215"/>
      <c r="BD109" s="215"/>
      <c r="BE109" s="215"/>
      <c r="BF109" s="215"/>
      <c r="BG109" s="215"/>
      <c r="BH109" s="215"/>
      <c r="BI109" s="215"/>
      <c r="BJ109" s="215"/>
      <c r="BK109" s="215"/>
      <c r="BL109" s="215"/>
      <c r="BM109" s="215"/>
    </row>
    <row r="110" spans="2:65" s="1" customFormat="1" ht="33.75" customHeight="1">
      <c r="B110" s="20"/>
      <c r="C110" s="129" t="s">
        <v>115</v>
      </c>
      <c r="D110" s="129" t="s">
        <v>167</v>
      </c>
      <c r="E110" s="130" t="s">
        <v>170</v>
      </c>
      <c r="F110" s="131" t="s">
        <v>185</v>
      </c>
      <c r="G110" s="132" t="s">
        <v>47</v>
      </c>
      <c r="H110" s="133">
        <v>1</v>
      </c>
      <c r="I110" s="195"/>
      <c r="J110" s="134">
        <f>ROUND(I110*H110,2)</f>
        <v>0</v>
      </c>
      <c r="K110" s="131" t="s">
        <v>47</v>
      </c>
      <c r="L110" s="22"/>
      <c r="M110" s="196" t="s">
        <v>47</v>
      </c>
      <c r="N110" s="135" t="s">
        <v>86</v>
      </c>
      <c r="O110" s="40"/>
      <c r="P110" s="136">
        <f>O110*H110</f>
        <v>0</v>
      </c>
      <c r="Q110" s="136">
        <v>0</v>
      </c>
      <c r="R110" s="136">
        <f>Q110*H110</f>
        <v>0</v>
      </c>
      <c r="S110" s="136">
        <v>0</v>
      </c>
      <c r="T110" s="137">
        <f>S110*H110</f>
        <v>0</v>
      </c>
      <c r="U110" s="215"/>
      <c r="V110" s="215"/>
      <c r="W110" s="215"/>
      <c r="X110" s="215"/>
      <c r="Y110" s="215"/>
      <c r="Z110" s="215"/>
      <c r="AA110" s="215"/>
      <c r="AB110" s="215"/>
      <c r="AC110" s="215"/>
      <c r="AD110" s="215"/>
      <c r="AE110" s="215"/>
      <c r="AF110" s="215"/>
      <c r="AG110" s="215"/>
      <c r="AH110" s="215"/>
      <c r="AI110" s="215"/>
      <c r="AJ110" s="215"/>
      <c r="AK110" s="215"/>
      <c r="AL110" s="215"/>
      <c r="AM110" s="215"/>
      <c r="AN110" s="215"/>
      <c r="AO110" s="215"/>
      <c r="AP110" s="215"/>
      <c r="AQ110" s="215"/>
      <c r="AR110" s="217" t="s">
        <v>170</v>
      </c>
      <c r="AS110" s="215"/>
      <c r="AT110" s="217" t="s">
        <v>167</v>
      </c>
      <c r="AU110" s="217" t="s">
        <v>123</v>
      </c>
      <c r="AV110" s="215"/>
      <c r="AW110" s="215"/>
      <c r="AX110" s="215"/>
      <c r="AY110" s="217" t="s">
        <v>165</v>
      </c>
      <c r="AZ110" s="215"/>
      <c r="BA110" s="215"/>
      <c r="BB110" s="215"/>
      <c r="BC110" s="215"/>
      <c r="BD110" s="215"/>
      <c r="BE110" s="138">
        <f>IF(N110="základní",J110,0)</f>
        <v>0</v>
      </c>
      <c r="BF110" s="138">
        <f>IF(N110="snížená",J110,0)</f>
        <v>0</v>
      </c>
      <c r="BG110" s="138">
        <f>IF(N110="zákl. přenesená",J110,0)</f>
        <v>0</v>
      </c>
      <c r="BH110" s="138">
        <f>IF(N110="sníž. přenesená",J110,0)</f>
        <v>0</v>
      </c>
      <c r="BI110" s="138">
        <f>IF(N110="nulová",J110,0)</f>
        <v>0</v>
      </c>
      <c r="BJ110" s="217" t="s">
        <v>123</v>
      </c>
      <c r="BK110" s="138">
        <f>ROUND(I110*H110,2)</f>
        <v>0</v>
      </c>
      <c r="BL110" s="217" t="s">
        <v>170</v>
      </c>
      <c r="BM110" s="217" t="s">
        <v>188</v>
      </c>
    </row>
    <row r="111" spans="2:65" s="1" customFormat="1" ht="204.75">
      <c r="B111" s="20"/>
      <c r="C111" s="202"/>
      <c r="D111" s="139" t="s">
        <v>172</v>
      </c>
      <c r="E111" s="202"/>
      <c r="F111" s="140" t="s">
        <v>189</v>
      </c>
      <c r="G111" s="202"/>
      <c r="H111" s="202"/>
      <c r="I111" s="177"/>
      <c r="J111" s="202"/>
      <c r="K111" s="202"/>
      <c r="L111" s="22"/>
      <c r="M111" s="141"/>
      <c r="N111" s="40"/>
      <c r="O111" s="40"/>
      <c r="P111" s="40"/>
      <c r="Q111" s="40"/>
      <c r="R111" s="40"/>
      <c r="S111" s="40"/>
      <c r="T111" s="41"/>
      <c r="U111" s="215"/>
      <c r="V111" s="215"/>
      <c r="W111" s="215"/>
      <c r="X111" s="215"/>
      <c r="Y111" s="215"/>
      <c r="Z111" s="215"/>
      <c r="AA111" s="215"/>
      <c r="AB111" s="215"/>
      <c r="AC111" s="215"/>
      <c r="AD111" s="215"/>
      <c r="AE111" s="215"/>
      <c r="AF111" s="215"/>
      <c r="AG111" s="215"/>
      <c r="AH111" s="215"/>
      <c r="AI111" s="215"/>
      <c r="AJ111" s="215"/>
      <c r="AK111" s="215"/>
      <c r="AL111" s="215"/>
      <c r="AM111" s="215"/>
      <c r="AN111" s="215"/>
      <c r="AO111" s="215"/>
      <c r="AP111" s="215"/>
      <c r="AQ111" s="215"/>
      <c r="AR111" s="215"/>
      <c r="AS111" s="215"/>
      <c r="AT111" s="217" t="s">
        <v>172</v>
      </c>
      <c r="AU111" s="217" t="s">
        <v>123</v>
      </c>
      <c r="AV111" s="215"/>
      <c r="AW111" s="215"/>
      <c r="AX111" s="215"/>
      <c r="AY111" s="215"/>
      <c r="AZ111" s="215"/>
      <c r="BA111" s="215"/>
      <c r="BB111" s="215"/>
      <c r="BC111" s="215"/>
      <c r="BD111" s="215"/>
      <c r="BE111" s="215"/>
      <c r="BF111" s="215"/>
      <c r="BG111" s="215"/>
      <c r="BH111" s="215"/>
      <c r="BI111" s="215"/>
      <c r="BJ111" s="215"/>
      <c r="BK111" s="215"/>
      <c r="BL111" s="215"/>
      <c r="BM111" s="215"/>
    </row>
    <row r="112" spans="2:65" s="1" customFormat="1" ht="33.75" customHeight="1">
      <c r="B112" s="20"/>
      <c r="C112" s="129" t="s">
        <v>115</v>
      </c>
      <c r="D112" s="129" t="s">
        <v>167</v>
      </c>
      <c r="E112" s="130" t="s">
        <v>190</v>
      </c>
      <c r="F112" s="131" t="s">
        <v>191</v>
      </c>
      <c r="G112" s="132" t="s">
        <v>47</v>
      </c>
      <c r="H112" s="133">
        <v>1</v>
      </c>
      <c r="I112" s="195"/>
      <c r="J112" s="134">
        <f>ROUND(I112*H112,2)</f>
        <v>0</v>
      </c>
      <c r="K112" s="131" t="s">
        <v>47</v>
      </c>
      <c r="L112" s="22"/>
      <c r="M112" s="196" t="s">
        <v>47</v>
      </c>
      <c r="N112" s="135" t="s">
        <v>86</v>
      </c>
      <c r="O112" s="40"/>
      <c r="P112" s="136">
        <f>O112*H112</f>
        <v>0</v>
      </c>
      <c r="Q112" s="136">
        <v>0</v>
      </c>
      <c r="R112" s="136">
        <f>Q112*H112</f>
        <v>0</v>
      </c>
      <c r="S112" s="136">
        <v>0</v>
      </c>
      <c r="T112" s="137">
        <f>S112*H112</f>
        <v>0</v>
      </c>
      <c r="U112" s="215"/>
      <c r="V112" s="215"/>
      <c r="W112" s="215"/>
      <c r="X112" s="215"/>
      <c r="Y112" s="215"/>
      <c r="Z112" s="215"/>
      <c r="AA112" s="215"/>
      <c r="AB112" s="215"/>
      <c r="AC112" s="215"/>
      <c r="AD112" s="215"/>
      <c r="AE112" s="215"/>
      <c r="AF112" s="215"/>
      <c r="AG112" s="215"/>
      <c r="AH112" s="215"/>
      <c r="AI112" s="215"/>
      <c r="AJ112" s="215"/>
      <c r="AK112" s="215"/>
      <c r="AL112" s="215"/>
      <c r="AM112" s="215"/>
      <c r="AN112" s="215"/>
      <c r="AO112" s="215"/>
      <c r="AP112" s="215"/>
      <c r="AQ112" s="215"/>
      <c r="AR112" s="217" t="s">
        <v>170</v>
      </c>
      <c r="AS112" s="215"/>
      <c r="AT112" s="217" t="s">
        <v>167</v>
      </c>
      <c r="AU112" s="217" t="s">
        <v>123</v>
      </c>
      <c r="AV112" s="215"/>
      <c r="AW112" s="215"/>
      <c r="AX112" s="215"/>
      <c r="AY112" s="217" t="s">
        <v>165</v>
      </c>
      <c r="AZ112" s="215"/>
      <c r="BA112" s="215"/>
      <c r="BB112" s="215"/>
      <c r="BC112" s="215"/>
      <c r="BD112" s="215"/>
      <c r="BE112" s="138">
        <f>IF(N112="základní",J112,0)</f>
        <v>0</v>
      </c>
      <c r="BF112" s="138">
        <f>IF(N112="snížená",J112,0)</f>
        <v>0</v>
      </c>
      <c r="BG112" s="138">
        <f>IF(N112="zákl. přenesená",J112,0)</f>
        <v>0</v>
      </c>
      <c r="BH112" s="138">
        <f>IF(N112="sníž. přenesená",J112,0)</f>
        <v>0</v>
      </c>
      <c r="BI112" s="138">
        <f>IF(N112="nulová",J112,0)</f>
        <v>0</v>
      </c>
      <c r="BJ112" s="217" t="s">
        <v>123</v>
      </c>
      <c r="BK112" s="138">
        <f>ROUND(I112*H112,2)</f>
        <v>0</v>
      </c>
      <c r="BL112" s="217" t="s">
        <v>170</v>
      </c>
      <c r="BM112" s="217" t="s">
        <v>192</v>
      </c>
    </row>
    <row r="113" spans="2:65" s="1" customFormat="1" ht="29.25">
      <c r="B113" s="20"/>
      <c r="C113" s="202"/>
      <c r="D113" s="139" t="s">
        <v>172</v>
      </c>
      <c r="E113" s="202"/>
      <c r="F113" s="140" t="s">
        <v>193</v>
      </c>
      <c r="G113" s="202"/>
      <c r="H113" s="202"/>
      <c r="I113" s="177"/>
      <c r="J113" s="202"/>
      <c r="K113" s="202"/>
      <c r="L113" s="22"/>
      <c r="M113" s="141"/>
      <c r="N113" s="40"/>
      <c r="O113" s="40"/>
      <c r="P113" s="40"/>
      <c r="Q113" s="40"/>
      <c r="R113" s="40"/>
      <c r="S113" s="40"/>
      <c r="T113" s="41"/>
      <c r="U113" s="215"/>
      <c r="V113" s="215"/>
      <c r="W113" s="215"/>
      <c r="X113" s="215"/>
      <c r="Y113" s="215"/>
      <c r="Z113" s="215"/>
      <c r="AA113" s="215"/>
      <c r="AB113" s="215"/>
      <c r="AC113" s="215"/>
      <c r="AD113" s="215"/>
      <c r="AE113" s="215"/>
      <c r="AF113" s="215"/>
      <c r="AG113" s="215"/>
      <c r="AH113" s="215"/>
      <c r="AI113" s="215"/>
      <c r="AJ113" s="215"/>
      <c r="AK113" s="215"/>
      <c r="AL113" s="215"/>
      <c r="AM113" s="215"/>
      <c r="AN113" s="215"/>
      <c r="AO113" s="215"/>
      <c r="AP113" s="215"/>
      <c r="AQ113" s="215"/>
      <c r="AR113" s="215"/>
      <c r="AS113" s="215"/>
      <c r="AT113" s="217" t="s">
        <v>172</v>
      </c>
      <c r="AU113" s="217" t="s">
        <v>123</v>
      </c>
      <c r="AV113" s="215"/>
      <c r="AW113" s="215"/>
      <c r="AX113" s="215"/>
      <c r="AY113" s="215"/>
      <c r="AZ113" s="215"/>
      <c r="BA113" s="215"/>
      <c r="BB113" s="215"/>
      <c r="BC113" s="215"/>
      <c r="BD113" s="215"/>
      <c r="BE113" s="215"/>
      <c r="BF113" s="215"/>
      <c r="BG113" s="215"/>
      <c r="BH113" s="215"/>
      <c r="BI113" s="215"/>
      <c r="BJ113" s="215"/>
      <c r="BK113" s="215"/>
      <c r="BL113" s="215"/>
      <c r="BM113" s="215"/>
    </row>
    <row r="114" spans="2:65" s="1" customFormat="1" ht="33.75" customHeight="1">
      <c r="B114" s="20"/>
      <c r="C114" s="129" t="s">
        <v>115</v>
      </c>
      <c r="D114" s="129" t="s">
        <v>167</v>
      </c>
      <c r="E114" s="130" t="s">
        <v>181</v>
      </c>
      <c r="F114" s="131" t="s">
        <v>194</v>
      </c>
      <c r="G114" s="132" t="s">
        <v>47</v>
      </c>
      <c r="H114" s="133">
        <v>1</v>
      </c>
      <c r="I114" s="195"/>
      <c r="J114" s="134">
        <f>ROUND(I114*H114,2)</f>
        <v>0</v>
      </c>
      <c r="K114" s="131" t="s">
        <v>47</v>
      </c>
      <c r="L114" s="22"/>
      <c r="M114" s="196" t="s">
        <v>47</v>
      </c>
      <c r="N114" s="135" t="s">
        <v>86</v>
      </c>
      <c r="O114" s="40"/>
      <c r="P114" s="136">
        <f>O114*H114</f>
        <v>0</v>
      </c>
      <c r="Q114" s="136">
        <v>0</v>
      </c>
      <c r="R114" s="136">
        <f>Q114*H114</f>
        <v>0</v>
      </c>
      <c r="S114" s="136">
        <v>0</v>
      </c>
      <c r="T114" s="137">
        <f>S114*H114</f>
        <v>0</v>
      </c>
      <c r="U114" s="215"/>
      <c r="V114" s="215"/>
      <c r="W114" s="215"/>
      <c r="X114" s="215"/>
      <c r="Y114" s="215"/>
      <c r="Z114" s="215"/>
      <c r="AA114" s="215"/>
      <c r="AB114" s="215"/>
      <c r="AC114" s="215"/>
      <c r="AD114" s="215"/>
      <c r="AE114" s="215"/>
      <c r="AF114" s="215"/>
      <c r="AG114" s="215"/>
      <c r="AH114" s="215"/>
      <c r="AI114" s="215"/>
      <c r="AJ114" s="215"/>
      <c r="AK114" s="215"/>
      <c r="AL114" s="215"/>
      <c r="AM114" s="215"/>
      <c r="AN114" s="215"/>
      <c r="AO114" s="215"/>
      <c r="AP114" s="215"/>
      <c r="AQ114" s="215"/>
      <c r="AR114" s="217" t="s">
        <v>170</v>
      </c>
      <c r="AS114" s="215"/>
      <c r="AT114" s="217" t="s">
        <v>167</v>
      </c>
      <c r="AU114" s="217" t="s">
        <v>123</v>
      </c>
      <c r="AV114" s="215"/>
      <c r="AW114" s="215"/>
      <c r="AX114" s="215"/>
      <c r="AY114" s="217" t="s">
        <v>165</v>
      </c>
      <c r="AZ114" s="215"/>
      <c r="BA114" s="215"/>
      <c r="BB114" s="215"/>
      <c r="BC114" s="215"/>
      <c r="BD114" s="215"/>
      <c r="BE114" s="138">
        <f>IF(N114="základní",J114,0)</f>
        <v>0</v>
      </c>
      <c r="BF114" s="138">
        <f>IF(N114="snížená",J114,0)</f>
        <v>0</v>
      </c>
      <c r="BG114" s="138">
        <f>IF(N114="zákl. přenesená",J114,0)</f>
        <v>0</v>
      </c>
      <c r="BH114" s="138">
        <f>IF(N114="sníž. přenesená",J114,0)</f>
        <v>0</v>
      </c>
      <c r="BI114" s="138">
        <f>IF(N114="nulová",J114,0)</f>
        <v>0</v>
      </c>
      <c r="BJ114" s="217" t="s">
        <v>123</v>
      </c>
      <c r="BK114" s="138">
        <f>ROUND(I114*H114,2)</f>
        <v>0</v>
      </c>
      <c r="BL114" s="217" t="s">
        <v>170</v>
      </c>
      <c r="BM114" s="217" t="s">
        <v>195</v>
      </c>
    </row>
    <row r="115" spans="2:65" s="1" customFormat="1" ht="48.75">
      <c r="B115" s="20"/>
      <c r="C115" s="202"/>
      <c r="D115" s="139" t="s">
        <v>172</v>
      </c>
      <c r="E115" s="202"/>
      <c r="F115" s="140" t="s">
        <v>196</v>
      </c>
      <c r="G115" s="202"/>
      <c r="H115" s="202"/>
      <c r="I115" s="177"/>
      <c r="J115" s="202"/>
      <c r="K115" s="202"/>
      <c r="L115" s="22"/>
      <c r="M115" s="141"/>
      <c r="N115" s="40"/>
      <c r="O115" s="40"/>
      <c r="P115" s="40"/>
      <c r="Q115" s="40"/>
      <c r="R115" s="40"/>
      <c r="S115" s="40"/>
      <c r="T115" s="41"/>
      <c r="U115" s="215"/>
      <c r="V115" s="215"/>
      <c r="W115" s="215"/>
      <c r="X115" s="215"/>
      <c r="Y115" s="215"/>
      <c r="Z115" s="215"/>
      <c r="AA115" s="215"/>
      <c r="AB115" s="215"/>
      <c r="AC115" s="215"/>
      <c r="AD115" s="215"/>
      <c r="AE115" s="215"/>
      <c r="AF115" s="215"/>
      <c r="AG115" s="215"/>
      <c r="AH115" s="215"/>
      <c r="AI115" s="215"/>
      <c r="AJ115" s="215"/>
      <c r="AK115" s="215"/>
      <c r="AL115" s="215"/>
      <c r="AM115" s="215"/>
      <c r="AN115" s="215"/>
      <c r="AO115" s="215"/>
      <c r="AP115" s="215"/>
      <c r="AQ115" s="215"/>
      <c r="AR115" s="215"/>
      <c r="AS115" s="215"/>
      <c r="AT115" s="217" t="s">
        <v>172</v>
      </c>
      <c r="AU115" s="217" t="s">
        <v>123</v>
      </c>
      <c r="AV115" s="215"/>
      <c r="AW115" s="215"/>
      <c r="AX115" s="215"/>
      <c r="AY115" s="215"/>
      <c r="AZ115" s="215"/>
      <c r="BA115" s="215"/>
      <c r="BB115" s="215"/>
      <c r="BC115" s="215"/>
      <c r="BD115" s="215"/>
      <c r="BE115" s="215"/>
      <c r="BF115" s="215"/>
      <c r="BG115" s="215"/>
      <c r="BH115" s="215"/>
      <c r="BI115" s="215"/>
      <c r="BJ115" s="215"/>
      <c r="BK115" s="215"/>
      <c r="BL115" s="215"/>
      <c r="BM115" s="215"/>
    </row>
    <row r="116" spans="2:65" s="1" customFormat="1" ht="33.75" customHeight="1">
      <c r="B116" s="20"/>
      <c r="C116" s="129" t="s">
        <v>115</v>
      </c>
      <c r="D116" s="129" t="s">
        <v>167</v>
      </c>
      <c r="E116" s="130" t="s">
        <v>197</v>
      </c>
      <c r="F116" s="131" t="s">
        <v>198</v>
      </c>
      <c r="G116" s="132" t="s">
        <v>47</v>
      </c>
      <c r="H116" s="133">
        <v>1</v>
      </c>
      <c r="I116" s="195"/>
      <c r="J116" s="134">
        <f>ROUND(I116*H116,2)</f>
        <v>0</v>
      </c>
      <c r="K116" s="131" t="s">
        <v>47</v>
      </c>
      <c r="L116" s="22"/>
      <c r="M116" s="196" t="s">
        <v>47</v>
      </c>
      <c r="N116" s="135" t="s">
        <v>86</v>
      </c>
      <c r="O116" s="40"/>
      <c r="P116" s="136">
        <f>O116*H116</f>
        <v>0</v>
      </c>
      <c r="Q116" s="136">
        <v>0</v>
      </c>
      <c r="R116" s="136">
        <f>Q116*H116</f>
        <v>0</v>
      </c>
      <c r="S116" s="136">
        <v>0</v>
      </c>
      <c r="T116" s="137">
        <f>S116*H116</f>
        <v>0</v>
      </c>
      <c r="U116" s="215"/>
      <c r="V116" s="215"/>
      <c r="W116" s="215"/>
      <c r="X116" s="215"/>
      <c r="Y116" s="215"/>
      <c r="Z116" s="215"/>
      <c r="AA116" s="215"/>
      <c r="AB116" s="215"/>
      <c r="AC116" s="215"/>
      <c r="AD116" s="215"/>
      <c r="AE116" s="215"/>
      <c r="AF116" s="215"/>
      <c r="AG116" s="215"/>
      <c r="AH116" s="215"/>
      <c r="AI116" s="215"/>
      <c r="AJ116" s="215"/>
      <c r="AK116" s="215"/>
      <c r="AL116" s="215"/>
      <c r="AM116" s="215"/>
      <c r="AN116" s="215"/>
      <c r="AO116" s="215"/>
      <c r="AP116" s="215"/>
      <c r="AQ116" s="215"/>
      <c r="AR116" s="217" t="s">
        <v>170</v>
      </c>
      <c r="AS116" s="215"/>
      <c r="AT116" s="217" t="s">
        <v>167</v>
      </c>
      <c r="AU116" s="217" t="s">
        <v>123</v>
      </c>
      <c r="AV116" s="215"/>
      <c r="AW116" s="215"/>
      <c r="AX116" s="215"/>
      <c r="AY116" s="217" t="s">
        <v>165</v>
      </c>
      <c r="AZ116" s="215"/>
      <c r="BA116" s="215"/>
      <c r="BB116" s="215"/>
      <c r="BC116" s="215"/>
      <c r="BD116" s="215"/>
      <c r="BE116" s="138">
        <f>IF(N116="základní",J116,0)</f>
        <v>0</v>
      </c>
      <c r="BF116" s="138">
        <f>IF(N116="snížená",J116,0)</f>
        <v>0</v>
      </c>
      <c r="BG116" s="138">
        <f>IF(N116="zákl. přenesená",J116,0)</f>
        <v>0</v>
      </c>
      <c r="BH116" s="138">
        <f>IF(N116="sníž. přenesená",J116,0)</f>
        <v>0</v>
      </c>
      <c r="BI116" s="138">
        <f>IF(N116="nulová",J116,0)</f>
        <v>0</v>
      </c>
      <c r="BJ116" s="217" t="s">
        <v>123</v>
      </c>
      <c r="BK116" s="138">
        <f>ROUND(I116*H116,2)</f>
        <v>0</v>
      </c>
      <c r="BL116" s="217" t="s">
        <v>170</v>
      </c>
      <c r="BM116" s="217" t="s">
        <v>199</v>
      </c>
    </row>
    <row r="117" spans="2:65" s="1" customFormat="1" ht="39">
      <c r="B117" s="20"/>
      <c r="C117" s="202"/>
      <c r="D117" s="139" t="s">
        <v>172</v>
      </c>
      <c r="E117" s="202"/>
      <c r="F117" s="140" t="s">
        <v>200</v>
      </c>
      <c r="G117" s="202"/>
      <c r="H117" s="202"/>
      <c r="I117" s="177"/>
      <c r="J117" s="202"/>
      <c r="K117" s="202"/>
      <c r="L117" s="22"/>
      <c r="M117" s="141"/>
      <c r="N117" s="40"/>
      <c r="O117" s="40"/>
      <c r="P117" s="40"/>
      <c r="Q117" s="40"/>
      <c r="R117" s="40"/>
      <c r="S117" s="40"/>
      <c r="T117" s="41"/>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c r="AP117" s="215"/>
      <c r="AQ117" s="215"/>
      <c r="AR117" s="215"/>
      <c r="AS117" s="215"/>
      <c r="AT117" s="217" t="s">
        <v>172</v>
      </c>
      <c r="AU117" s="217" t="s">
        <v>123</v>
      </c>
      <c r="AV117" s="215"/>
      <c r="AW117" s="215"/>
      <c r="AX117" s="215"/>
      <c r="AY117" s="215"/>
      <c r="AZ117" s="215"/>
      <c r="BA117" s="215"/>
      <c r="BB117" s="215"/>
      <c r="BC117" s="215"/>
      <c r="BD117" s="215"/>
      <c r="BE117" s="215"/>
      <c r="BF117" s="215"/>
      <c r="BG117" s="215"/>
      <c r="BH117" s="215"/>
      <c r="BI117" s="215"/>
      <c r="BJ117" s="215"/>
      <c r="BK117" s="215"/>
      <c r="BL117" s="215"/>
      <c r="BM117" s="215"/>
    </row>
    <row r="118" spans="2:65" s="1" customFormat="1" ht="33.75" customHeight="1">
      <c r="B118" s="20"/>
      <c r="C118" s="129" t="s">
        <v>115</v>
      </c>
      <c r="D118" s="129" t="s">
        <v>167</v>
      </c>
      <c r="E118" s="130" t="s">
        <v>201</v>
      </c>
      <c r="F118" s="131" t="s">
        <v>202</v>
      </c>
      <c r="G118" s="132" t="s">
        <v>47</v>
      </c>
      <c r="H118" s="133">
        <v>1</v>
      </c>
      <c r="I118" s="195"/>
      <c r="J118" s="134">
        <f>ROUND(I118*H118,2)</f>
        <v>0</v>
      </c>
      <c r="K118" s="131" t="s">
        <v>47</v>
      </c>
      <c r="L118" s="22"/>
      <c r="M118" s="196" t="s">
        <v>47</v>
      </c>
      <c r="N118" s="135" t="s">
        <v>86</v>
      </c>
      <c r="O118" s="40"/>
      <c r="P118" s="136">
        <f>O118*H118</f>
        <v>0</v>
      </c>
      <c r="Q118" s="136">
        <v>0</v>
      </c>
      <c r="R118" s="136">
        <f>Q118*H118</f>
        <v>0</v>
      </c>
      <c r="S118" s="136">
        <v>0</v>
      </c>
      <c r="T118" s="137">
        <f>S118*H118</f>
        <v>0</v>
      </c>
      <c r="U118" s="215"/>
      <c r="V118" s="215"/>
      <c r="W118" s="215"/>
      <c r="X118" s="215"/>
      <c r="Y118" s="215"/>
      <c r="Z118" s="215"/>
      <c r="AA118" s="215"/>
      <c r="AB118" s="215"/>
      <c r="AC118" s="215"/>
      <c r="AD118" s="215"/>
      <c r="AE118" s="215"/>
      <c r="AF118" s="215"/>
      <c r="AG118" s="215"/>
      <c r="AH118" s="215"/>
      <c r="AI118" s="215"/>
      <c r="AJ118" s="215"/>
      <c r="AK118" s="215"/>
      <c r="AL118" s="215"/>
      <c r="AM118" s="215"/>
      <c r="AN118" s="215"/>
      <c r="AO118" s="215"/>
      <c r="AP118" s="215"/>
      <c r="AQ118" s="215"/>
      <c r="AR118" s="217" t="s">
        <v>170</v>
      </c>
      <c r="AS118" s="215"/>
      <c r="AT118" s="217" t="s">
        <v>167</v>
      </c>
      <c r="AU118" s="217" t="s">
        <v>123</v>
      </c>
      <c r="AV118" s="215"/>
      <c r="AW118" s="215"/>
      <c r="AX118" s="215"/>
      <c r="AY118" s="217" t="s">
        <v>165</v>
      </c>
      <c r="AZ118" s="215"/>
      <c r="BA118" s="215"/>
      <c r="BB118" s="215"/>
      <c r="BC118" s="215"/>
      <c r="BD118" s="215"/>
      <c r="BE118" s="138">
        <f>IF(N118="základní",J118,0)</f>
        <v>0</v>
      </c>
      <c r="BF118" s="138">
        <f>IF(N118="snížená",J118,0)</f>
        <v>0</v>
      </c>
      <c r="BG118" s="138">
        <f>IF(N118="zákl. přenesená",J118,0)</f>
        <v>0</v>
      </c>
      <c r="BH118" s="138">
        <f>IF(N118="sníž. přenesená",J118,0)</f>
        <v>0</v>
      </c>
      <c r="BI118" s="138">
        <f>IF(N118="nulová",J118,0)</f>
        <v>0</v>
      </c>
      <c r="BJ118" s="217" t="s">
        <v>123</v>
      </c>
      <c r="BK118" s="138">
        <f>ROUND(I118*H118,2)</f>
        <v>0</v>
      </c>
      <c r="BL118" s="217" t="s">
        <v>170</v>
      </c>
      <c r="BM118" s="217" t="s">
        <v>203</v>
      </c>
    </row>
    <row r="119" spans="2:65" s="1" customFormat="1" ht="39">
      <c r="B119" s="20"/>
      <c r="C119" s="202"/>
      <c r="D119" s="139" t="s">
        <v>172</v>
      </c>
      <c r="E119" s="202"/>
      <c r="F119" s="140" t="s">
        <v>204</v>
      </c>
      <c r="G119" s="202"/>
      <c r="H119" s="202"/>
      <c r="I119" s="177"/>
      <c r="J119" s="202"/>
      <c r="K119" s="202"/>
      <c r="L119" s="22"/>
      <c r="M119" s="141"/>
      <c r="N119" s="40"/>
      <c r="O119" s="40"/>
      <c r="P119" s="40"/>
      <c r="Q119" s="40"/>
      <c r="R119" s="40"/>
      <c r="S119" s="40"/>
      <c r="T119" s="41"/>
      <c r="U119" s="215"/>
      <c r="V119" s="215"/>
      <c r="W119" s="215"/>
      <c r="X119" s="215"/>
      <c r="Y119" s="215"/>
      <c r="Z119" s="215"/>
      <c r="AA119" s="215"/>
      <c r="AB119" s="215"/>
      <c r="AC119" s="215"/>
      <c r="AD119" s="215"/>
      <c r="AE119" s="215"/>
      <c r="AF119" s="215"/>
      <c r="AG119" s="215"/>
      <c r="AH119" s="215"/>
      <c r="AI119" s="215"/>
      <c r="AJ119" s="215"/>
      <c r="AK119" s="215"/>
      <c r="AL119" s="215"/>
      <c r="AM119" s="215"/>
      <c r="AN119" s="215"/>
      <c r="AO119" s="215"/>
      <c r="AP119" s="215"/>
      <c r="AQ119" s="215"/>
      <c r="AR119" s="215"/>
      <c r="AS119" s="215"/>
      <c r="AT119" s="217" t="s">
        <v>172</v>
      </c>
      <c r="AU119" s="217" t="s">
        <v>123</v>
      </c>
      <c r="AV119" s="215"/>
      <c r="AW119" s="215"/>
      <c r="AX119" s="215"/>
      <c r="AY119" s="215"/>
      <c r="AZ119" s="215"/>
      <c r="BA119" s="215"/>
      <c r="BB119" s="215"/>
      <c r="BC119" s="215"/>
      <c r="BD119" s="215"/>
      <c r="BE119" s="215"/>
      <c r="BF119" s="215"/>
      <c r="BG119" s="215"/>
      <c r="BH119" s="215"/>
      <c r="BI119" s="215"/>
      <c r="BJ119" s="215"/>
      <c r="BK119" s="215"/>
      <c r="BL119" s="215"/>
      <c r="BM119" s="215"/>
    </row>
    <row r="120" spans="2:65" s="1" customFormat="1" ht="33.75" customHeight="1">
      <c r="B120" s="20"/>
      <c r="C120" s="129" t="s">
        <v>115</v>
      </c>
      <c r="D120" s="129" t="s">
        <v>167</v>
      </c>
      <c r="E120" s="130" t="s">
        <v>183</v>
      </c>
      <c r="F120" s="131" t="s">
        <v>205</v>
      </c>
      <c r="G120" s="132" t="s">
        <v>47</v>
      </c>
      <c r="H120" s="133">
        <v>1</v>
      </c>
      <c r="I120" s="195"/>
      <c r="J120" s="134">
        <f>ROUND(I120*H120,2)</f>
        <v>0</v>
      </c>
      <c r="K120" s="131" t="s">
        <v>47</v>
      </c>
      <c r="L120" s="22"/>
      <c r="M120" s="196" t="s">
        <v>47</v>
      </c>
      <c r="N120" s="135" t="s">
        <v>86</v>
      </c>
      <c r="O120" s="40"/>
      <c r="P120" s="136">
        <f>O120*H120</f>
        <v>0</v>
      </c>
      <c r="Q120" s="136">
        <v>0</v>
      </c>
      <c r="R120" s="136">
        <f>Q120*H120</f>
        <v>0</v>
      </c>
      <c r="S120" s="136">
        <v>0</v>
      </c>
      <c r="T120" s="137">
        <f>S120*H120</f>
        <v>0</v>
      </c>
      <c r="U120" s="215"/>
      <c r="V120" s="215"/>
      <c r="W120" s="215"/>
      <c r="X120" s="215"/>
      <c r="Y120" s="215"/>
      <c r="Z120" s="215"/>
      <c r="AA120" s="215"/>
      <c r="AB120" s="215"/>
      <c r="AC120" s="215"/>
      <c r="AD120" s="215"/>
      <c r="AE120" s="215"/>
      <c r="AF120" s="215"/>
      <c r="AG120" s="215"/>
      <c r="AH120" s="215"/>
      <c r="AI120" s="215"/>
      <c r="AJ120" s="215"/>
      <c r="AK120" s="215"/>
      <c r="AL120" s="215"/>
      <c r="AM120" s="215"/>
      <c r="AN120" s="215"/>
      <c r="AO120" s="215"/>
      <c r="AP120" s="215"/>
      <c r="AQ120" s="215"/>
      <c r="AR120" s="217" t="s">
        <v>170</v>
      </c>
      <c r="AS120" s="215"/>
      <c r="AT120" s="217" t="s">
        <v>167</v>
      </c>
      <c r="AU120" s="217" t="s">
        <v>123</v>
      </c>
      <c r="AV120" s="215"/>
      <c r="AW120" s="215"/>
      <c r="AX120" s="215"/>
      <c r="AY120" s="217" t="s">
        <v>165</v>
      </c>
      <c r="AZ120" s="215"/>
      <c r="BA120" s="215"/>
      <c r="BB120" s="215"/>
      <c r="BC120" s="215"/>
      <c r="BD120" s="215"/>
      <c r="BE120" s="138">
        <f>IF(N120="základní",J120,0)</f>
        <v>0</v>
      </c>
      <c r="BF120" s="138">
        <f>IF(N120="snížená",J120,0)</f>
        <v>0</v>
      </c>
      <c r="BG120" s="138">
        <f>IF(N120="zákl. přenesená",J120,0)</f>
        <v>0</v>
      </c>
      <c r="BH120" s="138">
        <f>IF(N120="sníž. přenesená",J120,0)</f>
        <v>0</v>
      </c>
      <c r="BI120" s="138">
        <f>IF(N120="nulová",J120,0)</f>
        <v>0</v>
      </c>
      <c r="BJ120" s="217" t="s">
        <v>123</v>
      </c>
      <c r="BK120" s="138">
        <f>ROUND(I120*H120,2)</f>
        <v>0</v>
      </c>
      <c r="BL120" s="217" t="s">
        <v>170</v>
      </c>
      <c r="BM120" s="217" t="s">
        <v>206</v>
      </c>
    </row>
    <row r="121" spans="2:65" s="1" customFormat="1" ht="39">
      <c r="B121" s="20"/>
      <c r="C121" s="202"/>
      <c r="D121" s="139" t="s">
        <v>172</v>
      </c>
      <c r="E121" s="202"/>
      <c r="F121" s="140" t="s">
        <v>207</v>
      </c>
      <c r="G121" s="202"/>
      <c r="H121" s="202"/>
      <c r="I121" s="177"/>
      <c r="J121" s="202"/>
      <c r="K121" s="202"/>
      <c r="L121" s="22"/>
      <c r="M121" s="141"/>
      <c r="N121" s="40"/>
      <c r="O121" s="40"/>
      <c r="P121" s="40"/>
      <c r="Q121" s="40"/>
      <c r="R121" s="40"/>
      <c r="S121" s="40"/>
      <c r="T121" s="41"/>
      <c r="U121" s="215"/>
      <c r="V121" s="215"/>
      <c r="W121" s="215"/>
      <c r="X121" s="215"/>
      <c r="Y121" s="215"/>
      <c r="Z121" s="215"/>
      <c r="AA121" s="215"/>
      <c r="AB121" s="215"/>
      <c r="AC121" s="215"/>
      <c r="AD121" s="215"/>
      <c r="AE121" s="215"/>
      <c r="AF121" s="215"/>
      <c r="AG121" s="215"/>
      <c r="AH121" s="215"/>
      <c r="AI121" s="215"/>
      <c r="AJ121" s="215"/>
      <c r="AK121" s="215"/>
      <c r="AL121" s="215"/>
      <c r="AM121" s="215"/>
      <c r="AN121" s="215"/>
      <c r="AO121" s="215"/>
      <c r="AP121" s="215"/>
      <c r="AQ121" s="215"/>
      <c r="AR121" s="215"/>
      <c r="AS121" s="215"/>
      <c r="AT121" s="217" t="s">
        <v>172</v>
      </c>
      <c r="AU121" s="217" t="s">
        <v>123</v>
      </c>
      <c r="AV121" s="215"/>
      <c r="AW121" s="215"/>
      <c r="AX121" s="215"/>
      <c r="AY121" s="215"/>
      <c r="AZ121" s="215"/>
      <c r="BA121" s="215"/>
      <c r="BB121" s="215"/>
      <c r="BC121" s="215"/>
      <c r="BD121" s="215"/>
      <c r="BE121" s="215"/>
      <c r="BF121" s="215"/>
      <c r="BG121" s="215"/>
      <c r="BH121" s="215"/>
      <c r="BI121" s="215"/>
      <c r="BJ121" s="215"/>
      <c r="BK121" s="215"/>
      <c r="BL121" s="215"/>
      <c r="BM121" s="215"/>
    </row>
    <row r="122" spans="2:65" s="1" customFormat="1" ht="33.75" customHeight="1">
      <c r="B122" s="20"/>
      <c r="C122" s="129" t="s">
        <v>115</v>
      </c>
      <c r="D122" s="129" t="s">
        <v>167</v>
      </c>
      <c r="E122" s="130" t="s">
        <v>208</v>
      </c>
      <c r="F122" s="131" t="s">
        <v>209</v>
      </c>
      <c r="G122" s="132" t="s">
        <v>47</v>
      </c>
      <c r="H122" s="133">
        <v>1</v>
      </c>
      <c r="I122" s="195"/>
      <c r="J122" s="134">
        <f>ROUND(I122*H122,2)</f>
        <v>0</v>
      </c>
      <c r="K122" s="131" t="s">
        <v>47</v>
      </c>
      <c r="L122" s="22"/>
      <c r="M122" s="196" t="s">
        <v>47</v>
      </c>
      <c r="N122" s="135" t="s">
        <v>86</v>
      </c>
      <c r="O122" s="40"/>
      <c r="P122" s="136">
        <f>O122*H122</f>
        <v>0</v>
      </c>
      <c r="Q122" s="136">
        <v>0</v>
      </c>
      <c r="R122" s="136">
        <f>Q122*H122</f>
        <v>0</v>
      </c>
      <c r="S122" s="136">
        <v>0</v>
      </c>
      <c r="T122" s="137">
        <f>S122*H122</f>
        <v>0</v>
      </c>
      <c r="U122" s="215"/>
      <c r="V122" s="215"/>
      <c r="W122" s="215"/>
      <c r="X122" s="215"/>
      <c r="Y122" s="215"/>
      <c r="Z122" s="215"/>
      <c r="AA122" s="215"/>
      <c r="AB122" s="215"/>
      <c r="AC122" s="215"/>
      <c r="AD122" s="215"/>
      <c r="AE122" s="215"/>
      <c r="AF122" s="215"/>
      <c r="AG122" s="215"/>
      <c r="AH122" s="215"/>
      <c r="AI122" s="215"/>
      <c r="AJ122" s="215"/>
      <c r="AK122" s="215"/>
      <c r="AL122" s="215"/>
      <c r="AM122" s="215"/>
      <c r="AN122" s="215"/>
      <c r="AO122" s="215"/>
      <c r="AP122" s="215"/>
      <c r="AQ122" s="215"/>
      <c r="AR122" s="217" t="s">
        <v>170</v>
      </c>
      <c r="AS122" s="215"/>
      <c r="AT122" s="217" t="s">
        <v>167</v>
      </c>
      <c r="AU122" s="217" t="s">
        <v>123</v>
      </c>
      <c r="AV122" s="215"/>
      <c r="AW122" s="215"/>
      <c r="AX122" s="215"/>
      <c r="AY122" s="217" t="s">
        <v>165</v>
      </c>
      <c r="AZ122" s="215"/>
      <c r="BA122" s="215"/>
      <c r="BB122" s="215"/>
      <c r="BC122" s="215"/>
      <c r="BD122" s="215"/>
      <c r="BE122" s="138">
        <f>IF(N122="základní",J122,0)</f>
        <v>0</v>
      </c>
      <c r="BF122" s="138">
        <f>IF(N122="snížená",J122,0)</f>
        <v>0</v>
      </c>
      <c r="BG122" s="138">
        <f>IF(N122="zákl. přenesená",J122,0)</f>
        <v>0</v>
      </c>
      <c r="BH122" s="138">
        <f>IF(N122="sníž. přenesená",J122,0)</f>
        <v>0</v>
      </c>
      <c r="BI122" s="138">
        <f>IF(N122="nulová",J122,0)</f>
        <v>0</v>
      </c>
      <c r="BJ122" s="217" t="s">
        <v>123</v>
      </c>
      <c r="BK122" s="138">
        <f>ROUND(I122*H122,2)</f>
        <v>0</v>
      </c>
      <c r="BL122" s="217" t="s">
        <v>170</v>
      </c>
      <c r="BM122" s="217" t="s">
        <v>210</v>
      </c>
    </row>
    <row r="123" spans="2:65" s="1" customFormat="1" ht="117">
      <c r="B123" s="20"/>
      <c r="C123" s="202"/>
      <c r="D123" s="139" t="s">
        <v>172</v>
      </c>
      <c r="E123" s="202"/>
      <c r="F123" s="140" t="s">
        <v>211</v>
      </c>
      <c r="G123" s="202"/>
      <c r="H123" s="202"/>
      <c r="I123" s="177"/>
      <c r="J123" s="202"/>
      <c r="K123" s="202"/>
      <c r="L123" s="22"/>
      <c r="M123" s="141"/>
      <c r="N123" s="40"/>
      <c r="O123" s="40"/>
      <c r="P123" s="40"/>
      <c r="Q123" s="40"/>
      <c r="R123" s="40"/>
      <c r="S123" s="40"/>
      <c r="T123" s="41"/>
      <c r="U123" s="215"/>
      <c r="V123" s="215"/>
      <c r="W123" s="215"/>
      <c r="X123" s="215"/>
      <c r="Y123" s="215"/>
      <c r="Z123" s="215"/>
      <c r="AA123" s="215"/>
      <c r="AB123" s="215"/>
      <c r="AC123" s="215"/>
      <c r="AD123" s="215"/>
      <c r="AE123" s="215"/>
      <c r="AF123" s="215"/>
      <c r="AG123" s="215"/>
      <c r="AH123" s="215"/>
      <c r="AI123" s="215"/>
      <c r="AJ123" s="215"/>
      <c r="AK123" s="215"/>
      <c r="AL123" s="215"/>
      <c r="AM123" s="215"/>
      <c r="AN123" s="215"/>
      <c r="AO123" s="215"/>
      <c r="AP123" s="215"/>
      <c r="AQ123" s="215"/>
      <c r="AR123" s="215"/>
      <c r="AS123" s="215"/>
      <c r="AT123" s="217" t="s">
        <v>172</v>
      </c>
      <c r="AU123" s="217" t="s">
        <v>123</v>
      </c>
      <c r="AV123" s="215"/>
      <c r="AW123" s="215"/>
      <c r="AX123" s="215"/>
      <c r="AY123" s="215"/>
      <c r="AZ123" s="215"/>
      <c r="BA123" s="215"/>
      <c r="BB123" s="215"/>
      <c r="BC123" s="215"/>
      <c r="BD123" s="215"/>
      <c r="BE123" s="215"/>
      <c r="BF123" s="215"/>
      <c r="BG123" s="215"/>
      <c r="BH123" s="215"/>
      <c r="BI123" s="215"/>
      <c r="BJ123" s="215"/>
      <c r="BK123" s="215"/>
      <c r="BL123" s="215"/>
      <c r="BM123" s="215"/>
    </row>
    <row r="124" spans="2:65" s="1" customFormat="1" ht="33.75" customHeight="1">
      <c r="B124" s="20"/>
      <c r="C124" s="129" t="s">
        <v>115</v>
      </c>
      <c r="D124" s="129" t="s">
        <v>167</v>
      </c>
      <c r="E124" s="130" t="s">
        <v>186</v>
      </c>
      <c r="F124" s="131" t="s">
        <v>212</v>
      </c>
      <c r="G124" s="132" t="s">
        <v>47</v>
      </c>
      <c r="H124" s="133">
        <v>1</v>
      </c>
      <c r="I124" s="195"/>
      <c r="J124" s="134">
        <f>ROUND(I124*H124,2)</f>
        <v>0</v>
      </c>
      <c r="K124" s="131" t="s">
        <v>47</v>
      </c>
      <c r="L124" s="22"/>
      <c r="M124" s="196" t="s">
        <v>47</v>
      </c>
      <c r="N124" s="135" t="s">
        <v>86</v>
      </c>
      <c r="O124" s="40"/>
      <c r="P124" s="136">
        <f>O124*H124</f>
        <v>0</v>
      </c>
      <c r="Q124" s="136">
        <v>0</v>
      </c>
      <c r="R124" s="136">
        <f>Q124*H124</f>
        <v>0</v>
      </c>
      <c r="S124" s="136">
        <v>0</v>
      </c>
      <c r="T124" s="137">
        <f>S124*H124</f>
        <v>0</v>
      </c>
      <c r="U124" s="215"/>
      <c r="V124" s="215"/>
      <c r="W124" s="215"/>
      <c r="X124" s="215"/>
      <c r="Y124" s="215"/>
      <c r="Z124" s="215"/>
      <c r="AA124" s="215"/>
      <c r="AB124" s="215"/>
      <c r="AC124" s="215"/>
      <c r="AD124" s="215"/>
      <c r="AE124" s="215"/>
      <c r="AF124" s="215"/>
      <c r="AG124" s="215"/>
      <c r="AH124" s="215"/>
      <c r="AI124" s="215"/>
      <c r="AJ124" s="215"/>
      <c r="AK124" s="215"/>
      <c r="AL124" s="215"/>
      <c r="AM124" s="215"/>
      <c r="AN124" s="215"/>
      <c r="AO124" s="215"/>
      <c r="AP124" s="215"/>
      <c r="AQ124" s="215"/>
      <c r="AR124" s="217" t="s">
        <v>170</v>
      </c>
      <c r="AS124" s="215"/>
      <c r="AT124" s="217" t="s">
        <v>167</v>
      </c>
      <c r="AU124" s="217" t="s">
        <v>123</v>
      </c>
      <c r="AV124" s="215"/>
      <c r="AW124" s="215"/>
      <c r="AX124" s="215"/>
      <c r="AY124" s="217" t="s">
        <v>165</v>
      </c>
      <c r="AZ124" s="215"/>
      <c r="BA124" s="215"/>
      <c r="BB124" s="215"/>
      <c r="BC124" s="215"/>
      <c r="BD124" s="215"/>
      <c r="BE124" s="138">
        <f>IF(N124="základní",J124,0)</f>
        <v>0</v>
      </c>
      <c r="BF124" s="138">
        <f>IF(N124="snížená",J124,0)</f>
        <v>0</v>
      </c>
      <c r="BG124" s="138">
        <f>IF(N124="zákl. přenesená",J124,0)</f>
        <v>0</v>
      </c>
      <c r="BH124" s="138">
        <f>IF(N124="sníž. přenesená",J124,0)</f>
        <v>0</v>
      </c>
      <c r="BI124" s="138">
        <f>IF(N124="nulová",J124,0)</f>
        <v>0</v>
      </c>
      <c r="BJ124" s="217" t="s">
        <v>123</v>
      </c>
      <c r="BK124" s="138">
        <f>ROUND(I124*H124,2)</f>
        <v>0</v>
      </c>
      <c r="BL124" s="217" t="s">
        <v>170</v>
      </c>
      <c r="BM124" s="217" t="s">
        <v>213</v>
      </c>
    </row>
    <row r="125" spans="2:65" s="1" customFormat="1" ht="87.75">
      <c r="B125" s="20"/>
      <c r="C125" s="202"/>
      <c r="D125" s="139" t="s">
        <v>172</v>
      </c>
      <c r="E125" s="202"/>
      <c r="F125" s="140" t="s">
        <v>214</v>
      </c>
      <c r="G125" s="202"/>
      <c r="H125" s="202"/>
      <c r="I125" s="177"/>
      <c r="J125" s="202"/>
      <c r="K125" s="202"/>
      <c r="L125" s="22"/>
      <c r="M125" s="141"/>
      <c r="N125" s="40"/>
      <c r="O125" s="40"/>
      <c r="P125" s="40"/>
      <c r="Q125" s="40"/>
      <c r="R125" s="40"/>
      <c r="S125" s="40"/>
      <c r="T125" s="41"/>
      <c r="U125" s="215"/>
      <c r="V125" s="215"/>
      <c r="W125" s="215"/>
      <c r="X125" s="215"/>
      <c r="Y125" s="215"/>
      <c r="Z125" s="215"/>
      <c r="AA125" s="215"/>
      <c r="AB125" s="215"/>
      <c r="AC125" s="215"/>
      <c r="AD125" s="215"/>
      <c r="AE125" s="215"/>
      <c r="AF125" s="215"/>
      <c r="AG125" s="215"/>
      <c r="AH125" s="215"/>
      <c r="AI125" s="215"/>
      <c r="AJ125" s="215"/>
      <c r="AK125" s="215"/>
      <c r="AL125" s="215"/>
      <c r="AM125" s="215"/>
      <c r="AN125" s="215"/>
      <c r="AO125" s="215"/>
      <c r="AP125" s="215"/>
      <c r="AQ125" s="215"/>
      <c r="AR125" s="215"/>
      <c r="AS125" s="215"/>
      <c r="AT125" s="217" t="s">
        <v>172</v>
      </c>
      <c r="AU125" s="217" t="s">
        <v>123</v>
      </c>
      <c r="AV125" s="215"/>
      <c r="AW125" s="215"/>
      <c r="AX125" s="215"/>
      <c r="AY125" s="215"/>
      <c r="AZ125" s="215"/>
      <c r="BA125" s="215"/>
      <c r="BB125" s="215"/>
      <c r="BC125" s="215"/>
      <c r="BD125" s="215"/>
      <c r="BE125" s="215"/>
      <c r="BF125" s="215"/>
      <c r="BG125" s="215"/>
      <c r="BH125" s="215"/>
      <c r="BI125" s="215"/>
      <c r="BJ125" s="215"/>
      <c r="BK125" s="215"/>
      <c r="BL125" s="215"/>
      <c r="BM125" s="215"/>
    </row>
    <row r="126" spans="2:65" s="1" customFormat="1" ht="22.5" customHeight="1">
      <c r="B126" s="20"/>
      <c r="C126" s="129" t="s">
        <v>115</v>
      </c>
      <c r="D126" s="129" t="s">
        <v>167</v>
      </c>
      <c r="E126" s="130" t="s">
        <v>215</v>
      </c>
      <c r="F126" s="131" t="s">
        <v>216</v>
      </c>
      <c r="G126" s="132" t="s">
        <v>47</v>
      </c>
      <c r="H126" s="133">
        <v>1</v>
      </c>
      <c r="I126" s="195"/>
      <c r="J126" s="134">
        <f>ROUND(I126*H126,2)</f>
        <v>0</v>
      </c>
      <c r="K126" s="131" t="s">
        <v>47</v>
      </c>
      <c r="L126" s="22"/>
      <c r="M126" s="196" t="s">
        <v>47</v>
      </c>
      <c r="N126" s="135" t="s">
        <v>86</v>
      </c>
      <c r="O126" s="40"/>
      <c r="P126" s="136">
        <f>O126*H126</f>
        <v>0</v>
      </c>
      <c r="Q126" s="136">
        <v>0</v>
      </c>
      <c r="R126" s="136">
        <f>Q126*H126</f>
        <v>0</v>
      </c>
      <c r="S126" s="136">
        <v>0</v>
      </c>
      <c r="T126" s="137">
        <f>S126*H126</f>
        <v>0</v>
      </c>
      <c r="U126" s="215"/>
      <c r="V126" s="215"/>
      <c r="W126" s="215"/>
      <c r="X126" s="215"/>
      <c r="Y126" s="215"/>
      <c r="Z126" s="215"/>
      <c r="AA126" s="215"/>
      <c r="AB126" s="215"/>
      <c r="AC126" s="215"/>
      <c r="AD126" s="215"/>
      <c r="AE126" s="215"/>
      <c r="AF126" s="215"/>
      <c r="AG126" s="215"/>
      <c r="AH126" s="215"/>
      <c r="AI126" s="215"/>
      <c r="AJ126" s="215"/>
      <c r="AK126" s="215"/>
      <c r="AL126" s="215"/>
      <c r="AM126" s="215"/>
      <c r="AN126" s="215"/>
      <c r="AO126" s="215"/>
      <c r="AP126" s="215"/>
      <c r="AQ126" s="215"/>
      <c r="AR126" s="217" t="s">
        <v>170</v>
      </c>
      <c r="AS126" s="215"/>
      <c r="AT126" s="217" t="s">
        <v>167</v>
      </c>
      <c r="AU126" s="217" t="s">
        <v>123</v>
      </c>
      <c r="AV126" s="215"/>
      <c r="AW126" s="215"/>
      <c r="AX126" s="215"/>
      <c r="AY126" s="217" t="s">
        <v>165</v>
      </c>
      <c r="AZ126" s="215"/>
      <c r="BA126" s="215"/>
      <c r="BB126" s="215"/>
      <c r="BC126" s="215"/>
      <c r="BD126" s="215"/>
      <c r="BE126" s="138">
        <f>IF(N126="základní",J126,0)</f>
        <v>0</v>
      </c>
      <c r="BF126" s="138">
        <f>IF(N126="snížená",J126,0)</f>
        <v>0</v>
      </c>
      <c r="BG126" s="138">
        <f>IF(N126="zákl. přenesená",J126,0)</f>
        <v>0</v>
      </c>
      <c r="BH126" s="138">
        <f>IF(N126="sníž. přenesená",J126,0)</f>
        <v>0</v>
      </c>
      <c r="BI126" s="138">
        <f>IF(N126="nulová",J126,0)</f>
        <v>0</v>
      </c>
      <c r="BJ126" s="217" t="s">
        <v>123</v>
      </c>
      <c r="BK126" s="138">
        <f>ROUND(I126*H126,2)</f>
        <v>0</v>
      </c>
      <c r="BL126" s="217" t="s">
        <v>170</v>
      </c>
      <c r="BM126" s="217" t="s">
        <v>217</v>
      </c>
    </row>
    <row r="127" spans="2:65" s="1" customFormat="1" ht="19.5">
      <c r="B127" s="20"/>
      <c r="C127" s="202"/>
      <c r="D127" s="139" t="s">
        <v>172</v>
      </c>
      <c r="E127" s="202"/>
      <c r="F127" s="140" t="s">
        <v>216</v>
      </c>
      <c r="G127" s="202"/>
      <c r="H127" s="202"/>
      <c r="I127" s="177"/>
      <c r="J127" s="202"/>
      <c r="K127" s="202"/>
      <c r="L127" s="22"/>
      <c r="M127" s="141"/>
      <c r="N127" s="40"/>
      <c r="O127" s="40"/>
      <c r="P127" s="40"/>
      <c r="Q127" s="40"/>
      <c r="R127" s="40"/>
      <c r="S127" s="40"/>
      <c r="T127" s="41"/>
      <c r="U127" s="215"/>
      <c r="V127" s="215"/>
      <c r="W127" s="215"/>
      <c r="X127" s="215"/>
      <c r="Y127" s="215"/>
      <c r="Z127" s="215"/>
      <c r="AA127" s="215"/>
      <c r="AB127" s="215"/>
      <c r="AC127" s="215"/>
      <c r="AD127" s="215"/>
      <c r="AE127" s="215"/>
      <c r="AF127" s="215"/>
      <c r="AG127" s="215"/>
      <c r="AH127" s="215"/>
      <c r="AI127" s="215"/>
      <c r="AJ127" s="215"/>
      <c r="AK127" s="215"/>
      <c r="AL127" s="215"/>
      <c r="AM127" s="215"/>
      <c r="AN127" s="215"/>
      <c r="AO127" s="215"/>
      <c r="AP127" s="215"/>
      <c r="AQ127" s="215"/>
      <c r="AR127" s="215"/>
      <c r="AS127" s="215"/>
      <c r="AT127" s="217" t="s">
        <v>172</v>
      </c>
      <c r="AU127" s="217" t="s">
        <v>123</v>
      </c>
      <c r="AV127" s="215"/>
      <c r="AW127" s="215"/>
      <c r="AX127" s="215"/>
      <c r="AY127" s="215"/>
      <c r="AZ127" s="215"/>
      <c r="BA127" s="215"/>
      <c r="BB127" s="215"/>
      <c r="BC127" s="215"/>
      <c r="BD127" s="215"/>
      <c r="BE127" s="215"/>
      <c r="BF127" s="215"/>
      <c r="BG127" s="215"/>
      <c r="BH127" s="215"/>
      <c r="BI127" s="215"/>
      <c r="BJ127" s="215"/>
      <c r="BK127" s="215"/>
      <c r="BL127" s="215"/>
      <c r="BM127" s="215"/>
    </row>
    <row r="128" spans="2:65" s="1" customFormat="1" ht="22.5" customHeight="1">
      <c r="B128" s="20"/>
      <c r="C128" s="129" t="s">
        <v>115</v>
      </c>
      <c r="D128" s="129" t="s">
        <v>167</v>
      </c>
      <c r="E128" s="130" t="s">
        <v>188</v>
      </c>
      <c r="F128" s="131" t="s">
        <v>218</v>
      </c>
      <c r="G128" s="132" t="s">
        <v>47</v>
      </c>
      <c r="H128" s="133">
        <v>1</v>
      </c>
      <c r="I128" s="195"/>
      <c r="J128" s="134">
        <f>ROUND(I128*H128,2)</f>
        <v>0</v>
      </c>
      <c r="K128" s="131" t="s">
        <v>47</v>
      </c>
      <c r="L128" s="22"/>
      <c r="M128" s="196" t="s">
        <v>47</v>
      </c>
      <c r="N128" s="135" t="s">
        <v>86</v>
      </c>
      <c r="O128" s="40"/>
      <c r="P128" s="136">
        <f>O128*H128</f>
        <v>0</v>
      </c>
      <c r="Q128" s="136">
        <v>0</v>
      </c>
      <c r="R128" s="136">
        <f>Q128*H128</f>
        <v>0</v>
      </c>
      <c r="S128" s="136">
        <v>0</v>
      </c>
      <c r="T128" s="137">
        <f>S128*H128</f>
        <v>0</v>
      </c>
      <c r="U128" s="215"/>
      <c r="V128" s="215"/>
      <c r="W128" s="215"/>
      <c r="X128" s="215"/>
      <c r="Y128" s="215"/>
      <c r="Z128" s="215"/>
      <c r="AA128" s="215"/>
      <c r="AB128" s="215"/>
      <c r="AC128" s="215"/>
      <c r="AD128" s="215"/>
      <c r="AE128" s="215"/>
      <c r="AF128" s="215"/>
      <c r="AG128" s="215"/>
      <c r="AH128" s="215"/>
      <c r="AI128" s="215"/>
      <c r="AJ128" s="215"/>
      <c r="AK128" s="215"/>
      <c r="AL128" s="215"/>
      <c r="AM128" s="215"/>
      <c r="AN128" s="215"/>
      <c r="AO128" s="215"/>
      <c r="AP128" s="215"/>
      <c r="AQ128" s="215"/>
      <c r="AR128" s="217" t="s">
        <v>170</v>
      </c>
      <c r="AS128" s="215"/>
      <c r="AT128" s="217" t="s">
        <v>167</v>
      </c>
      <c r="AU128" s="217" t="s">
        <v>123</v>
      </c>
      <c r="AV128" s="215"/>
      <c r="AW128" s="215"/>
      <c r="AX128" s="215"/>
      <c r="AY128" s="217" t="s">
        <v>165</v>
      </c>
      <c r="AZ128" s="215"/>
      <c r="BA128" s="215"/>
      <c r="BB128" s="215"/>
      <c r="BC128" s="215"/>
      <c r="BD128" s="215"/>
      <c r="BE128" s="138">
        <f>IF(N128="základní",J128,0)</f>
        <v>0</v>
      </c>
      <c r="BF128" s="138">
        <f>IF(N128="snížená",J128,0)</f>
        <v>0</v>
      </c>
      <c r="BG128" s="138">
        <f>IF(N128="zákl. přenesená",J128,0)</f>
        <v>0</v>
      </c>
      <c r="BH128" s="138">
        <f>IF(N128="sníž. přenesená",J128,0)</f>
        <v>0</v>
      </c>
      <c r="BI128" s="138">
        <f>IF(N128="nulová",J128,0)</f>
        <v>0</v>
      </c>
      <c r="BJ128" s="217" t="s">
        <v>123</v>
      </c>
      <c r="BK128" s="138">
        <f>ROUND(I128*H128,2)</f>
        <v>0</v>
      </c>
      <c r="BL128" s="217" t="s">
        <v>170</v>
      </c>
      <c r="BM128" s="217" t="s">
        <v>219</v>
      </c>
    </row>
    <row r="129" spans="2:65" s="1" customFormat="1" ht="19.5">
      <c r="B129" s="20"/>
      <c r="C129" s="202"/>
      <c r="D129" s="139" t="s">
        <v>172</v>
      </c>
      <c r="E129" s="202"/>
      <c r="F129" s="140" t="s">
        <v>218</v>
      </c>
      <c r="G129" s="202"/>
      <c r="H129" s="202"/>
      <c r="I129" s="177"/>
      <c r="J129" s="202"/>
      <c r="K129" s="202"/>
      <c r="L129" s="22"/>
      <c r="M129" s="141"/>
      <c r="N129" s="40"/>
      <c r="O129" s="40"/>
      <c r="P129" s="40"/>
      <c r="Q129" s="40"/>
      <c r="R129" s="40"/>
      <c r="S129" s="40"/>
      <c r="T129" s="41"/>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c r="AR129" s="215"/>
      <c r="AS129" s="215"/>
      <c r="AT129" s="217" t="s">
        <v>172</v>
      </c>
      <c r="AU129" s="217" t="s">
        <v>123</v>
      </c>
      <c r="AV129" s="215"/>
      <c r="AW129" s="215"/>
      <c r="AX129" s="215"/>
      <c r="AY129" s="215"/>
      <c r="AZ129" s="215"/>
      <c r="BA129" s="215"/>
      <c r="BB129" s="215"/>
      <c r="BC129" s="215"/>
      <c r="BD129" s="215"/>
      <c r="BE129" s="215"/>
      <c r="BF129" s="215"/>
      <c r="BG129" s="215"/>
      <c r="BH129" s="215"/>
      <c r="BI129" s="215"/>
      <c r="BJ129" s="215"/>
      <c r="BK129" s="215"/>
      <c r="BL129" s="215"/>
      <c r="BM129" s="215"/>
    </row>
    <row r="130" spans="2:65" s="1" customFormat="1" ht="33.75" customHeight="1">
      <c r="B130" s="20"/>
      <c r="C130" s="129" t="s">
        <v>115</v>
      </c>
      <c r="D130" s="129" t="s">
        <v>167</v>
      </c>
      <c r="E130" s="130" t="s">
        <v>220</v>
      </c>
      <c r="F130" s="131" t="s">
        <v>221</v>
      </c>
      <c r="G130" s="132" t="s">
        <v>47</v>
      </c>
      <c r="H130" s="133">
        <v>1</v>
      </c>
      <c r="I130" s="195"/>
      <c r="J130" s="134">
        <f>ROUND(I130*H130,2)</f>
        <v>0</v>
      </c>
      <c r="K130" s="131" t="s">
        <v>47</v>
      </c>
      <c r="L130" s="22"/>
      <c r="M130" s="196" t="s">
        <v>47</v>
      </c>
      <c r="N130" s="135" t="s">
        <v>86</v>
      </c>
      <c r="O130" s="40"/>
      <c r="P130" s="136">
        <f>O130*H130</f>
        <v>0</v>
      </c>
      <c r="Q130" s="136">
        <v>0</v>
      </c>
      <c r="R130" s="136">
        <f>Q130*H130</f>
        <v>0</v>
      </c>
      <c r="S130" s="136">
        <v>0</v>
      </c>
      <c r="T130" s="137">
        <f>S130*H130</f>
        <v>0</v>
      </c>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7" t="s">
        <v>170</v>
      </c>
      <c r="AS130" s="215"/>
      <c r="AT130" s="217" t="s">
        <v>167</v>
      </c>
      <c r="AU130" s="217" t="s">
        <v>123</v>
      </c>
      <c r="AV130" s="215"/>
      <c r="AW130" s="215"/>
      <c r="AX130" s="215"/>
      <c r="AY130" s="217" t="s">
        <v>165</v>
      </c>
      <c r="AZ130" s="215"/>
      <c r="BA130" s="215"/>
      <c r="BB130" s="215"/>
      <c r="BC130" s="215"/>
      <c r="BD130" s="215"/>
      <c r="BE130" s="138">
        <f>IF(N130="základní",J130,0)</f>
        <v>0</v>
      </c>
      <c r="BF130" s="138">
        <f>IF(N130="snížená",J130,0)</f>
        <v>0</v>
      </c>
      <c r="BG130" s="138">
        <f>IF(N130="zákl. přenesená",J130,0)</f>
        <v>0</v>
      </c>
      <c r="BH130" s="138">
        <f>IF(N130="sníž. přenesená",J130,0)</f>
        <v>0</v>
      </c>
      <c r="BI130" s="138">
        <f>IF(N130="nulová",J130,0)</f>
        <v>0</v>
      </c>
      <c r="BJ130" s="217" t="s">
        <v>123</v>
      </c>
      <c r="BK130" s="138">
        <f>ROUND(I130*H130,2)</f>
        <v>0</v>
      </c>
      <c r="BL130" s="217" t="s">
        <v>170</v>
      </c>
      <c r="BM130" s="217" t="s">
        <v>222</v>
      </c>
    </row>
    <row r="131" spans="2:65" s="1" customFormat="1" ht="68.25">
      <c r="B131" s="20"/>
      <c r="C131" s="202"/>
      <c r="D131" s="139" t="s">
        <v>172</v>
      </c>
      <c r="E131" s="202"/>
      <c r="F131" s="140" t="s">
        <v>223</v>
      </c>
      <c r="G131" s="202"/>
      <c r="H131" s="202"/>
      <c r="I131" s="177"/>
      <c r="J131" s="202"/>
      <c r="K131" s="202"/>
      <c r="L131" s="22"/>
      <c r="M131" s="141"/>
      <c r="N131" s="40"/>
      <c r="O131" s="40"/>
      <c r="P131" s="40"/>
      <c r="Q131" s="40"/>
      <c r="R131" s="40"/>
      <c r="S131" s="40"/>
      <c r="T131" s="41"/>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7" t="s">
        <v>172</v>
      </c>
      <c r="AU131" s="217" t="s">
        <v>123</v>
      </c>
      <c r="AV131" s="215"/>
      <c r="AW131" s="215"/>
      <c r="AX131" s="215"/>
      <c r="AY131" s="215"/>
      <c r="AZ131" s="215"/>
      <c r="BA131" s="215"/>
      <c r="BB131" s="215"/>
      <c r="BC131" s="215"/>
      <c r="BD131" s="215"/>
      <c r="BE131" s="215"/>
      <c r="BF131" s="215"/>
      <c r="BG131" s="215"/>
      <c r="BH131" s="215"/>
      <c r="BI131" s="215"/>
      <c r="BJ131" s="215"/>
      <c r="BK131" s="215"/>
      <c r="BL131" s="215"/>
      <c r="BM131" s="215"/>
    </row>
    <row r="132" spans="2:65" s="1" customFormat="1" ht="22.5" customHeight="1">
      <c r="B132" s="20"/>
      <c r="C132" s="129" t="s">
        <v>115</v>
      </c>
      <c r="D132" s="129" t="s">
        <v>167</v>
      </c>
      <c r="E132" s="130" t="s">
        <v>192</v>
      </c>
      <c r="F132" s="131" t="s">
        <v>224</v>
      </c>
      <c r="G132" s="132" t="s">
        <v>47</v>
      </c>
      <c r="H132" s="133">
        <v>1</v>
      </c>
      <c r="I132" s="195"/>
      <c r="J132" s="134">
        <f>ROUND(I132*H132,2)</f>
        <v>0</v>
      </c>
      <c r="K132" s="131" t="s">
        <v>47</v>
      </c>
      <c r="L132" s="22"/>
      <c r="M132" s="196" t="s">
        <v>47</v>
      </c>
      <c r="N132" s="135" t="s">
        <v>86</v>
      </c>
      <c r="O132" s="40"/>
      <c r="P132" s="136">
        <f>O132*H132</f>
        <v>0</v>
      </c>
      <c r="Q132" s="136">
        <v>0</v>
      </c>
      <c r="R132" s="136">
        <f>Q132*H132</f>
        <v>0</v>
      </c>
      <c r="S132" s="136">
        <v>0</v>
      </c>
      <c r="T132" s="137">
        <f>S132*H132</f>
        <v>0</v>
      </c>
      <c r="U132" s="215"/>
      <c r="V132" s="215"/>
      <c r="W132" s="215"/>
      <c r="X132" s="215"/>
      <c r="Y132" s="215"/>
      <c r="Z132" s="215"/>
      <c r="AA132" s="215"/>
      <c r="AB132" s="215"/>
      <c r="AC132" s="215"/>
      <c r="AD132" s="215"/>
      <c r="AE132" s="215"/>
      <c r="AF132" s="215"/>
      <c r="AG132" s="215"/>
      <c r="AH132" s="215"/>
      <c r="AI132" s="215"/>
      <c r="AJ132" s="215"/>
      <c r="AK132" s="215"/>
      <c r="AL132" s="215"/>
      <c r="AM132" s="215"/>
      <c r="AN132" s="215"/>
      <c r="AO132" s="215"/>
      <c r="AP132" s="215"/>
      <c r="AQ132" s="215"/>
      <c r="AR132" s="217" t="s">
        <v>170</v>
      </c>
      <c r="AS132" s="215"/>
      <c r="AT132" s="217" t="s">
        <v>167</v>
      </c>
      <c r="AU132" s="217" t="s">
        <v>123</v>
      </c>
      <c r="AV132" s="215"/>
      <c r="AW132" s="215"/>
      <c r="AX132" s="215"/>
      <c r="AY132" s="217" t="s">
        <v>165</v>
      </c>
      <c r="AZ132" s="215"/>
      <c r="BA132" s="215"/>
      <c r="BB132" s="215"/>
      <c r="BC132" s="215"/>
      <c r="BD132" s="215"/>
      <c r="BE132" s="138">
        <f>IF(N132="základní",J132,0)</f>
        <v>0</v>
      </c>
      <c r="BF132" s="138">
        <f>IF(N132="snížená",J132,0)</f>
        <v>0</v>
      </c>
      <c r="BG132" s="138">
        <f>IF(N132="zákl. přenesená",J132,0)</f>
        <v>0</v>
      </c>
      <c r="BH132" s="138">
        <f>IF(N132="sníž. přenesená",J132,0)</f>
        <v>0</v>
      </c>
      <c r="BI132" s="138">
        <f>IF(N132="nulová",J132,0)</f>
        <v>0</v>
      </c>
      <c r="BJ132" s="217" t="s">
        <v>123</v>
      </c>
      <c r="BK132" s="138">
        <f>ROUND(I132*H132,2)</f>
        <v>0</v>
      </c>
      <c r="BL132" s="217" t="s">
        <v>170</v>
      </c>
      <c r="BM132" s="217" t="s">
        <v>225</v>
      </c>
    </row>
    <row r="133" spans="2:65" s="1" customFormat="1" ht="19.5">
      <c r="B133" s="20"/>
      <c r="C133" s="202"/>
      <c r="D133" s="139" t="s">
        <v>172</v>
      </c>
      <c r="E133" s="202"/>
      <c r="F133" s="140" t="s">
        <v>224</v>
      </c>
      <c r="G133" s="202"/>
      <c r="H133" s="202"/>
      <c r="I133" s="177"/>
      <c r="J133" s="202"/>
      <c r="K133" s="202"/>
      <c r="L133" s="22"/>
      <c r="M133" s="141"/>
      <c r="N133" s="40"/>
      <c r="O133" s="40"/>
      <c r="P133" s="40"/>
      <c r="Q133" s="40"/>
      <c r="R133" s="40"/>
      <c r="S133" s="40"/>
      <c r="T133" s="41"/>
      <c r="U133" s="215"/>
      <c r="V133" s="215"/>
      <c r="W133" s="215"/>
      <c r="X133" s="215"/>
      <c r="Y133" s="215"/>
      <c r="Z133" s="215"/>
      <c r="AA133" s="215"/>
      <c r="AB133" s="215"/>
      <c r="AC133" s="215"/>
      <c r="AD133" s="215"/>
      <c r="AE133" s="215"/>
      <c r="AF133" s="215"/>
      <c r="AG133" s="215"/>
      <c r="AH133" s="215"/>
      <c r="AI133" s="215"/>
      <c r="AJ133" s="215"/>
      <c r="AK133" s="215"/>
      <c r="AL133" s="215"/>
      <c r="AM133" s="215"/>
      <c r="AN133" s="215"/>
      <c r="AO133" s="215"/>
      <c r="AP133" s="215"/>
      <c r="AQ133" s="215"/>
      <c r="AR133" s="215"/>
      <c r="AS133" s="215"/>
      <c r="AT133" s="217" t="s">
        <v>172</v>
      </c>
      <c r="AU133" s="217" t="s">
        <v>123</v>
      </c>
      <c r="AV133" s="215"/>
      <c r="AW133" s="215"/>
      <c r="AX133" s="215"/>
      <c r="AY133" s="215"/>
      <c r="AZ133" s="215"/>
      <c r="BA133" s="215"/>
      <c r="BB133" s="215"/>
      <c r="BC133" s="215"/>
      <c r="BD133" s="215"/>
      <c r="BE133" s="215"/>
      <c r="BF133" s="215"/>
      <c r="BG133" s="215"/>
      <c r="BH133" s="215"/>
      <c r="BI133" s="215"/>
      <c r="BJ133" s="215"/>
      <c r="BK133" s="215"/>
      <c r="BL133" s="215"/>
      <c r="BM133" s="215"/>
    </row>
    <row r="134" spans="2:65" s="1" customFormat="1" ht="22.5" customHeight="1">
      <c r="B134" s="20"/>
      <c r="C134" s="129" t="s">
        <v>115</v>
      </c>
      <c r="D134" s="129" t="s">
        <v>167</v>
      </c>
      <c r="E134" s="130" t="s">
        <v>54</v>
      </c>
      <c r="F134" s="131" t="s">
        <v>226</v>
      </c>
      <c r="G134" s="132" t="s">
        <v>47</v>
      </c>
      <c r="H134" s="133">
        <v>1</v>
      </c>
      <c r="I134" s="195"/>
      <c r="J134" s="134">
        <f>ROUND(I134*H134,2)</f>
        <v>0</v>
      </c>
      <c r="K134" s="131" t="s">
        <v>47</v>
      </c>
      <c r="L134" s="22"/>
      <c r="M134" s="196" t="s">
        <v>47</v>
      </c>
      <c r="N134" s="135" t="s">
        <v>86</v>
      </c>
      <c r="O134" s="40"/>
      <c r="P134" s="136">
        <f>O134*H134</f>
        <v>0</v>
      </c>
      <c r="Q134" s="136">
        <v>0</v>
      </c>
      <c r="R134" s="136">
        <f>Q134*H134</f>
        <v>0</v>
      </c>
      <c r="S134" s="136">
        <v>0</v>
      </c>
      <c r="T134" s="137">
        <f>S134*H134</f>
        <v>0</v>
      </c>
      <c r="U134" s="215"/>
      <c r="V134" s="215"/>
      <c r="W134" s="215"/>
      <c r="X134" s="215"/>
      <c r="Y134" s="215"/>
      <c r="Z134" s="215"/>
      <c r="AA134" s="215"/>
      <c r="AB134" s="215"/>
      <c r="AC134" s="215"/>
      <c r="AD134" s="215"/>
      <c r="AE134" s="215"/>
      <c r="AF134" s="215"/>
      <c r="AG134" s="215"/>
      <c r="AH134" s="215"/>
      <c r="AI134" s="215"/>
      <c r="AJ134" s="215"/>
      <c r="AK134" s="215"/>
      <c r="AL134" s="215"/>
      <c r="AM134" s="215"/>
      <c r="AN134" s="215"/>
      <c r="AO134" s="215"/>
      <c r="AP134" s="215"/>
      <c r="AQ134" s="215"/>
      <c r="AR134" s="217" t="s">
        <v>170</v>
      </c>
      <c r="AS134" s="215"/>
      <c r="AT134" s="217" t="s">
        <v>167</v>
      </c>
      <c r="AU134" s="217" t="s">
        <v>123</v>
      </c>
      <c r="AV134" s="215"/>
      <c r="AW134" s="215"/>
      <c r="AX134" s="215"/>
      <c r="AY134" s="217" t="s">
        <v>165</v>
      </c>
      <c r="AZ134" s="215"/>
      <c r="BA134" s="215"/>
      <c r="BB134" s="215"/>
      <c r="BC134" s="215"/>
      <c r="BD134" s="215"/>
      <c r="BE134" s="138">
        <f>IF(N134="základní",J134,0)</f>
        <v>0</v>
      </c>
      <c r="BF134" s="138">
        <f>IF(N134="snížená",J134,0)</f>
        <v>0</v>
      </c>
      <c r="BG134" s="138">
        <f>IF(N134="zákl. přenesená",J134,0)</f>
        <v>0</v>
      </c>
      <c r="BH134" s="138">
        <f>IF(N134="sníž. přenesená",J134,0)</f>
        <v>0</v>
      </c>
      <c r="BI134" s="138">
        <f>IF(N134="nulová",J134,0)</f>
        <v>0</v>
      </c>
      <c r="BJ134" s="217" t="s">
        <v>123</v>
      </c>
      <c r="BK134" s="138">
        <f>ROUND(I134*H134,2)</f>
        <v>0</v>
      </c>
      <c r="BL134" s="217" t="s">
        <v>170</v>
      </c>
      <c r="BM134" s="217" t="s">
        <v>227</v>
      </c>
    </row>
    <row r="135" spans="2:65" s="1" customFormat="1" ht="12">
      <c r="B135" s="20"/>
      <c r="C135" s="202"/>
      <c r="D135" s="139" t="s">
        <v>172</v>
      </c>
      <c r="E135" s="202"/>
      <c r="F135" s="140" t="s">
        <v>226</v>
      </c>
      <c r="G135" s="202"/>
      <c r="H135" s="202"/>
      <c r="I135" s="177"/>
      <c r="J135" s="202"/>
      <c r="K135" s="202"/>
      <c r="L135" s="22"/>
      <c r="M135" s="141"/>
      <c r="N135" s="40"/>
      <c r="O135" s="40"/>
      <c r="P135" s="40"/>
      <c r="Q135" s="40"/>
      <c r="R135" s="40"/>
      <c r="S135" s="40"/>
      <c r="T135" s="41"/>
      <c r="U135" s="215"/>
      <c r="V135" s="215"/>
      <c r="W135" s="215"/>
      <c r="X135" s="215"/>
      <c r="Y135" s="215"/>
      <c r="Z135" s="215"/>
      <c r="AA135" s="215"/>
      <c r="AB135" s="215"/>
      <c r="AC135" s="215"/>
      <c r="AD135" s="215"/>
      <c r="AE135" s="215"/>
      <c r="AF135" s="215"/>
      <c r="AG135" s="215"/>
      <c r="AH135" s="215"/>
      <c r="AI135" s="215"/>
      <c r="AJ135" s="215"/>
      <c r="AK135" s="215"/>
      <c r="AL135" s="215"/>
      <c r="AM135" s="215"/>
      <c r="AN135" s="215"/>
      <c r="AO135" s="215"/>
      <c r="AP135" s="215"/>
      <c r="AQ135" s="215"/>
      <c r="AR135" s="215"/>
      <c r="AS135" s="215"/>
      <c r="AT135" s="217" t="s">
        <v>172</v>
      </c>
      <c r="AU135" s="217" t="s">
        <v>123</v>
      </c>
      <c r="AV135" s="215"/>
      <c r="AW135" s="215"/>
      <c r="AX135" s="215"/>
      <c r="AY135" s="215"/>
      <c r="AZ135" s="215"/>
      <c r="BA135" s="215"/>
      <c r="BB135" s="215"/>
      <c r="BC135" s="215"/>
      <c r="BD135" s="215"/>
      <c r="BE135" s="215"/>
      <c r="BF135" s="215"/>
      <c r="BG135" s="215"/>
      <c r="BH135" s="215"/>
      <c r="BI135" s="215"/>
      <c r="BJ135" s="215"/>
      <c r="BK135" s="215"/>
      <c r="BL135" s="215"/>
      <c r="BM135" s="215"/>
    </row>
    <row r="136" spans="2:65" s="1" customFormat="1" ht="33.75" customHeight="1">
      <c r="B136" s="20"/>
      <c r="C136" s="129" t="s">
        <v>115</v>
      </c>
      <c r="D136" s="129" t="s">
        <v>167</v>
      </c>
      <c r="E136" s="130" t="s">
        <v>195</v>
      </c>
      <c r="F136" s="131" t="s">
        <v>228</v>
      </c>
      <c r="G136" s="132" t="s">
        <v>47</v>
      </c>
      <c r="H136" s="133">
        <v>1</v>
      </c>
      <c r="I136" s="195"/>
      <c r="J136" s="134">
        <f>ROUND(I136*H136,2)</f>
        <v>0</v>
      </c>
      <c r="K136" s="131" t="s">
        <v>47</v>
      </c>
      <c r="L136" s="22"/>
      <c r="M136" s="196" t="s">
        <v>47</v>
      </c>
      <c r="N136" s="135" t="s">
        <v>86</v>
      </c>
      <c r="O136" s="40"/>
      <c r="P136" s="136">
        <f>O136*H136</f>
        <v>0</v>
      </c>
      <c r="Q136" s="136">
        <v>0</v>
      </c>
      <c r="R136" s="136">
        <f>Q136*H136</f>
        <v>0</v>
      </c>
      <c r="S136" s="136">
        <v>0</v>
      </c>
      <c r="T136" s="137">
        <f>S136*H136</f>
        <v>0</v>
      </c>
      <c r="U136" s="215"/>
      <c r="V136" s="215"/>
      <c r="W136" s="215"/>
      <c r="X136" s="215"/>
      <c r="Y136" s="215"/>
      <c r="Z136" s="215"/>
      <c r="AA136" s="215"/>
      <c r="AB136" s="215"/>
      <c r="AC136" s="215"/>
      <c r="AD136" s="215"/>
      <c r="AE136" s="215"/>
      <c r="AF136" s="215"/>
      <c r="AG136" s="215"/>
      <c r="AH136" s="215"/>
      <c r="AI136" s="215"/>
      <c r="AJ136" s="215"/>
      <c r="AK136" s="215"/>
      <c r="AL136" s="215"/>
      <c r="AM136" s="215"/>
      <c r="AN136" s="215"/>
      <c r="AO136" s="215"/>
      <c r="AP136" s="215"/>
      <c r="AQ136" s="215"/>
      <c r="AR136" s="217" t="s">
        <v>170</v>
      </c>
      <c r="AS136" s="215"/>
      <c r="AT136" s="217" t="s">
        <v>167</v>
      </c>
      <c r="AU136" s="217" t="s">
        <v>123</v>
      </c>
      <c r="AV136" s="215"/>
      <c r="AW136" s="215"/>
      <c r="AX136" s="215"/>
      <c r="AY136" s="217" t="s">
        <v>165</v>
      </c>
      <c r="AZ136" s="215"/>
      <c r="BA136" s="215"/>
      <c r="BB136" s="215"/>
      <c r="BC136" s="215"/>
      <c r="BD136" s="215"/>
      <c r="BE136" s="138">
        <f>IF(N136="základní",J136,0)</f>
        <v>0</v>
      </c>
      <c r="BF136" s="138">
        <f>IF(N136="snížená",J136,0)</f>
        <v>0</v>
      </c>
      <c r="BG136" s="138">
        <f>IF(N136="zákl. přenesená",J136,0)</f>
        <v>0</v>
      </c>
      <c r="BH136" s="138">
        <f>IF(N136="sníž. přenesená",J136,0)</f>
        <v>0</v>
      </c>
      <c r="BI136" s="138">
        <f>IF(N136="nulová",J136,0)</f>
        <v>0</v>
      </c>
      <c r="BJ136" s="217" t="s">
        <v>123</v>
      </c>
      <c r="BK136" s="138">
        <f>ROUND(I136*H136,2)</f>
        <v>0</v>
      </c>
      <c r="BL136" s="217" t="s">
        <v>170</v>
      </c>
      <c r="BM136" s="217" t="s">
        <v>229</v>
      </c>
    </row>
    <row r="137" spans="2:65" s="1" customFormat="1" ht="68.25">
      <c r="B137" s="20"/>
      <c r="C137" s="202"/>
      <c r="D137" s="139" t="s">
        <v>172</v>
      </c>
      <c r="E137" s="202"/>
      <c r="F137" s="140" t="s">
        <v>230</v>
      </c>
      <c r="G137" s="202"/>
      <c r="H137" s="202"/>
      <c r="I137" s="177"/>
      <c r="J137" s="202"/>
      <c r="K137" s="202"/>
      <c r="L137" s="22"/>
      <c r="M137" s="141"/>
      <c r="N137" s="40"/>
      <c r="O137" s="40"/>
      <c r="P137" s="40"/>
      <c r="Q137" s="40"/>
      <c r="R137" s="40"/>
      <c r="S137" s="40"/>
      <c r="T137" s="41"/>
      <c r="U137" s="215"/>
      <c r="V137" s="215"/>
      <c r="W137" s="215"/>
      <c r="X137" s="215"/>
      <c r="Y137" s="215"/>
      <c r="Z137" s="215"/>
      <c r="AA137" s="215"/>
      <c r="AB137" s="215"/>
      <c r="AC137" s="215"/>
      <c r="AD137" s="215"/>
      <c r="AE137" s="215"/>
      <c r="AF137" s="215"/>
      <c r="AG137" s="215"/>
      <c r="AH137" s="215"/>
      <c r="AI137" s="215"/>
      <c r="AJ137" s="215"/>
      <c r="AK137" s="215"/>
      <c r="AL137" s="215"/>
      <c r="AM137" s="215"/>
      <c r="AN137" s="215"/>
      <c r="AO137" s="215"/>
      <c r="AP137" s="215"/>
      <c r="AQ137" s="215"/>
      <c r="AR137" s="215"/>
      <c r="AS137" s="215"/>
      <c r="AT137" s="217" t="s">
        <v>172</v>
      </c>
      <c r="AU137" s="217" t="s">
        <v>123</v>
      </c>
      <c r="AV137" s="215"/>
      <c r="AW137" s="215"/>
      <c r="AX137" s="215"/>
      <c r="AY137" s="215"/>
      <c r="AZ137" s="215"/>
      <c r="BA137" s="215"/>
      <c r="BB137" s="215"/>
      <c r="BC137" s="215"/>
      <c r="BD137" s="215"/>
      <c r="BE137" s="215"/>
      <c r="BF137" s="215"/>
      <c r="BG137" s="215"/>
      <c r="BH137" s="215"/>
      <c r="BI137" s="215"/>
      <c r="BJ137" s="215"/>
      <c r="BK137" s="215"/>
      <c r="BL137" s="215"/>
      <c r="BM137" s="215"/>
    </row>
    <row r="138" spans="2:65" s="1" customFormat="1" ht="33.75" customHeight="1">
      <c r="B138" s="20"/>
      <c r="C138" s="129" t="s">
        <v>115</v>
      </c>
      <c r="D138" s="129" t="s">
        <v>167</v>
      </c>
      <c r="E138" s="130" t="s">
        <v>231</v>
      </c>
      <c r="F138" s="131" t="s">
        <v>232</v>
      </c>
      <c r="G138" s="132" t="s">
        <v>47</v>
      </c>
      <c r="H138" s="133">
        <v>1</v>
      </c>
      <c r="I138" s="195"/>
      <c r="J138" s="134">
        <f>ROUND(I138*H138,2)</f>
        <v>0</v>
      </c>
      <c r="K138" s="131" t="s">
        <v>47</v>
      </c>
      <c r="L138" s="22"/>
      <c r="M138" s="196" t="s">
        <v>47</v>
      </c>
      <c r="N138" s="135" t="s">
        <v>86</v>
      </c>
      <c r="O138" s="40"/>
      <c r="P138" s="136">
        <f>O138*H138</f>
        <v>0</v>
      </c>
      <c r="Q138" s="136">
        <v>0</v>
      </c>
      <c r="R138" s="136">
        <f>Q138*H138</f>
        <v>0</v>
      </c>
      <c r="S138" s="136">
        <v>0</v>
      </c>
      <c r="T138" s="137">
        <f>S138*H138</f>
        <v>0</v>
      </c>
      <c r="U138" s="215"/>
      <c r="V138" s="215"/>
      <c r="W138" s="215"/>
      <c r="X138" s="215"/>
      <c r="Y138" s="215"/>
      <c r="Z138" s="215"/>
      <c r="AA138" s="215"/>
      <c r="AB138" s="215"/>
      <c r="AC138" s="215"/>
      <c r="AD138" s="215"/>
      <c r="AE138" s="215"/>
      <c r="AF138" s="215"/>
      <c r="AG138" s="215"/>
      <c r="AH138" s="215"/>
      <c r="AI138" s="215"/>
      <c r="AJ138" s="215"/>
      <c r="AK138" s="215"/>
      <c r="AL138" s="215"/>
      <c r="AM138" s="215"/>
      <c r="AN138" s="215"/>
      <c r="AO138" s="215"/>
      <c r="AP138" s="215"/>
      <c r="AQ138" s="215"/>
      <c r="AR138" s="217" t="s">
        <v>170</v>
      </c>
      <c r="AS138" s="215"/>
      <c r="AT138" s="217" t="s">
        <v>167</v>
      </c>
      <c r="AU138" s="217" t="s">
        <v>123</v>
      </c>
      <c r="AV138" s="215"/>
      <c r="AW138" s="215"/>
      <c r="AX138" s="215"/>
      <c r="AY138" s="217" t="s">
        <v>165</v>
      </c>
      <c r="AZ138" s="215"/>
      <c r="BA138" s="215"/>
      <c r="BB138" s="215"/>
      <c r="BC138" s="215"/>
      <c r="BD138" s="215"/>
      <c r="BE138" s="138">
        <f>IF(N138="základní",J138,0)</f>
        <v>0</v>
      </c>
      <c r="BF138" s="138">
        <f>IF(N138="snížená",J138,0)</f>
        <v>0</v>
      </c>
      <c r="BG138" s="138">
        <f>IF(N138="zákl. přenesená",J138,0)</f>
        <v>0</v>
      </c>
      <c r="BH138" s="138">
        <f>IF(N138="sníž. přenesená",J138,0)</f>
        <v>0</v>
      </c>
      <c r="BI138" s="138">
        <f>IF(N138="nulová",J138,0)</f>
        <v>0</v>
      </c>
      <c r="BJ138" s="217" t="s">
        <v>123</v>
      </c>
      <c r="BK138" s="138">
        <f>ROUND(I138*H138,2)</f>
        <v>0</v>
      </c>
      <c r="BL138" s="217" t="s">
        <v>170</v>
      </c>
      <c r="BM138" s="217" t="s">
        <v>233</v>
      </c>
    </row>
    <row r="139" spans="2:65" s="1" customFormat="1" ht="39">
      <c r="B139" s="20"/>
      <c r="C139" s="202"/>
      <c r="D139" s="139" t="s">
        <v>172</v>
      </c>
      <c r="E139" s="202"/>
      <c r="F139" s="140" t="s">
        <v>234</v>
      </c>
      <c r="G139" s="202"/>
      <c r="H139" s="202"/>
      <c r="I139" s="177"/>
      <c r="J139" s="202"/>
      <c r="K139" s="202"/>
      <c r="L139" s="22"/>
      <c r="M139" s="141"/>
      <c r="N139" s="40"/>
      <c r="O139" s="40"/>
      <c r="P139" s="40"/>
      <c r="Q139" s="40"/>
      <c r="R139" s="40"/>
      <c r="S139" s="40"/>
      <c r="T139" s="41"/>
      <c r="U139" s="215"/>
      <c r="V139" s="215"/>
      <c r="W139" s="215"/>
      <c r="X139" s="215"/>
      <c r="Y139" s="215"/>
      <c r="Z139" s="215"/>
      <c r="AA139" s="215"/>
      <c r="AB139" s="215"/>
      <c r="AC139" s="215"/>
      <c r="AD139" s="215"/>
      <c r="AE139" s="215"/>
      <c r="AF139" s="215"/>
      <c r="AG139" s="215"/>
      <c r="AH139" s="215"/>
      <c r="AI139" s="215"/>
      <c r="AJ139" s="215"/>
      <c r="AK139" s="215"/>
      <c r="AL139" s="215"/>
      <c r="AM139" s="215"/>
      <c r="AN139" s="215"/>
      <c r="AO139" s="215"/>
      <c r="AP139" s="215"/>
      <c r="AQ139" s="215"/>
      <c r="AR139" s="215"/>
      <c r="AS139" s="215"/>
      <c r="AT139" s="217" t="s">
        <v>172</v>
      </c>
      <c r="AU139" s="217" t="s">
        <v>123</v>
      </c>
      <c r="AV139" s="215"/>
      <c r="AW139" s="215"/>
      <c r="AX139" s="215"/>
      <c r="AY139" s="215"/>
      <c r="AZ139" s="215"/>
      <c r="BA139" s="215"/>
      <c r="BB139" s="215"/>
      <c r="BC139" s="215"/>
      <c r="BD139" s="215"/>
      <c r="BE139" s="215"/>
      <c r="BF139" s="215"/>
      <c r="BG139" s="215"/>
      <c r="BH139" s="215"/>
      <c r="BI139" s="215"/>
      <c r="BJ139" s="215"/>
      <c r="BK139" s="215"/>
      <c r="BL139" s="215"/>
      <c r="BM139" s="215"/>
    </row>
    <row r="140" spans="2:65" s="1" customFormat="1" ht="33.75" customHeight="1">
      <c r="B140" s="20"/>
      <c r="C140" s="129" t="s">
        <v>115</v>
      </c>
      <c r="D140" s="129" t="s">
        <v>167</v>
      </c>
      <c r="E140" s="130" t="s">
        <v>199</v>
      </c>
      <c r="F140" s="131" t="s">
        <v>235</v>
      </c>
      <c r="G140" s="132" t="s">
        <v>47</v>
      </c>
      <c r="H140" s="133">
        <v>1</v>
      </c>
      <c r="I140" s="195"/>
      <c r="J140" s="134">
        <f>ROUND(I140*H140,2)</f>
        <v>0</v>
      </c>
      <c r="K140" s="131" t="s">
        <v>47</v>
      </c>
      <c r="L140" s="22"/>
      <c r="M140" s="196" t="s">
        <v>47</v>
      </c>
      <c r="N140" s="135" t="s">
        <v>86</v>
      </c>
      <c r="O140" s="40"/>
      <c r="P140" s="136">
        <f>O140*H140</f>
        <v>0</v>
      </c>
      <c r="Q140" s="136">
        <v>0</v>
      </c>
      <c r="R140" s="136">
        <f>Q140*H140</f>
        <v>0</v>
      </c>
      <c r="S140" s="136">
        <v>0</v>
      </c>
      <c r="T140" s="137">
        <f>S140*H140</f>
        <v>0</v>
      </c>
      <c r="U140" s="215"/>
      <c r="V140" s="215"/>
      <c r="W140" s="215"/>
      <c r="X140" s="215"/>
      <c r="Y140" s="215"/>
      <c r="Z140" s="215"/>
      <c r="AA140" s="215"/>
      <c r="AB140" s="215"/>
      <c r="AC140" s="215"/>
      <c r="AD140" s="215"/>
      <c r="AE140" s="215"/>
      <c r="AF140" s="215"/>
      <c r="AG140" s="215"/>
      <c r="AH140" s="215"/>
      <c r="AI140" s="215"/>
      <c r="AJ140" s="215"/>
      <c r="AK140" s="215"/>
      <c r="AL140" s="215"/>
      <c r="AM140" s="215"/>
      <c r="AN140" s="215"/>
      <c r="AO140" s="215"/>
      <c r="AP140" s="215"/>
      <c r="AQ140" s="215"/>
      <c r="AR140" s="217" t="s">
        <v>170</v>
      </c>
      <c r="AS140" s="215"/>
      <c r="AT140" s="217" t="s">
        <v>167</v>
      </c>
      <c r="AU140" s="217" t="s">
        <v>123</v>
      </c>
      <c r="AV140" s="215"/>
      <c r="AW140" s="215"/>
      <c r="AX140" s="215"/>
      <c r="AY140" s="217" t="s">
        <v>165</v>
      </c>
      <c r="AZ140" s="215"/>
      <c r="BA140" s="215"/>
      <c r="BB140" s="215"/>
      <c r="BC140" s="215"/>
      <c r="BD140" s="215"/>
      <c r="BE140" s="138">
        <f>IF(N140="základní",J140,0)</f>
        <v>0</v>
      </c>
      <c r="BF140" s="138">
        <f>IF(N140="snížená",J140,0)</f>
        <v>0</v>
      </c>
      <c r="BG140" s="138">
        <f>IF(N140="zákl. přenesená",J140,0)</f>
        <v>0</v>
      </c>
      <c r="BH140" s="138">
        <f>IF(N140="sníž. přenesená",J140,0)</f>
        <v>0</v>
      </c>
      <c r="BI140" s="138">
        <f>IF(N140="nulová",J140,0)</f>
        <v>0</v>
      </c>
      <c r="BJ140" s="217" t="s">
        <v>123</v>
      </c>
      <c r="BK140" s="138">
        <f>ROUND(I140*H140,2)</f>
        <v>0</v>
      </c>
      <c r="BL140" s="217" t="s">
        <v>170</v>
      </c>
      <c r="BM140" s="217" t="s">
        <v>236</v>
      </c>
    </row>
    <row r="141" spans="2:65" s="1" customFormat="1" ht="39">
      <c r="B141" s="20"/>
      <c r="C141" s="202"/>
      <c r="D141" s="139" t="s">
        <v>172</v>
      </c>
      <c r="E141" s="202"/>
      <c r="F141" s="140" t="s">
        <v>237</v>
      </c>
      <c r="G141" s="202"/>
      <c r="H141" s="202"/>
      <c r="I141" s="177"/>
      <c r="J141" s="202"/>
      <c r="K141" s="202"/>
      <c r="L141" s="22"/>
      <c r="M141" s="141"/>
      <c r="N141" s="40"/>
      <c r="O141" s="40"/>
      <c r="P141" s="40"/>
      <c r="Q141" s="40"/>
      <c r="R141" s="40"/>
      <c r="S141" s="40"/>
      <c r="T141" s="41"/>
      <c r="U141" s="215"/>
      <c r="V141" s="215"/>
      <c r="W141" s="215"/>
      <c r="X141" s="215"/>
      <c r="Y141" s="215"/>
      <c r="Z141" s="215"/>
      <c r="AA141" s="215"/>
      <c r="AB141" s="215"/>
      <c r="AC141" s="215"/>
      <c r="AD141" s="215"/>
      <c r="AE141" s="215"/>
      <c r="AF141" s="215"/>
      <c r="AG141" s="215"/>
      <c r="AH141" s="215"/>
      <c r="AI141" s="215"/>
      <c r="AJ141" s="215"/>
      <c r="AK141" s="215"/>
      <c r="AL141" s="215"/>
      <c r="AM141" s="215"/>
      <c r="AN141" s="215"/>
      <c r="AO141" s="215"/>
      <c r="AP141" s="215"/>
      <c r="AQ141" s="215"/>
      <c r="AR141" s="215"/>
      <c r="AS141" s="215"/>
      <c r="AT141" s="217" t="s">
        <v>172</v>
      </c>
      <c r="AU141" s="217" t="s">
        <v>123</v>
      </c>
      <c r="AV141" s="215"/>
      <c r="AW141" s="215"/>
      <c r="AX141" s="215"/>
      <c r="AY141" s="215"/>
      <c r="AZ141" s="215"/>
      <c r="BA141" s="215"/>
      <c r="BB141" s="215"/>
      <c r="BC141" s="215"/>
      <c r="BD141" s="215"/>
      <c r="BE141" s="215"/>
      <c r="BF141" s="215"/>
      <c r="BG141" s="215"/>
      <c r="BH141" s="215"/>
      <c r="BI141" s="215"/>
      <c r="BJ141" s="215"/>
      <c r="BK141" s="215"/>
      <c r="BL141" s="215"/>
      <c r="BM141" s="215"/>
    </row>
    <row r="142" spans="2:65" s="1" customFormat="1" ht="33.75" customHeight="1">
      <c r="B142" s="20"/>
      <c r="C142" s="129" t="s">
        <v>115</v>
      </c>
      <c r="D142" s="129" t="s">
        <v>167</v>
      </c>
      <c r="E142" s="130" t="s">
        <v>238</v>
      </c>
      <c r="F142" s="131" t="s">
        <v>239</v>
      </c>
      <c r="G142" s="132" t="s">
        <v>47</v>
      </c>
      <c r="H142" s="133">
        <v>1</v>
      </c>
      <c r="I142" s="195"/>
      <c r="J142" s="134">
        <f>ROUND(I142*H142,2)</f>
        <v>0</v>
      </c>
      <c r="K142" s="131" t="s">
        <v>47</v>
      </c>
      <c r="L142" s="22"/>
      <c r="M142" s="196" t="s">
        <v>47</v>
      </c>
      <c r="N142" s="135" t="s">
        <v>86</v>
      </c>
      <c r="O142" s="40"/>
      <c r="P142" s="136">
        <f>O142*H142</f>
        <v>0</v>
      </c>
      <c r="Q142" s="136">
        <v>0</v>
      </c>
      <c r="R142" s="136">
        <f>Q142*H142</f>
        <v>0</v>
      </c>
      <c r="S142" s="136">
        <v>0</v>
      </c>
      <c r="T142" s="137">
        <f>S142*H142</f>
        <v>0</v>
      </c>
      <c r="U142" s="215"/>
      <c r="V142" s="215"/>
      <c r="W142" s="215"/>
      <c r="X142" s="215"/>
      <c r="Y142" s="215"/>
      <c r="Z142" s="215"/>
      <c r="AA142" s="215"/>
      <c r="AB142" s="215"/>
      <c r="AC142" s="215"/>
      <c r="AD142" s="215"/>
      <c r="AE142" s="215"/>
      <c r="AF142" s="215"/>
      <c r="AG142" s="215"/>
      <c r="AH142" s="215"/>
      <c r="AI142" s="215"/>
      <c r="AJ142" s="215"/>
      <c r="AK142" s="215"/>
      <c r="AL142" s="215"/>
      <c r="AM142" s="215"/>
      <c r="AN142" s="215"/>
      <c r="AO142" s="215"/>
      <c r="AP142" s="215"/>
      <c r="AQ142" s="215"/>
      <c r="AR142" s="217" t="s">
        <v>170</v>
      </c>
      <c r="AS142" s="215"/>
      <c r="AT142" s="217" t="s">
        <v>167</v>
      </c>
      <c r="AU142" s="217" t="s">
        <v>123</v>
      </c>
      <c r="AV142" s="215"/>
      <c r="AW142" s="215"/>
      <c r="AX142" s="215"/>
      <c r="AY142" s="217" t="s">
        <v>165</v>
      </c>
      <c r="AZ142" s="215"/>
      <c r="BA142" s="215"/>
      <c r="BB142" s="215"/>
      <c r="BC142" s="215"/>
      <c r="BD142" s="215"/>
      <c r="BE142" s="138">
        <f>IF(N142="základní",J142,0)</f>
        <v>0</v>
      </c>
      <c r="BF142" s="138">
        <f>IF(N142="snížená",J142,0)</f>
        <v>0</v>
      </c>
      <c r="BG142" s="138">
        <f>IF(N142="zákl. přenesená",J142,0)</f>
        <v>0</v>
      </c>
      <c r="BH142" s="138">
        <f>IF(N142="sníž. přenesená",J142,0)</f>
        <v>0</v>
      </c>
      <c r="BI142" s="138">
        <f>IF(N142="nulová",J142,0)</f>
        <v>0</v>
      </c>
      <c r="BJ142" s="217" t="s">
        <v>123</v>
      </c>
      <c r="BK142" s="138">
        <f>ROUND(I142*H142,2)</f>
        <v>0</v>
      </c>
      <c r="BL142" s="217" t="s">
        <v>170</v>
      </c>
      <c r="BM142" s="217" t="s">
        <v>240</v>
      </c>
    </row>
    <row r="143" spans="2:65" s="1" customFormat="1" ht="29.25">
      <c r="B143" s="20"/>
      <c r="C143" s="202"/>
      <c r="D143" s="139" t="s">
        <v>172</v>
      </c>
      <c r="E143" s="202"/>
      <c r="F143" s="140" t="s">
        <v>241</v>
      </c>
      <c r="G143" s="202"/>
      <c r="H143" s="202"/>
      <c r="I143" s="177"/>
      <c r="J143" s="202"/>
      <c r="K143" s="202"/>
      <c r="L143" s="22"/>
      <c r="M143" s="141"/>
      <c r="N143" s="40"/>
      <c r="O143" s="40"/>
      <c r="P143" s="40"/>
      <c r="Q143" s="40"/>
      <c r="R143" s="40"/>
      <c r="S143" s="40"/>
      <c r="T143" s="41"/>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217" t="s">
        <v>172</v>
      </c>
      <c r="AU143" s="217" t="s">
        <v>123</v>
      </c>
      <c r="AV143" s="215"/>
      <c r="AW143" s="215"/>
      <c r="AX143" s="215"/>
      <c r="AY143" s="215"/>
      <c r="AZ143" s="215"/>
      <c r="BA143" s="215"/>
      <c r="BB143" s="215"/>
      <c r="BC143" s="215"/>
      <c r="BD143" s="215"/>
      <c r="BE143" s="215"/>
      <c r="BF143" s="215"/>
      <c r="BG143" s="215"/>
      <c r="BH143" s="215"/>
      <c r="BI143" s="215"/>
      <c r="BJ143" s="215"/>
      <c r="BK143" s="215"/>
      <c r="BL143" s="215"/>
      <c r="BM143" s="215"/>
    </row>
    <row r="144" spans="2:65" s="1" customFormat="1" ht="33.75" customHeight="1">
      <c r="B144" s="20"/>
      <c r="C144" s="129" t="s">
        <v>115</v>
      </c>
      <c r="D144" s="129" t="s">
        <v>167</v>
      </c>
      <c r="E144" s="130" t="s">
        <v>203</v>
      </c>
      <c r="F144" s="131" t="s">
        <v>242</v>
      </c>
      <c r="G144" s="132" t="s">
        <v>47</v>
      </c>
      <c r="H144" s="133">
        <v>1</v>
      </c>
      <c r="I144" s="195"/>
      <c r="J144" s="134">
        <f>ROUND(I144*H144,2)</f>
        <v>0</v>
      </c>
      <c r="K144" s="131" t="s">
        <v>47</v>
      </c>
      <c r="L144" s="22"/>
      <c r="M144" s="196" t="s">
        <v>47</v>
      </c>
      <c r="N144" s="135" t="s">
        <v>86</v>
      </c>
      <c r="O144" s="40"/>
      <c r="P144" s="136">
        <f>O144*H144</f>
        <v>0</v>
      </c>
      <c r="Q144" s="136">
        <v>0</v>
      </c>
      <c r="R144" s="136">
        <f>Q144*H144</f>
        <v>0</v>
      </c>
      <c r="S144" s="136">
        <v>0</v>
      </c>
      <c r="T144" s="137">
        <f>S144*H144</f>
        <v>0</v>
      </c>
      <c r="U144" s="215"/>
      <c r="V144" s="215"/>
      <c r="W144" s="215"/>
      <c r="X144" s="215"/>
      <c r="Y144" s="215"/>
      <c r="Z144" s="215"/>
      <c r="AA144" s="215"/>
      <c r="AB144" s="215"/>
      <c r="AC144" s="215"/>
      <c r="AD144" s="215"/>
      <c r="AE144" s="215"/>
      <c r="AF144" s="215"/>
      <c r="AG144" s="215"/>
      <c r="AH144" s="215"/>
      <c r="AI144" s="215"/>
      <c r="AJ144" s="215"/>
      <c r="AK144" s="215"/>
      <c r="AL144" s="215"/>
      <c r="AM144" s="215"/>
      <c r="AN144" s="215"/>
      <c r="AO144" s="215"/>
      <c r="AP144" s="215"/>
      <c r="AQ144" s="215"/>
      <c r="AR144" s="217" t="s">
        <v>170</v>
      </c>
      <c r="AS144" s="215"/>
      <c r="AT144" s="217" t="s">
        <v>167</v>
      </c>
      <c r="AU144" s="217" t="s">
        <v>123</v>
      </c>
      <c r="AV144" s="215"/>
      <c r="AW144" s="215"/>
      <c r="AX144" s="215"/>
      <c r="AY144" s="217" t="s">
        <v>165</v>
      </c>
      <c r="AZ144" s="215"/>
      <c r="BA144" s="215"/>
      <c r="BB144" s="215"/>
      <c r="BC144" s="215"/>
      <c r="BD144" s="215"/>
      <c r="BE144" s="138">
        <f>IF(N144="základní",J144,0)</f>
        <v>0</v>
      </c>
      <c r="BF144" s="138">
        <f>IF(N144="snížená",J144,0)</f>
        <v>0</v>
      </c>
      <c r="BG144" s="138">
        <f>IF(N144="zákl. přenesená",J144,0)</f>
        <v>0</v>
      </c>
      <c r="BH144" s="138">
        <f>IF(N144="sníž. přenesená",J144,0)</f>
        <v>0</v>
      </c>
      <c r="BI144" s="138">
        <f>IF(N144="nulová",J144,0)</f>
        <v>0</v>
      </c>
      <c r="BJ144" s="217" t="s">
        <v>123</v>
      </c>
      <c r="BK144" s="138">
        <f>ROUND(I144*H144,2)</f>
        <v>0</v>
      </c>
      <c r="BL144" s="217" t="s">
        <v>170</v>
      </c>
      <c r="BM144" s="217" t="s">
        <v>243</v>
      </c>
    </row>
    <row r="145" spans="2:65" s="1" customFormat="1" ht="68.25">
      <c r="B145" s="20"/>
      <c r="C145" s="202"/>
      <c r="D145" s="139" t="s">
        <v>172</v>
      </c>
      <c r="E145" s="202"/>
      <c r="F145" s="140" t="s">
        <v>244</v>
      </c>
      <c r="G145" s="202"/>
      <c r="H145" s="202"/>
      <c r="I145" s="177"/>
      <c r="J145" s="202"/>
      <c r="K145" s="202"/>
      <c r="L145" s="22"/>
      <c r="M145" s="141"/>
      <c r="N145" s="40"/>
      <c r="O145" s="40"/>
      <c r="P145" s="40"/>
      <c r="Q145" s="40"/>
      <c r="R145" s="40"/>
      <c r="S145" s="40"/>
      <c r="T145" s="41"/>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c r="AR145" s="215"/>
      <c r="AS145" s="215"/>
      <c r="AT145" s="217" t="s">
        <v>172</v>
      </c>
      <c r="AU145" s="217" t="s">
        <v>123</v>
      </c>
      <c r="AV145" s="215"/>
      <c r="AW145" s="215"/>
      <c r="AX145" s="215"/>
      <c r="AY145" s="215"/>
      <c r="AZ145" s="215"/>
      <c r="BA145" s="215"/>
      <c r="BB145" s="215"/>
      <c r="BC145" s="215"/>
      <c r="BD145" s="215"/>
      <c r="BE145" s="215"/>
      <c r="BF145" s="215"/>
      <c r="BG145" s="215"/>
      <c r="BH145" s="215"/>
      <c r="BI145" s="215"/>
      <c r="BJ145" s="215"/>
      <c r="BK145" s="215"/>
      <c r="BL145" s="215"/>
      <c r="BM145" s="215"/>
    </row>
    <row r="146" spans="2:65" s="1" customFormat="1" ht="22.5" customHeight="1">
      <c r="B146" s="20"/>
      <c r="C146" s="129" t="s">
        <v>115</v>
      </c>
      <c r="D146" s="129" t="s">
        <v>167</v>
      </c>
      <c r="E146" s="130" t="s">
        <v>53</v>
      </c>
      <c r="F146" s="131" t="s">
        <v>245</v>
      </c>
      <c r="G146" s="132" t="s">
        <v>47</v>
      </c>
      <c r="H146" s="133">
        <v>1</v>
      </c>
      <c r="I146" s="195"/>
      <c r="J146" s="134">
        <f>ROUND(I146*H146,2)</f>
        <v>0</v>
      </c>
      <c r="K146" s="131" t="s">
        <v>47</v>
      </c>
      <c r="L146" s="22"/>
      <c r="M146" s="196" t="s">
        <v>47</v>
      </c>
      <c r="N146" s="135" t="s">
        <v>86</v>
      </c>
      <c r="O146" s="40"/>
      <c r="P146" s="136">
        <f>O146*H146</f>
        <v>0</v>
      </c>
      <c r="Q146" s="136">
        <v>0</v>
      </c>
      <c r="R146" s="136">
        <f>Q146*H146</f>
        <v>0</v>
      </c>
      <c r="S146" s="136">
        <v>0</v>
      </c>
      <c r="T146" s="137">
        <f>S146*H146</f>
        <v>0</v>
      </c>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c r="AP146" s="215"/>
      <c r="AQ146" s="215"/>
      <c r="AR146" s="217" t="s">
        <v>170</v>
      </c>
      <c r="AS146" s="215"/>
      <c r="AT146" s="217" t="s">
        <v>167</v>
      </c>
      <c r="AU146" s="217" t="s">
        <v>123</v>
      </c>
      <c r="AV146" s="215"/>
      <c r="AW146" s="215"/>
      <c r="AX146" s="215"/>
      <c r="AY146" s="217" t="s">
        <v>165</v>
      </c>
      <c r="AZ146" s="215"/>
      <c r="BA146" s="215"/>
      <c r="BB146" s="215"/>
      <c r="BC146" s="215"/>
      <c r="BD146" s="215"/>
      <c r="BE146" s="138">
        <f>IF(N146="základní",J146,0)</f>
        <v>0</v>
      </c>
      <c r="BF146" s="138">
        <f>IF(N146="snížená",J146,0)</f>
        <v>0</v>
      </c>
      <c r="BG146" s="138">
        <f>IF(N146="zákl. přenesená",J146,0)</f>
        <v>0</v>
      </c>
      <c r="BH146" s="138">
        <f>IF(N146="sníž. přenesená",J146,0)</f>
        <v>0</v>
      </c>
      <c r="BI146" s="138">
        <f>IF(N146="nulová",J146,0)</f>
        <v>0</v>
      </c>
      <c r="BJ146" s="217" t="s">
        <v>123</v>
      </c>
      <c r="BK146" s="138">
        <f>ROUND(I146*H146,2)</f>
        <v>0</v>
      </c>
      <c r="BL146" s="217" t="s">
        <v>170</v>
      </c>
      <c r="BM146" s="217" t="s">
        <v>246</v>
      </c>
    </row>
    <row r="147" spans="2:65" s="1" customFormat="1" ht="19.5">
      <c r="B147" s="20"/>
      <c r="C147" s="202"/>
      <c r="D147" s="139" t="s">
        <v>172</v>
      </c>
      <c r="E147" s="202"/>
      <c r="F147" s="140" t="s">
        <v>245</v>
      </c>
      <c r="G147" s="202"/>
      <c r="H147" s="202"/>
      <c r="I147" s="177"/>
      <c r="J147" s="202"/>
      <c r="K147" s="202"/>
      <c r="L147" s="22"/>
      <c r="M147" s="141"/>
      <c r="N147" s="40"/>
      <c r="O147" s="40"/>
      <c r="P147" s="40"/>
      <c r="Q147" s="40"/>
      <c r="R147" s="40"/>
      <c r="S147" s="40"/>
      <c r="T147" s="41"/>
      <c r="U147" s="215"/>
      <c r="V147" s="215"/>
      <c r="W147" s="215"/>
      <c r="X147" s="215"/>
      <c r="Y147" s="215"/>
      <c r="Z147" s="215"/>
      <c r="AA147" s="215"/>
      <c r="AB147" s="215"/>
      <c r="AC147" s="215"/>
      <c r="AD147" s="215"/>
      <c r="AE147" s="215"/>
      <c r="AF147" s="215"/>
      <c r="AG147" s="215"/>
      <c r="AH147" s="215"/>
      <c r="AI147" s="215"/>
      <c r="AJ147" s="215"/>
      <c r="AK147" s="215"/>
      <c r="AL147" s="215"/>
      <c r="AM147" s="215"/>
      <c r="AN147" s="215"/>
      <c r="AO147" s="215"/>
      <c r="AP147" s="215"/>
      <c r="AQ147" s="215"/>
      <c r="AR147" s="215"/>
      <c r="AS147" s="215"/>
      <c r="AT147" s="217" t="s">
        <v>172</v>
      </c>
      <c r="AU147" s="217" t="s">
        <v>123</v>
      </c>
      <c r="AV147" s="215"/>
      <c r="AW147" s="215"/>
      <c r="AX147" s="215"/>
      <c r="AY147" s="215"/>
      <c r="AZ147" s="215"/>
      <c r="BA147" s="215"/>
      <c r="BB147" s="215"/>
      <c r="BC147" s="215"/>
      <c r="BD147" s="215"/>
      <c r="BE147" s="215"/>
      <c r="BF147" s="215"/>
      <c r="BG147" s="215"/>
      <c r="BH147" s="215"/>
      <c r="BI147" s="215"/>
      <c r="BJ147" s="215"/>
      <c r="BK147" s="215"/>
      <c r="BL147" s="215"/>
      <c r="BM147" s="215"/>
    </row>
    <row r="148" spans="2:65" s="1" customFormat="1" ht="33.75" customHeight="1">
      <c r="B148" s="20"/>
      <c r="C148" s="129" t="s">
        <v>115</v>
      </c>
      <c r="D148" s="129" t="s">
        <v>167</v>
      </c>
      <c r="E148" s="130" t="s">
        <v>206</v>
      </c>
      <c r="F148" s="131" t="s">
        <v>247</v>
      </c>
      <c r="G148" s="132" t="s">
        <v>47</v>
      </c>
      <c r="H148" s="133">
        <v>1</v>
      </c>
      <c r="I148" s="195"/>
      <c r="J148" s="134">
        <f>ROUND(I148*H148,2)</f>
        <v>0</v>
      </c>
      <c r="K148" s="131" t="s">
        <v>47</v>
      </c>
      <c r="L148" s="22"/>
      <c r="M148" s="196" t="s">
        <v>47</v>
      </c>
      <c r="N148" s="135" t="s">
        <v>86</v>
      </c>
      <c r="O148" s="40"/>
      <c r="P148" s="136">
        <f>O148*H148</f>
        <v>0</v>
      </c>
      <c r="Q148" s="136">
        <v>0</v>
      </c>
      <c r="R148" s="136">
        <f>Q148*H148</f>
        <v>0</v>
      </c>
      <c r="S148" s="136">
        <v>0</v>
      </c>
      <c r="T148" s="137">
        <f>S148*H148</f>
        <v>0</v>
      </c>
      <c r="U148" s="215"/>
      <c r="V148" s="215"/>
      <c r="W148" s="215"/>
      <c r="X148" s="215"/>
      <c r="Y148" s="215"/>
      <c r="Z148" s="215"/>
      <c r="AA148" s="215"/>
      <c r="AB148" s="215"/>
      <c r="AC148" s="215"/>
      <c r="AD148" s="215"/>
      <c r="AE148" s="215"/>
      <c r="AF148" s="215"/>
      <c r="AG148" s="215"/>
      <c r="AH148" s="215"/>
      <c r="AI148" s="215"/>
      <c r="AJ148" s="215"/>
      <c r="AK148" s="215"/>
      <c r="AL148" s="215"/>
      <c r="AM148" s="215"/>
      <c r="AN148" s="215"/>
      <c r="AO148" s="215"/>
      <c r="AP148" s="215"/>
      <c r="AQ148" s="215"/>
      <c r="AR148" s="217" t="s">
        <v>170</v>
      </c>
      <c r="AS148" s="215"/>
      <c r="AT148" s="217" t="s">
        <v>167</v>
      </c>
      <c r="AU148" s="217" t="s">
        <v>123</v>
      </c>
      <c r="AV148" s="215"/>
      <c r="AW148" s="215"/>
      <c r="AX148" s="215"/>
      <c r="AY148" s="217" t="s">
        <v>165</v>
      </c>
      <c r="AZ148" s="215"/>
      <c r="BA148" s="215"/>
      <c r="BB148" s="215"/>
      <c r="BC148" s="215"/>
      <c r="BD148" s="215"/>
      <c r="BE148" s="138">
        <f>IF(N148="základní",J148,0)</f>
        <v>0</v>
      </c>
      <c r="BF148" s="138">
        <f>IF(N148="snížená",J148,0)</f>
        <v>0</v>
      </c>
      <c r="BG148" s="138">
        <f>IF(N148="zákl. přenesená",J148,0)</f>
        <v>0</v>
      </c>
      <c r="BH148" s="138">
        <f>IF(N148="sníž. přenesená",J148,0)</f>
        <v>0</v>
      </c>
      <c r="BI148" s="138">
        <f>IF(N148="nulová",J148,0)</f>
        <v>0</v>
      </c>
      <c r="BJ148" s="217" t="s">
        <v>123</v>
      </c>
      <c r="BK148" s="138">
        <f>ROUND(I148*H148,2)</f>
        <v>0</v>
      </c>
      <c r="BL148" s="217" t="s">
        <v>170</v>
      </c>
      <c r="BM148" s="217" t="s">
        <v>248</v>
      </c>
    </row>
    <row r="149" spans="2:65" s="1" customFormat="1" ht="29.25">
      <c r="B149" s="20"/>
      <c r="C149" s="202"/>
      <c r="D149" s="139" t="s">
        <v>172</v>
      </c>
      <c r="E149" s="202"/>
      <c r="F149" s="140" t="s">
        <v>249</v>
      </c>
      <c r="G149" s="202"/>
      <c r="H149" s="202"/>
      <c r="I149" s="177"/>
      <c r="J149" s="202"/>
      <c r="K149" s="202"/>
      <c r="L149" s="22"/>
      <c r="M149" s="141"/>
      <c r="N149" s="40"/>
      <c r="O149" s="40"/>
      <c r="P149" s="40"/>
      <c r="Q149" s="40"/>
      <c r="R149" s="40"/>
      <c r="S149" s="40"/>
      <c r="T149" s="41"/>
      <c r="U149" s="215"/>
      <c r="V149" s="215"/>
      <c r="W149" s="215"/>
      <c r="X149" s="215"/>
      <c r="Y149" s="215"/>
      <c r="Z149" s="215"/>
      <c r="AA149" s="215"/>
      <c r="AB149" s="215"/>
      <c r="AC149" s="215"/>
      <c r="AD149" s="215"/>
      <c r="AE149" s="215"/>
      <c r="AF149" s="215"/>
      <c r="AG149" s="215"/>
      <c r="AH149" s="215"/>
      <c r="AI149" s="215"/>
      <c r="AJ149" s="215"/>
      <c r="AK149" s="215"/>
      <c r="AL149" s="215"/>
      <c r="AM149" s="215"/>
      <c r="AN149" s="215"/>
      <c r="AO149" s="215"/>
      <c r="AP149" s="215"/>
      <c r="AQ149" s="215"/>
      <c r="AR149" s="215"/>
      <c r="AS149" s="215"/>
      <c r="AT149" s="217" t="s">
        <v>172</v>
      </c>
      <c r="AU149" s="217" t="s">
        <v>123</v>
      </c>
      <c r="AV149" s="215"/>
      <c r="AW149" s="215"/>
      <c r="AX149" s="215"/>
      <c r="AY149" s="215"/>
      <c r="AZ149" s="215"/>
      <c r="BA149" s="215"/>
      <c r="BB149" s="215"/>
      <c r="BC149" s="215"/>
      <c r="BD149" s="215"/>
      <c r="BE149" s="215"/>
      <c r="BF149" s="215"/>
      <c r="BG149" s="215"/>
      <c r="BH149" s="215"/>
      <c r="BI149" s="215"/>
      <c r="BJ149" s="215"/>
      <c r="BK149" s="215"/>
      <c r="BL149" s="215"/>
      <c r="BM149" s="215"/>
    </row>
    <row r="150" spans="2:65" s="1" customFormat="1" ht="33.75" customHeight="1">
      <c r="B150" s="20"/>
      <c r="C150" s="129" t="s">
        <v>115</v>
      </c>
      <c r="D150" s="129" t="s">
        <v>167</v>
      </c>
      <c r="E150" s="130" t="s">
        <v>250</v>
      </c>
      <c r="F150" s="131" t="s">
        <v>251</v>
      </c>
      <c r="G150" s="132" t="s">
        <v>47</v>
      </c>
      <c r="H150" s="133">
        <v>1</v>
      </c>
      <c r="I150" s="195"/>
      <c r="J150" s="134">
        <f>ROUND(I150*H150,2)</f>
        <v>0</v>
      </c>
      <c r="K150" s="131" t="s">
        <v>47</v>
      </c>
      <c r="L150" s="22"/>
      <c r="M150" s="196" t="s">
        <v>47</v>
      </c>
      <c r="N150" s="135" t="s">
        <v>86</v>
      </c>
      <c r="O150" s="40"/>
      <c r="P150" s="136">
        <f>O150*H150</f>
        <v>0</v>
      </c>
      <c r="Q150" s="136">
        <v>0</v>
      </c>
      <c r="R150" s="136">
        <f>Q150*H150</f>
        <v>0</v>
      </c>
      <c r="S150" s="136">
        <v>0</v>
      </c>
      <c r="T150" s="137">
        <f>S150*H150</f>
        <v>0</v>
      </c>
      <c r="U150" s="215"/>
      <c r="V150" s="215"/>
      <c r="W150" s="215"/>
      <c r="X150" s="215"/>
      <c r="Y150" s="215"/>
      <c r="Z150" s="215"/>
      <c r="AA150" s="215"/>
      <c r="AB150" s="215"/>
      <c r="AC150" s="215"/>
      <c r="AD150" s="215"/>
      <c r="AE150" s="215"/>
      <c r="AF150" s="215"/>
      <c r="AG150" s="215"/>
      <c r="AH150" s="215"/>
      <c r="AI150" s="215"/>
      <c r="AJ150" s="215"/>
      <c r="AK150" s="215"/>
      <c r="AL150" s="215"/>
      <c r="AM150" s="215"/>
      <c r="AN150" s="215"/>
      <c r="AO150" s="215"/>
      <c r="AP150" s="215"/>
      <c r="AQ150" s="215"/>
      <c r="AR150" s="217" t="s">
        <v>170</v>
      </c>
      <c r="AS150" s="215"/>
      <c r="AT150" s="217" t="s">
        <v>167</v>
      </c>
      <c r="AU150" s="217" t="s">
        <v>123</v>
      </c>
      <c r="AV150" s="215"/>
      <c r="AW150" s="215"/>
      <c r="AX150" s="215"/>
      <c r="AY150" s="217" t="s">
        <v>165</v>
      </c>
      <c r="AZ150" s="215"/>
      <c r="BA150" s="215"/>
      <c r="BB150" s="215"/>
      <c r="BC150" s="215"/>
      <c r="BD150" s="215"/>
      <c r="BE150" s="138">
        <f>IF(N150="základní",J150,0)</f>
        <v>0</v>
      </c>
      <c r="BF150" s="138">
        <f>IF(N150="snížená",J150,0)</f>
        <v>0</v>
      </c>
      <c r="BG150" s="138">
        <f>IF(N150="zákl. přenesená",J150,0)</f>
        <v>0</v>
      </c>
      <c r="BH150" s="138">
        <f>IF(N150="sníž. přenesená",J150,0)</f>
        <v>0</v>
      </c>
      <c r="BI150" s="138">
        <f>IF(N150="nulová",J150,0)</f>
        <v>0</v>
      </c>
      <c r="BJ150" s="217" t="s">
        <v>123</v>
      </c>
      <c r="BK150" s="138">
        <f>ROUND(I150*H150,2)</f>
        <v>0</v>
      </c>
      <c r="BL150" s="217" t="s">
        <v>170</v>
      </c>
      <c r="BM150" s="217" t="s">
        <v>252</v>
      </c>
    </row>
    <row r="151" spans="2:65" s="1" customFormat="1" ht="146.25">
      <c r="B151" s="20"/>
      <c r="C151" s="202"/>
      <c r="D151" s="139" t="s">
        <v>172</v>
      </c>
      <c r="E151" s="202"/>
      <c r="F151" s="140" t="s">
        <v>253</v>
      </c>
      <c r="G151" s="202"/>
      <c r="H151" s="202"/>
      <c r="I151" s="177"/>
      <c r="J151" s="202"/>
      <c r="K151" s="202"/>
      <c r="L151" s="22"/>
      <c r="M151" s="141"/>
      <c r="N151" s="40"/>
      <c r="O151" s="40"/>
      <c r="P151" s="40"/>
      <c r="Q151" s="40"/>
      <c r="R151" s="40"/>
      <c r="S151" s="40"/>
      <c r="T151" s="41"/>
      <c r="U151" s="215"/>
      <c r="V151" s="215"/>
      <c r="W151" s="215"/>
      <c r="X151" s="215"/>
      <c r="Y151" s="215"/>
      <c r="Z151" s="215"/>
      <c r="AA151" s="215"/>
      <c r="AB151" s="215"/>
      <c r="AC151" s="215"/>
      <c r="AD151" s="215"/>
      <c r="AE151" s="215"/>
      <c r="AF151" s="215"/>
      <c r="AG151" s="215"/>
      <c r="AH151" s="215"/>
      <c r="AI151" s="215"/>
      <c r="AJ151" s="215"/>
      <c r="AK151" s="215"/>
      <c r="AL151" s="215"/>
      <c r="AM151" s="215"/>
      <c r="AN151" s="215"/>
      <c r="AO151" s="215"/>
      <c r="AP151" s="215"/>
      <c r="AQ151" s="215"/>
      <c r="AR151" s="215"/>
      <c r="AS151" s="215"/>
      <c r="AT151" s="217" t="s">
        <v>172</v>
      </c>
      <c r="AU151" s="217" t="s">
        <v>123</v>
      </c>
      <c r="AV151" s="215"/>
      <c r="AW151" s="215"/>
      <c r="AX151" s="215"/>
      <c r="AY151" s="215"/>
      <c r="AZ151" s="215"/>
      <c r="BA151" s="215"/>
      <c r="BB151" s="215"/>
      <c r="BC151" s="215"/>
      <c r="BD151" s="215"/>
      <c r="BE151" s="215"/>
      <c r="BF151" s="215"/>
      <c r="BG151" s="215"/>
      <c r="BH151" s="215"/>
      <c r="BI151" s="215"/>
      <c r="BJ151" s="215"/>
      <c r="BK151" s="215"/>
      <c r="BL151" s="215"/>
      <c r="BM151" s="215"/>
    </row>
    <row r="152" spans="2:65" s="1" customFormat="1" ht="33.75" customHeight="1">
      <c r="B152" s="20"/>
      <c r="C152" s="129" t="s">
        <v>115</v>
      </c>
      <c r="D152" s="129" t="s">
        <v>167</v>
      </c>
      <c r="E152" s="130" t="s">
        <v>254</v>
      </c>
      <c r="F152" s="131" t="s">
        <v>255</v>
      </c>
      <c r="G152" s="132" t="s">
        <v>47</v>
      </c>
      <c r="H152" s="133">
        <v>1</v>
      </c>
      <c r="I152" s="195"/>
      <c r="J152" s="134">
        <f>ROUND(I152*H152,2)</f>
        <v>0</v>
      </c>
      <c r="K152" s="131" t="s">
        <v>47</v>
      </c>
      <c r="L152" s="22"/>
      <c r="M152" s="196" t="s">
        <v>47</v>
      </c>
      <c r="N152" s="135" t="s">
        <v>86</v>
      </c>
      <c r="O152" s="40"/>
      <c r="P152" s="136">
        <f>O152*H152</f>
        <v>0</v>
      </c>
      <c r="Q152" s="136">
        <v>0</v>
      </c>
      <c r="R152" s="136">
        <f>Q152*H152</f>
        <v>0</v>
      </c>
      <c r="S152" s="136">
        <v>0</v>
      </c>
      <c r="T152" s="137">
        <f>S152*H152</f>
        <v>0</v>
      </c>
      <c r="U152" s="215"/>
      <c r="V152" s="215"/>
      <c r="W152" s="215"/>
      <c r="X152" s="215"/>
      <c r="Y152" s="215"/>
      <c r="Z152" s="215"/>
      <c r="AA152" s="215"/>
      <c r="AB152" s="215"/>
      <c r="AC152" s="215"/>
      <c r="AD152" s="215"/>
      <c r="AE152" s="215"/>
      <c r="AF152" s="215"/>
      <c r="AG152" s="215"/>
      <c r="AH152" s="215"/>
      <c r="AI152" s="215"/>
      <c r="AJ152" s="215"/>
      <c r="AK152" s="215"/>
      <c r="AL152" s="215"/>
      <c r="AM152" s="215"/>
      <c r="AN152" s="215"/>
      <c r="AO152" s="215"/>
      <c r="AP152" s="215"/>
      <c r="AQ152" s="215"/>
      <c r="AR152" s="217" t="s">
        <v>170</v>
      </c>
      <c r="AS152" s="215"/>
      <c r="AT152" s="217" t="s">
        <v>167</v>
      </c>
      <c r="AU152" s="217" t="s">
        <v>123</v>
      </c>
      <c r="AV152" s="215"/>
      <c r="AW152" s="215"/>
      <c r="AX152" s="215"/>
      <c r="AY152" s="217" t="s">
        <v>165</v>
      </c>
      <c r="AZ152" s="215"/>
      <c r="BA152" s="215"/>
      <c r="BB152" s="215"/>
      <c r="BC152" s="215"/>
      <c r="BD152" s="215"/>
      <c r="BE152" s="138">
        <f>IF(N152="základní",J152,0)</f>
        <v>0</v>
      </c>
      <c r="BF152" s="138">
        <f>IF(N152="snížená",J152,0)</f>
        <v>0</v>
      </c>
      <c r="BG152" s="138">
        <f>IF(N152="zákl. přenesená",J152,0)</f>
        <v>0</v>
      </c>
      <c r="BH152" s="138">
        <f>IF(N152="sníž. přenesená",J152,0)</f>
        <v>0</v>
      </c>
      <c r="BI152" s="138">
        <f>IF(N152="nulová",J152,0)</f>
        <v>0</v>
      </c>
      <c r="BJ152" s="217" t="s">
        <v>123</v>
      </c>
      <c r="BK152" s="138">
        <f>ROUND(I152*H152,2)</f>
        <v>0</v>
      </c>
      <c r="BL152" s="217" t="s">
        <v>170</v>
      </c>
      <c r="BM152" s="217" t="s">
        <v>256</v>
      </c>
    </row>
    <row r="153" spans="2:65" s="1" customFormat="1" ht="78">
      <c r="B153" s="20"/>
      <c r="C153" s="202"/>
      <c r="D153" s="139" t="s">
        <v>172</v>
      </c>
      <c r="E153" s="202"/>
      <c r="F153" s="140" t="s">
        <v>257</v>
      </c>
      <c r="G153" s="202"/>
      <c r="H153" s="202"/>
      <c r="I153" s="177"/>
      <c r="J153" s="202"/>
      <c r="K153" s="202"/>
      <c r="L153" s="22"/>
      <c r="M153" s="141"/>
      <c r="N153" s="40"/>
      <c r="O153" s="40"/>
      <c r="P153" s="40"/>
      <c r="Q153" s="40"/>
      <c r="R153" s="40"/>
      <c r="S153" s="40"/>
      <c r="T153" s="41"/>
      <c r="U153" s="215"/>
      <c r="V153" s="215"/>
      <c r="W153" s="215"/>
      <c r="X153" s="215"/>
      <c r="Y153" s="215"/>
      <c r="Z153" s="215"/>
      <c r="AA153" s="215"/>
      <c r="AB153" s="215"/>
      <c r="AC153" s="215"/>
      <c r="AD153" s="215"/>
      <c r="AE153" s="215"/>
      <c r="AF153" s="215"/>
      <c r="AG153" s="215"/>
      <c r="AH153" s="215"/>
      <c r="AI153" s="215"/>
      <c r="AJ153" s="215"/>
      <c r="AK153" s="215"/>
      <c r="AL153" s="215"/>
      <c r="AM153" s="215"/>
      <c r="AN153" s="215"/>
      <c r="AO153" s="215"/>
      <c r="AP153" s="215"/>
      <c r="AQ153" s="215"/>
      <c r="AR153" s="215"/>
      <c r="AS153" s="215"/>
      <c r="AT153" s="217" t="s">
        <v>172</v>
      </c>
      <c r="AU153" s="217" t="s">
        <v>123</v>
      </c>
      <c r="AV153" s="215"/>
      <c r="AW153" s="215"/>
      <c r="AX153" s="215"/>
      <c r="AY153" s="215"/>
      <c r="AZ153" s="215"/>
      <c r="BA153" s="215"/>
      <c r="BB153" s="215"/>
      <c r="BC153" s="215"/>
      <c r="BD153" s="215"/>
      <c r="BE153" s="215"/>
      <c r="BF153" s="215"/>
      <c r="BG153" s="215"/>
      <c r="BH153" s="215"/>
      <c r="BI153" s="215"/>
      <c r="BJ153" s="215"/>
      <c r="BK153" s="215"/>
      <c r="BL153" s="215"/>
      <c r="BM153" s="215"/>
    </row>
    <row r="154" spans="2:65" s="1" customFormat="1" ht="16.5" customHeight="1">
      <c r="B154" s="20"/>
      <c r="C154" s="129" t="s">
        <v>115</v>
      </c>
      <c r="D154" s="129" t="s">
        <v>167</v>
      </c>
      <c r="E154" s="130" t="s">
        <v>210</v>
      </c>
      <c r="F154" s="131" t="s">
        <v>258</v>
      </c>
      <c r="G154" s="132" t="s">
        <v>47</v>
      </c>
      <c r="H154" s="133">
        <v>1</v>
      </c>
      <c r="I154" s="195"/>
      <c r="J154" s="134">
        <f>ROUND(I154*H154,2)</f>
        <v>0</v>
      </c>
      <c r="K154" s="131" t="s">
        <v>47</v>
      </c>
      <c r="L154" s="22"/>
      <c r="M154" s="196" t="s">
        <v>47</v>
      </c>
      <c r="N154" s="135" t="s">
        <v>86</v>
      </c>
      <c r="O154" s="40"/>
      <c r="P154" s="136">
        <f>O154*H154</f>
        <v>0</v>
      </c>
      <c r="Q154" s="136">
        <v>0</v>
      </c>
      <c r="R154" s="136">
        <f>Q154*H154</f>
        <v>0</v>
      </c>
      <c r="S154" s="136">
        <v>0</v>
      </c>
      <c r="T154" s="137">
        <f>S154*H154</f>
        <v>0</v>
      </c>
      <c r="U154" s="215"/>
      <c r="V154" s="215"/>
      <c r="W154" s="215"/>
      <c r="X154" s="215"/>
      <c r="Y154" s="215"/>
      <c r="Z154" s="215"/>
      <c r="AA154" s="215"/>
      <c r="AB154" s="215"/>
      <c r="AC154" s="215"/>
      <c r="AD154" s="215"/>
      <c r="AE154" s="215"/>
      <c r="AF154" s="215"/>
      <c r="AG154" s="215"/>
      <c r="AH154" s="215"/>
      <c r="AI154" s="215"/>
      <c r="AJ154" s="215"/>
      <c r="AK154" s="215"/>
      <c r="AL154" s="215"/>
      <c r="AM154" s="215"/>
      <c r="AN154" s="215"/>
      <c r="AO154" s="215"/>
      <c r="AP154" s="215"/>
      <c r="AQ154" s="215"/>
      <c r="AR154" s="217" t="s">
        <v>170</v>
      </c>
      <c r="AS154" s="215"/>
      <c r="AT154" s="217" t="s">
        <v>167</v>
      </c>
      <c r="AU154" s="217" t="s">
        <v>123</v>
      </c>
      <c r="AV154" s="215"/>
      <c r="AW154" s="215"/>
      <c r="AX154" s="215"/>
      <c r="AY154" s="217" t="s">
        <v>165</v>
      </c>
      <c r="AZ154" s="215"/>
      <c r="BA154" s="215"/>
      <c r="BB154" s="215"/>
      <c r="BC154" s="215"/>
      <c r="BD154" s="215"/>
      <c r="BE154" s="138">
        <f>IF(N154="základní",J154,0)</f>
        <v>0</v>
      </c>
      <c r="BF154" s="138">
        <f>IF(N154="snížená",J154,0)</f>
        <v>0</v>
      </c>
      <c r="BG154" s="138">
        <f>IF(N154="zákl. přenesená",J154,0)</f>
        <v>0</v>
      </c>
      <c r="BH154" s="138">
        <f>IF(N154="sníž. přenesená",J154,0)</f>
        <v>0</v>
      </c>
      <c r="BI154" s="138">
        <f>IF(N154="nulová",J154,0)</f>
        <v>0</v>
      </c>
      <c r="BJ154" s="217" t="s">
        <v>123</v>
      </c>
      <c r="BK154" s="138">
        <f>ROUND(I154*H154,2)</f>
        <v>0</v>
      </c>
      <c r="BL154" s="217" t="s">
        <v>170</v>
      </c>
      <c r="BM154" s="217" t="s">
        <v>259</v>
      </c>
    </row>
    <row r="155" spans="2:65" s="1" customFormat="1" ht="12">
      <c r="B155" s="20"/>
      <c r="C155" s="202"/>
      <c r="D155" s="139" t="s">
        <v>172</v>
      </c>
      <c r="E155" s="202"/>
      <c r="F155" s="140" t="s">
        <v>258</v>
      </c>
      <c r="G155" s="202"/>
      <c r="H155" s="202"/>
      <c r="I155" s="177"/>
      <c r="J155" s="202"/>
      <c r="K155" s="202"/>
      <c r="L155" s="22"/>
      <c r="M155" s="141"/>
      <c r="N155" s="40"/>
      <c r="O155" s="40"/>
      <c r="P155" s="40"/>
      <c r="Q155" s="40"/>
      <c r="R155" s="40"/>
      <c r="S155" s="40"/>
      <c r="T155" s="41"/>
      <c r="U155" s="215"/>
      <c r="V155" s="215"/>
      <c r="W155" s="215"/>
      <c r="X155" s="215"/>
      <c r="Y155" s="215"/>
      <c r="Z155" s="215"/>
      <c r="AA155" s="215"/>
      <c r="AB155" s="215"/>
      <c r="AC155" s="215"/>
      <c r="AD155" s="215"/>
      <c r="AE155" s="215"/>
      <c r="AF155" s="215"/>
      <c r="AG155" s="215"/>
      <c r="AH155" s="215"/>
      <c r="AI155" s="215"/>
      <c r="AJ155" s="215"/>
      <c r="AK155" s="215"/>
      <c r="AL155" s="215"/>
      <c r="AM155" s="215"/>
      <c r="AN155" s="215"/>
      <c r="AO155" s="215"/>
      <c r="AP155" s="215"/>
      <c r="AQ155" s="215"/>
      <c r="AR155" s="215"/>
      <c r="AS155" s="215"/>
      <c r="AT155" s="217" t="s">
        <v>172</v>
      </c>
      <c r="AU155" s="217" t="s">
        <v>123</v>
      </c>
      <c r="AV155" s="215"/>
      <c r="AW155" s="215"/>
      <c r="AX155" s="215"/>
      <c r="AY155" s="215"/>
      <c r="AZ155" s="215"/>
      <c r="BA155" s="215"/>
      <c r="BB155" s="215"/>
      <c r="BC155" s="215"/>
      <c r="BD155" s="215"/>
      <c r="BE155" s="215"/>
      <c r="BF155" s="215"/>
      <c r="BG155" s="215"/>
      <c r="BH155" s="215"/>
      <c r="BI155" s="215"/>
      <c r="BJ155" s="215"/>
      <c r="BK155" s="215"/>
      <c r="BL155" s="215"/>
      <c r="BM155" s="215"/>
    </row>
    <row r="156" spans="2:65" s="1" customFormat="1" ht="22.5" customHeight="1">
      <c r="B156" s="20"/>
      <c r="C156" s="129" t="s">
        <v>115</v>
      </c>
      <c r="D156" s="129" t="s">
        <v>167</v>
      </c>
      <c r="E156" s="130" t="s">
        <v>260</v>
      </c>
      <c r="F156" s="131" t="s">
        <v>261</v>
      </c>
      <c r="G156" s="132" t="s">
        <v>47</v>
      </c>
      <c r="H156" s="133">
        <v>1</v>
      </c>
      <c r="I156" s="195"/>
      <c r="J156" s="134">
        <f>ROUND(I156*H156,2)</f>
        <v>0</v>
      </c>
      <c r="K156" s="131" t="s">
        <v>47</v>
      </c>
      <c r="L156" s="22"/>
      <c r="M156" s="196" t="s">
        <v>47</v>
      </c>
      <c r="N156" s="135" t="s">
        <v>86</v>
      </c>
      <c r="O156" s="40"/>
      <c r="P156" s="136">
        <f>O156*H156</f>
        <v>0</v>
      </c>
      <c r="Q156" s="136">
        <v>0</v>
      </c>
      <c r="R156" s="136">
        <f>Q156*H156</f>
        <v>0</v>
      </c>
      <c r="S156" s="136">
        <v>0</v>
      </c>
      <c r="T156" s="137">
        <f>S156*H156</f>
        <v>0</v>
      </c>
      <c r="U156" s="215"/>
      <c r="V156" s="215"/>
      <c r="W156" s="215"/>
      <c r="X156" s="215"/>
      <c r="Y156" s="215"/>
      <c r="Z156" s="215"/>
      <c r="AA156" s="215"/>
      <c r="AB156" s="215"/>
      <c r="AC156" s="215"/>
      <c r="AD156" s="215"/>
      <c r="AE156" s="215"/>
      <c r="AF156" s="215"/>
      <c r="AG156" s="215"/>
      <c r="AH156" s="215"/>
      <c r="AI156" s="215"/>
      <c r="AJ156" s="215"/>
      <c r="AK156" s="215"/>
      <c r="AL156" s="215"/>
      <c r="AM156" s="215"/>
      <c r="AN156" s="215"/>
      <c r="AO156" s="215"/>
      <c r="AP156" s="215"/>
      <c r="AQ156" s="215"/>
      <c r="AR156" s="217" t="s">
        <v>170</v>
      </c>
      <c r="AS156" s="215"/>
      <c r="AT156" s="217" t="s">
        <v>167</v>
      </c>
      <c r="AU156" s="217" t="s">
        <v>123</v>
      </c>
      <c r="AV156" s="215"/>
      <c r="AW156" s="215"/>
      <c r="AX156" s="215"/>
      <c r="AY156" s="217" t="s">
        <v>165</v>
      </c>
      <c r="AZ156" s="215"/>
      <c r="BA156" s="215"/>
      <c r="BB156" s="215"/>
      <c r="BC156" s="215"/>
      <c r="BD156" s="215"/>
      <c r="BE156" s="138">
        <f>IF(N156="základní",J156,0)</f>
        <v>0</v>
      </c>
      <c r="BF156" s="138">
        <f>IF(N156="snížená",J156,0)</f>
        <v>0</v>
      </c>
      <c r="BG156" s="138">
        <f>IF(N156="zákl. přenesená",J156,0)</f>
        <v>0</v>
      </c>
      <c r="BH156" s="138">
        <f>IF(N156="sníž. přenesená",J156,0)</f>
        <v>0</v>
      </c>
      <c r="BI156" s="138">
        <f>IF(N156="nulová",J156,0)</f>
        <v>0</v>
      </c>
      <c r="BJ156" s="217" t="s">
        <v>123</v>
      </c>
      <c r="BK156" s="138">
        <f>ROUND(I156*H156,2)</f>
        <v>0</v>
      </c>
      <c r="BL156" s="217" t="s">
        <v>170</v>
      </c>
      <c r="BM156" s="217" t="s">
        <v>262</v>
      </c>
    </row>
    <row r="157" spans="2:65" s="1" customFormat="1" ht="19.5">
      <c r="B157" s="20"/>
      <c r="C157" s="202"/>
      <c r="D157" s="139" t="s">
        <v>172</v>
      </c>
      <c r="E157" s="202"/>
      <c r="F157" s="140" t="s">
        <v>261</v>
      </c>
      <c r="G157" s="202"/>
      <c r="H157" s="202"/>
      <c r="I157" s="177"/>
      <c r="J157" s="202"/>
      <c r="K157" s="202"/>
      <c r="L157" s="22"/>
      <c r="M157" s="141"/>
      <c r="N157" s="40"/>
      <c r="O157" s="40"/>
      <c r="P157" s="40"/>
      <c r="Q157" s="40"/>
      <c r="R157" s="40"/>
      <c r="S157" s="40"/>
      <c r="T157" s="41"/>
      <c r="U157" s="215"/>
      <c r="V157" s="215"/>
      <c r="W157" s="215"/>
      <c r="X157" s="215"/>
      <c r="Y157" s="215"/>
      <c r="Z157" s="215"/>
      <c r="AA157" s="215"/>
      <c r="AB157" s="215"/>
      <c r="AC157" s="215"/>
      <c r="AD157" s="215"/>
      <c r="AE157" s="215"/>
      <c r="AF157" s="215"/>
      <c r="AG157" s="215"/>
      <c r="AH157" s="215"/>
      <c r="AI157" s="215"/>
      <c r="AJ157" s="215"/>
      <c r="AK157" s="215"/>
      <c r="AL157" s="215"/>
      <c r="AM157" s="215"/>
      <c r="AN157" s="215"/>
      <c r="AO157" s="215"/>
      <c r="AP157" s="215"/>
      <c r="AQ157" s="215"/>
      <c r="AR157" s="215"/>
      <c r="AS157" s="215"/>
      <c r="AT157" s="217" t="s">
        <v>172</v>
      </c>
      <c r="AU157" s="217" t="s">
        <v>123</v>
      </c>
      <c r="AV157" s="215"/>
      <c r="AW157" s="215"/>
      <c r="AX157" s="215"/>
      <c r="AY157" s="215"/>
      <c r="AZ157" s="215"/>
      <c r="BA157" s="215"/>
      <c r="BB157" s="215"/>
      <c r="BC157" s="215"/>
      <c r="BD157" s="215"/>
      <c r="BE157" s="215"/>
      <c r="BF157" s="215"/>
      <c r="BG157" s="215"/>
      <c r="BH157" s="215"/>
      <c r="BI157" s="215"/>
      <c r="BJ157" s="215"/>
      <c r="BK157" s="215"/>
      <c r="BL157" s="215"/>
      <c r="BM157" s="215"/>
    </row>
    <row r="158" spans="2:65" s="1" customFormat="1" ht="16.5" customHeight="1">
      <c r="B158" s="20"/>
      <c r="C158" s="129" t="s">
        <v>115</v>
      </c>
      <c r="D158" s="129" t="s">
        <v>167</v>
      </c>
      <c r="E158" s="130" t="s">
        <v>263</v>
      </c>
      <c r="F158" s="131" t="s">
        <v>264</v>
      </c>
      <c r="G158" s="132" t="s">
        <v>47</v>
      </c>
      <c r="H158" s="133">
        <v>1</v>
      </c>
      <c r="I158" s="195"/>
      <c r="J158" s="134">
        <f>ROUND(I158*H158,2)</f>
        <v>0</v>
      </c>
      <c r="K158" s="131" t="s">
        <v>47</v>
      </c>
      <c r="L158" s="22"/>
      <c r="M158" s="196" t="s">
        <v>47</v>
      </c>
      <c r="N158" s="135" t="s">
        <v>86</v>
      </c>
      <c r="O158" s="40"/>
      <c r="P158" s="136">
        <f>O158*H158</f>
        <v>0</v>
      </c>
      <c r="Q158" s="136">
        <v>0</v>
      </c>
      <c r="R158" s="136">
        <f>Q158*H158</f>
        <v>0</v>
      </c>
      <c r="S158" s="136">
        <v>0</v>
      </c>
      <c r="T158" s="137">
        <f>S158*H158</f>
        <v>0</v>
      </c>
      <c r="U158" s="215"/>
      <c r="V158" s="215"/>
      <c r="W158" s="215"/>
      <c r="X158" s="215"/>
      <c r="Y158" s="215"/>
      <c r="Z158" s="215"/>
      <c r="AA158" s="215"/>
      <c r="AB158" s="215"/>
      <c r="AC158" s="215"/>
      <c r="AD158" s="215"/>
      <c r="AE158" s="215"/>
      <c r="AF158" s="215"/>
      <c r="AG158" s="215"/>
      <c r="AH158" s="215"/>
      <c r="AI158" s="215"/>
      <c r="AJ158" s="215"/>
      <c r="AK158" s="215"/>
      <c r="AL158" s="215"/>
      <c r="AM158" s="215"/>
      <c r="AN158" s="215"/>
      <c r="AO158" s="215"/>
      <c r="AP158" s="215"/>
      <c r="AQ158" s="215"/>
      <c r="AR158" s="217" t="s">
        <v>170</v>
      </c>
      <c r="AS158" s="215"/>
      <c r="AT158" s="217" t="s">
        <v>167</v>
      </c>
      <c r="AU158" s="217" t="s">
        <v>123</v>
      </c>
      <c r="AV158" s="215"/>
      <c r="AW158" s="215"/>
      <c r="AX158" s="215"/>
      <c r="AY158" s="217" t="s">
        <v>165</v>
      </c>
      <c r="AZ158" s="215"/>
      <c r="BA158" s="215"/>
      <c r="BB158" s="215"/>
      <c r="BC158" s="215"/>
      <c r="BD158" s="215"/>
      <c r="BE158" s="138">
        <f>IF(N158="základní",J158,0)</f>
        <v>0</v>
      </c>
      <c r="BF158" s="138">
        <f>IF(N158="snížená",J158,0)</f>
        <v>0</v>
      </c>
      <c r="BG158" s="138">
        <f>IF(N158="zákl. přenesená",J158,0)</f>
        <v>0</v>
      </c>
      <c r="BH158" s="138">
        <f>IF(N158="sníž. přenesená",J158,0)</f>
        <v>0</v>
      </c>
      <c r="BI158" s="138">
        <f>IF(N158="nulová",J158,0)</f>
        <v>0</v>
      </c>
      <c r="BJ158" s="217" t="s">
        <v>123</v>
      </c>
      <c r="BK158" s="138">
        <f>ROUND(I158*H158,2)</f>
        <v>0</v>
      </c>
      <c r="BL158" s="217" t="s">
        <v>170</v>
      </c>
      <c r="BM158" s="217" t="s">
        <v>265</v>
      </c>
    </row>
    <row r="159" spans="2:65" s="1" customFormat="1" ht="12">
      <c r="B159" s="20"/>
      <c r="C159" s="202"/>
      <c r="D159" s="139" t="s">
        <v>172</v>
      </c>
      <c r="E159" s="202"/>
      <c r="F159" s="140" t="s">
        <v>264</v>
      </c>
      <c r="G159" s="202"/>
      <c r="H159" s="202"/>
      <c r="I159" s="177"/>
      <c r="J159" s="202"/>
      <c r="K159" s="202"/>
      <c r="L159" s="22"/>
      <c r="M159" s="141"/>
      <c r="N159" s="40"/>
      <c r="O159" s="40"/>
      <c r="P159" s="40"/>
      <c r="Q159" s="40"/>
      <c r="R159" s="40"/>
      <c r="S159" s="40"/>
      <c r="T159" s="41"/>
      <c r="U159" s="215"/>
      <c r="V159" s="215"/>
      <c r="W159" s="215"/>
      <c r="X159" s="215"/>
      <c r="Y159" s="215"/>
      <c r="Z159" s="215"/>
      <c r="AA159" s="215"/>
      <c r="AB159" s="215"/>
      <c r="AC159" s="215"/>
      <c r="AD159" s="215"/>
      <c r="AE159" s="215"/>
      <c r="AF159" s="215"/>
      <c r="AG159" s="215"/>
      <c r="AH159" s="215"/>
      <c r="AI159" s="215"/>
      <c r="AJ159" s="215"/>
      <c r="AK159" s="215"/>
      <c r="AL159" s="215"/>
      <c r="AM159" s="215"/>
      <c r="AN159" s="215"/>
      <c r="AO159" s="215"/>
      <c r="AP159" s="215"/>
      <c r="AQ159" s="215"/>
      <c r="AR159" s="215"/>
      <c r="AS159" s="215"/>
      <c r="AT159" s="217" t="s">
        <v>172</v>
      </c>
      <c r="AU159" s="217" t="s">
        <v>123</v>
      </c>
      <c r="AV159" s="215"/>
      <c r="AW159" s="215"/>
      <c r="AX159" s="215"/>
      <c r="AY159" s="215"/>
      <c r="AZ159" s="215"/>
      <c r="BA159" s="215"/>
      <c r="BB159" s="215"/>
      <c r="BC159" s="215"/>
      <c r="BD159" s="215"/>
      <c r="BE159" s="215"/>
      <c r="BF159" s="215"/>
      <c r="BG159" s="215"/>
      <c r="BH159" s="215"/>
      <c r="BI159" s="215"/>
      <c r="BJ159" s="215"/>
      <c r="BK159" s="215"/>
      <c r="BL159" s="215"/>
      <c r="BM159" s="215"/>
    </row>
    <row r="160" spans="2:65" s="1" customFormat="1" ht="16.5" customHeight="1">
      <c r="B160" s="20"/>
      <c r="C160" s="129" t="s">
        <v>115</v>
      </c>
      <c r="D160" s="129" t="s">
        <v>167</v>
      </c>
      <c r="E160" s="130" t="s">
        <v>213</v>
      </c>
      <c r="F160" s="131" t="s">
        <v>266</v>
      </c>
      <c r="G160" s="132" t="s">
        <v>47</v>
      </c>
      <c r="H160" s="133">
        <v>1</v>
      </c>
      <c r="I160" s="195"/>
      <c r="J160" s="134">
        <f>ROUND(I160*H160,2)</f>
        <v>0</v>
      </c>
      <c r="K160" s="131" t="s">
        <v>47</v>
      </c>
      <c r="L160" s="22"/>
      <c r="M160" s="196" t="s">
        <v>47</v>
      </c>
      <c r="N160" s="135" t="s">
        <v>86</v>
      </c>
      <c r="O160" s="40"/>
      <c r="P160" s="136">
        <f>O160*H160</f>
        <v>0</v>
      </c>
      <c r="Q160" s="136">
        <v>0</v>
      </c>
      <c r="R160" s="136">
        <f>Q160*H160</f>
        <v>0</v>
      </c>
      <c r="S160" s="136">
        <v>0</v>
      </c>
      <c r="T160" s="137">
        <f>S160*H160</f>
        <v>0</v>
      </c>
      <c r="U160" s="215"/>
      <c r="V160" s="215"/>
      <c r="W160" s="215"/>
      <c r="X160" s="215"/>
      <c r="Y160" s="215"/>
      <c r="Z160" s="215"/>
      <c r="AA160" s="215"/>
      <c r="AB160" s="215"/>
      <c r="AC160" s="215"/>
      <c r="AD160" s="215"/>
      <c r="AE160" s="215"/>
      <c r="AF160" s="215"/>
      <c r="AG160" s="215"/>
      <c r="AH160" s="215"/>
      <c r="AI160" s="215"/>
      <c r="AJ160" s="215"/>
      <c r="AK160" s="215"/>
      <c r="AL160" s="215"/>
      <c r="AM160" s="215"/>
      <c r="AN160" s="215"/>
      <c r="AO160" s="215"/>
      <c r="AP160" s="215"/>
      <c r="AQ160" s="215"/>
      <c r="AR160" s="217" t="s">
        <v>170</v>
      </c>
      <c r="AS160" s="215"/>
      <c r="AT160" s="217" t="s">
        <v>167</v>
      </c>
      <c r="AU160" s="217" t="s">
        <v>123</v>
      </c>
      <c r="AV160" s="215"/>
      <c r="AW160" s="215"/>
      <c r="AX160" s="215"/>
      <c r="AY160" s="217" t="s">
        <v>165</v>
      </c>
      <c r="AZ160" s="215"/>
      <c r="BA160" s="215"/>
      <c r="BB160" s="215"/>
      <c r="BC160" s="215"/>
      <c r="BD160" s="215"/>
      <c r="BE160" s="138">
        <f>IF(N160="základní",J160,0)</f>
        <v>0</v>
      </c>
      <c r="BF160" s="138">
        <f>IF(N160="snížená",J160,0)</f>
        <v>0</v>
      </c>
      <c r="BG160" s="138">
        <f>IF(N160="zákl. přenesená",J160,0)</f>
        <v>0</v>
      </c>
      <c r="BH160" s="138">
        <f>IF(N160="sníž. přenesená",J160,0)</f>
        <v>0</v>
      </c>
      <c r="BI160" s="138">
        <f>IF(N160="nulová",J160,0)</f>
        <v>0</v>
      </c>
      <c r="BJ160" s="217" t="s">
        <v>123</v>
      </c>
      <c r="BK160" s="138">
        <f>ROUND(I160*H160,2)</f>
        <v>0</v>
      </c>
      <c r="BL160" s="217" t="s">
        <v>170</v>
      </c>
      <c r="BM160" s="217" t="s">
        <v>267</v>
      </c>
    </row>
    <row r="161" spans="2:65" s="1" customFormat="1" ht="12">
      <c r="B161" s="20"/>
      <c r="C161" s="202"/>
      <c r="D161" s="139" t="s">
        <v>172</v>
      </c>
      <c r="E161" s="202"/>
      <c r="F161" s="140" t="s">
        <v>266</v>
      </c>
      <c r="G161" s="202"/>
      <c r="H161" s="202"/>
      <c r="I161" s="177"/>
      <c r="J161" s="202"/>
      <c r="K161" s="202"/>
      <c r="L161" s="22"/>
      <c r="M161" s="141"/>
      <c r="N161" s="40"/>
      <c r="O161" s="40"/>
      <c r="P161" s="40"/>
      <c r="Q161" s="40"/>
      <c r="R161" s="40"/>
      <c r="S161" s="40"/>
      <c r="T161" s="41"/>
      <c r="U161" s="215"/>
      <c r="V161" s="215"/>
      <c r="W161" s="215"/>
      <c r="X161" s="215"/>
      <c r="Y161" s="215"/>
      <c r="Z161" s="215"/>
      <c r="AA161" s="215"/>
      <c r="AB161" s="215"/>
      <c r="AC161" s="215"/>
      <c r="AD161" s="215"/>
      <c r="AE161" s="215"/>
      <c r="AF161" s="215"/>
      <c r="AG161" s="215"/>
      <c r="AH161" s="215"/>
      <c r="AI161" s="215"/>
      <c r="AJ161" s="215"/>
      <c r="AK161" s="215"/>
      <c r="AL161" s="215"/>
      <c r="AM161" s="215"/>
      <c r="AN161" s="215"/>
      <c r="AO161" s="215"/>
      <c r="AP161" s="215"/>
      <c r="AQ161" s="215"/>
      <c r="AR161" s="215"/>
      <c r="AS161" s="215"/>
      <c r="AT161" s="217" t="s">
        <v>172</v>
      </c>
      <c r="AU161" s="217" t="s">
        <v>123</v>
      </c>
      <c r="AV161" s="215"/>
      <c r="AW161" s="215"/>
      <c r="AX161" s="215"/>
      <c r="AY161" s="215"/>
      <c r="AZ161" s="215"/>
      <c r="BA161" s="215"/>
      <c r="BB161" s="215"/>
      <c r="BC161" s="215"/>
      <c r="BD161" s="215"/>
      <c r="BE161" s="215"/>
      <c r="BF161" s="215"/>
      <c r="BG161" s="215"/>
      <c r="BH161" s="215"/>
      <c r="BI161" s="215"/>
      <c r="BJ161" s="215"/>
      <c r="BK161" s="215"/>
      <c r="BL161" s="215"/>
      <c r="BM161" s="215"/>
    </row>
    <row r="162" spans="2:65" s="1" customFormat="1" ht="33.75" customHeight="1">
      <c r="B162" s="20"/>
      <c r="C162" s="129" t="s">
        <v>115</v>
      </c>
      <c r="D162" s="129" t="s">
        <v>167</v>
      </c>
      <c r="E162" s="130" t="s">
        <v>268</v>
      </c>
      <c r="F162" s="131" t="s">
        <v>269</v>
      </c>
      <c r="G162" s="132" t="s">
        <v>47</v>
      </c>
      <c r="H162" s="133">
        <v>1</v>
      </c>
      <c r="I162" s="195"/>
      <c r="J162" s="134">
        <f>ROUND(I162*H162,2)</f>
        <v>0</v>
      </c>
      <c r="K162" s="131" t="s">
        <v>47</v>
      </c>
      <c r="L162" s="22"/>
      <c r="M162" s="196" t="s">
        <v>47</v>
      </c>
      <c r="N162" s="135" t="s">
        <v>86</v>
      </c>
      <c r="O162" s="40"/>
      <c r="P162" s="136">
        <f>O162*H162</f>
        <v>0</v>
      </c>
      <c r="Q162" s="136">
        <v>0</v>
      </c>
      <c r="R162" s="136">
        <f>Q162*H162</f>
        <v>0</v>
      </c>
      <c r="S162" s="136">
        <v>0</v>
      </c>
      <c r="T162" s="137">
        <f>S162*H162</f>
        <v>0</v>
      </c>
      <c r="U162" s="215"/>
      <c r="V162" s="215"/>
      <c r="W162" s="215"/>
      <c r="X162" s="215"/>
      <c r="Y162" s="215"/>
      <c r="Z162" s="215"/>
      <c r="AA162" s="215"/>
      <c r="AB162" s="215"/>
      <c r="AC162" s="215"/>
      <c r="AD162" s="215"/>
      <c r="AE162" s="215"/>
      <c r="AF162" s="215"/>
      <c r="AG162" s="215"/>
      <c r="AH162" s="215"/>
      <c r="AI162" s="215"/>
      <c r="AJ162" s="215"/>
      <c r="AK162" s="215"/>
      <c r="AL162" s="215"/>
      <c r="AM162" s="215"/>
      <c r="AN162" s="215"/>
      <c r="AO162" s="215"/>
      <c r="AP162" s="215"/>
      <c r="AQ162" s="215"/>
      <c r="AR162" s="217" t="s">
        <v>170</v>
      </c>
      <c r="AS162" s="215"/>
      <c r="AT162" s="217" t="s">
        <v>167</v>
      </c>
      <c r="AU162" s="217" t="s">
        <v>123</v>
      </c>
      <c r="AV162" s="215"/>
      <c r="AW162" s="215"/>
      <c r="AX162" s="215"/>
      <c r="AY162" s="217" t="s">
        <v>165</v>
      </c>
      <c r="AZ162" s="215"/>
      <c r="BA162" s="215"/>
      <c r="BB162" s="215"/>
      <c r="BC162" s="215"/>
      <c r="BD162" s="215"/>
      <c r="BE162" s="138">
        <f>IF(N162="základní",J162,0)</f>
        <v>0</v>
      </c>
      <c r="BF162" s="138">
        <f>IF(N162="snížená",J162,0)</f>
        <v>0</v>
      </c>
      <c r="BG162" s="138">
        <f>IF(N162="zákl. přenesená",J162,0)</f>
        <v>0</v>
      </c>
      <c r="BH162" s="138">
        <f>IF(N162="sníž. přenesená",J162,0)</f>
        <v>0</v>
      </c>
      <c r="BI162" s="138">
        <f>IF(N162="nulová",J162,0)</f>
        <v>0</v>
      </c>
      <c r="BJ162" s="217" t="s">
        <v>123</v>
      </c>
      <c r="BK162" s="138">
        <f>ROUND(I162*H162,2)</f>
        <v>0</v>
      </c>
      <c r="BL162" s="217" t="s">
        <v>170</v>
      </c>
      <c r="BM162" s="217" t="s">
        <v>270</v>
      </c>
    </row>
    <row r="163" spans="2:65" s="1" customFormat="1" ht="39">
      <c r="B163" s="20"/>
      <c r="C163" s="202"/>
      <c r="D163" s="139" t="s">
        <v>172</v>
      </c>
      <c r="E163" s="202"/>
      <c r="F163" s="140" t="s">
        <v>271</v>
      </c>
      <c r="G163" s="202"/>
      <c r="H163" s="202"/>
      <c r="I163" s="177"/>
      <c r="J163" s="202"/>
      <c r="K163" s="202"/>
      <c r="L163" s="22"/>
      <c r="M163" s="141"/>
      <c r="N163" s="40"/>
      <c r="O163" s="40"/>
      <c r="P163" s="40"/>
      <c r="Q163" s="40"/>
      <c r="R163" s="40"/>
      <c r="S163" s="40"/>
      <c r="T163" s="41"/>
      <c r="U163" s="215"/>
      <c r="V163" s="215"/>
      <c r="W163" s="215"/>
      <c r="X163" s="215"/>
      <c r="Y163" s="215"/>
      <c r="Z163" s="215"/>
      <c r="AA163" s="215"/>
      <c r="AB163" s="215"/>
      <c r="AC163" s="215"/>
      <c r="AD163" s="215"/>
      <c r="AE163" s="215"/>
      <c r="AF163" s="215"/>
      <c r="AG163" s="215"/>
      <c r="AH163" s="215"/>
      <c r="AI163" s="215"/>
      <c r="AJ163" s="215"/>
      <c r="AK163" s="215"/>
      <c r="AL163" s="215"/>
      <c r="AM163" s="215"/>
      <c r="AN163" s="215"/>
      <c r="AO163" s="215"/>
      <c r="AP163" s="215"/>
      <c r="AQ163" s="215"/>
      <c r="AR163" s="215"/>
      <c r="AS163" s="215"/>
      <c r="AT163" s="217" t="s">
        <v>172</v>
      </c>
      <c r="AU163" s="217" t="s">
        <v>123</v>
      </c>
      <c r="AV163" s="215"/>
      <c r="AW163" s="215"/>
      <c r="AX163" s="215"/>
      <c r="AY163" s="215"/>
      <c r="AZ163" s="215"/>
      <c r="BA163" s="215"/>
      <c r="BB163" s="215"/>
      <c r="BC163" s="215"/>
      <c r="BD163" s="215"/>
      <c r="BE163" s="215"/>
      <c r="BF163" s="215"/>
      <c r="BG163" s="215"/>
      <c r="BH163" s="215"/>
      <c r="BI163" s="215"/>
      <c r="BJ163" s="215"/>
      <c r="BK163" s="215"/>
      <c r="BL163" s="215"/>
      <c r="BM163" s="215"/>
    </row>
    <row r="164" spans="2:65" s="1" customFormat="1" ht="16.5" customHeight="1">
      <c r="B164" s="20"/>
      <c r="C164" s="129" t="s">
        <v>115</v>
      </c>
      <c r="D164" s="129" t="s">
        <v>167</v>
      </c>
      <c r="E164" s="130" t="s">
        <v>217</v>
      </c>
      <c r="F164" s="131" t="s">
        <v>272</v>
      </c>
      <c r="G164" s="132" t="s">
        <v>47</v>
      </c>
      <c r="H164" s="133">
        <v>1</v>
      </c>
      <c r="I164" s="195"/>
      <c r="J164" s="134">
        <f>ROUND(I164*H164,2)</f>
        <v>0</v>
      </c>
      <c r="K164" s="131" t="s">
        <v>47</v>
      </c>
      <c r="L164" s="22"/>
      <c r="M164" s="196" t="s">
        <v>47</v>
      </c>
      <c r="N164" s="135" t="s">
        <v>86</v>
      </c>
      <c r="O164" s="40"/>
      <c r="P164" s="136">
        <f>O164*H164</f>
        <v>0</v>
      </c>
      <c r="Q164" s="136">
        <v>0</v>
      </c>
      <c r="R164" s="136">
        <f>Q164*H164</f>
        <v>0</v>
      </c>
      <c r="S164" s="136">
        <v>0</v>
      </c>
      <c r="T164" s="137">
        <f>S164*H164</f>
        <v>0</v>
      </c>
      <c r="U164" s="215"/>
      <c r="V164" s="215"/>
      <c r="W164" s="215"/>
      <c r="X164" s="215"/>
      <c r="Y164" s="215"/>
      <c r="Z164" s="215"/>
      <c r="AA164" s="215"/>
      <c r="AB164" s="215"/>
      <c r="AC164" s="215"/>
      <c r="AD164" s="215"/>
      <c r="AE164" s="215"/>
      <c r="AF164" s="215"/>
      <c r="AG164" s="215"/>
      <c r="AH164" s="215"/>
      <c r="AI164" s="215"/>
      <c r="AJ164" s="215"/>
      <c r="AK164" s="215"/>
      <c r="AL164" s="215"/>
      <c r="AM164" s="215"/>
      <c r="AN164" s="215"/>
      <c r="AO164" s="215"/>
      <c r="AP164" s="215"/>
      <c r="AQ164" s="215"/>
      <c r="AR164" s="217" t="s">
        <v>170</v>
      </c>
      <c r="AS164" s="215"/>
      <c r="AT164" s="217" t="s">
        <v>167</v>
      </c>
      <c r="AU164" s="217" t="s">
        <v>123</v>
      </c>
      <c r="AV164" s="215"/>
      <c r="AW164" s="215"/>
      <c r="AX164" s="215"/>
      <c r="AY164" s="217" t="s">
        <v>165</v>
      </c>
      <c r="AZ164" s="215"/>
      <c r="BA164" s="215"/>
      <c r="BB164" s="215"/>
      <c r="BC164" s="215"/>
      <c r="BD164" s="215"/>
      <c r="BE164" s="138">
        <f>IF(N164="základní",J164,0)</f>
        <v>0</v>
      </c>
      <c r="BF164" s="138">
        <f>IF(N164="snížená",J164,0)</f>
        <v>0</v>
      </c>
      <c r="BG164" s="138">
        <f>IF(N164="zákl. přenesená",J164,0)</f>
        <v>0</v>
      </c>
      <c r="BH164" s="138">
        <f>IF(N164="sníž. přenesená",J164,0)</f>
        <v>0</v>
      </c>
      <c r="BI164" s="138">
        <f>IF(N164="nulová",J164,0)</f>
        <v>0</v>
      </c>
      <c r="BJ164" s="217" t="s">
        <v>123</v>
      </c>
      <c r="BK164" s="138">
        <f>ROUND(I164*H164,2)</f>
        <v>0</v>
      </c>
      <c r="BL164" s="217" t="s">
        <v>170</v>
      </c>
      <c r="BM164" s="217" t="s">
        <v>273</v>
      </c>
    </row>
    <row r="165" spans="2:65" s="1" customFormat="1" ht="12">
      <c r="B165" s="20"/>
      <c r="C165" s="202"/>
      <c r="D165" s="139" t="s">
        <v>172</v>
      </c>
      <c r="E165" s="202"/>
      <c r="F165" s="140" t="s">
        <v>272</v>
      </c>
      <c r="G165" s="202"/>
      <c r="H165" s="202"/>
      <c r="I165" s="177"/>
      <c r="J165" s="202"/>
      <c r="K165" s="202"/>
      <c r="L165" s="22"/>
      <c r="M165" s="141"/>
      <c r="N165" s="40"/>
      <c r="O165" s="40"/>
      <c r="P165" s="40"/>
      <c r="Q165" s="40"/>
      <c r="R165" s="40"/>
      <c r="S165" s="40"/>
      <c r="T165" s="41"/>
      <c r="U165" s="215"/>
      <c r="V165" s="215"/>
      <c r="W165" s="215"/>
      <c r="X165" s="215"/>
      <c r="Y165" s="215"/>
      <c r="Z165" s="215"/>
      <c r="AA165" s="215"/>
      <c r="AB165" s="215"/>
      <c r="AC165" s="215"/>
      <c r="AD165" s="215"/>
      <c r="AE165" s="215"/>
      <c r="AF165" s="215"/>
      <c r="AG165" s="215"/>
      <c r="AH165" s="215"/>
      <c r="AI165" s="215"/>
      <c r="AJ165" s="215"/>
      <c r="AK165" s="215"/>
      <c r="AL165" s="215"/>
      <c r="AM165" s="215"/>
      <c r="AN165" s="215"/>
      <c r="AO165" s="215"/>
      <c r="AP165" s="215"/>
      <c r="AQ165" s="215"/>
      <c r="AR165" s="215"/>
      <c r="AS165" s="215"/>
      <c r="AT165" s="217" t="s">
        <v>172</v>
      </c>
      <c r="AU165" s="217" t="s">
        <v>123</v>
      </c>
      <c r="AV165" s="215"/>
      <c r="AW165" s="215"/>
      <c r="AX165" s="215"/>
      <c r="AY165" s="215"/>
      <c r="AZ165" s="215"/>
      <c r="BA165" s="215"/>
      <c r="BB165" s="215"/>
      <c r="BC165" s="215"/>
      <c r="BD165" s="215"/>
      <c r="BE165" s="215"/>
      <c r="BF165" s="215"/>
      <c r="BG165" s="215"/>
      <c r="BH165" s="215"/>
      <c r="BI165" s="215"/>
      <c r="BJ165" s="215"/>
      <c r="BK165" s="215"/>
      <c r="BL165" s="215"/>
      <c r="BM165" s="215"/>
    </row>
    <row r="166" spans="2:65" s="1" customFormat="1" ht="16.5" customHeight="1">
      <c r="B166" s="20"/>
      <c r="C166" s="129" t="s">
        <v>115</v>
      </c>
      <c r="D166" s="129" t="s">
        <v>167</v>
      </c>
      <c r="E166" s="130" t="s">
        <v>274</v>
      </c>
      <c r="F166" s="131" t="s">
        <v>275</v>
      </c>
      <c r="G166" s="132" t="s">
        <v>47</v>
      </c>
      <c r="H166" s="133">
        <v>1</v>
      </c>
      <c r="I166" s="195"/>
      <c r="J166" s="134">
        <f>ROUND(I166*H166,2)</f>
        <v>0</v>
      </c>
      <c r="K166" s="131" t="s">
        <v>47</v>
      </c>
      <c r="L166" s="22"/>
      <c r="M166" s="196" t="s">
        <v>47</v>
      </c>
      <c r="N166" s="135" t="s">
        <v>86</v>
      </c>
      <c r="O166" s="40"/>
      <c r="P166" s="136">
        <f>O166*H166</f>
        <v>0</v>
      </c>
      <c r="Q166" s="136">
        <v>0</v>
      </c>
      <c r="R166" s="136">
        <f>Q166*H166</f>
        <v>0</v>
      </c>
      <c r="S166" s="136">
        <v>0</v>
      </c>
      <c r="T166" s="137">
        <f>S166*H166</f>
        <v>0</v>
      </c>
      <c r="U166" s="215"/>
      <c r="V166" s="215"/>
      <c r="W166" s="215"/>
      <c r="X166" s="215"/>
      <c r="Y166" s="215"/>
      <c r="Z166" s="215"/>
      <c r="AA166" s="215"/>
      <c r="AB166" s="215"/>
      <c r="AC166" s="215"/>
      <c r="AD166" s="215"/>
      <c r="AE166" s="215"/>
      <c r="AF166" s="215"/>
      <c r="AG166" s="215"/>
      <c r="AH166" s="215"/>
      <c r="AI166" s="215"/>
      <c r="AJ166" s="215"/>
      <c r="AK166" s="215"/>
      <c r="AL166" s="215"/>
      <c r="AM166" s="215"/>
      <c r="AN166" s="215"/>
      <c r="AO166" s="215"/>
      <c r="AP166" s="215"/>
      <c r="AQ166" s="215"/>
      <c r="AR166" s="217" t="s">
        <v>170</v>
      </c>
      <c r="AS166" s="215"/>
      <c r="AT166" s="217" t="s">
        <v>167</v>
      </c>
      <c r="AU166" s="217" t="s">
        <v>123</v>
      </c>
      <c r="AV166" s="215"/>
      <c r="AW166" s="215"/>
      <c r="AX166" s="215"/>
      <c r="AY166" s="217" t="s">
        <v>165</v>
      </c>
      <c r="AZ166" s="215"/>
      <c r="BA166" s="215"/>
      <c r="BB166" s="215"/>
      <c r="BC166" s="215"/>
      <c r="BD166" s="215"/>
      <c r="BE166" s="138">
        <f>IF(N166="základní",J166,0)</f>
        <v>0</v>
      </c>
      <c r="BF166" s="138">
        <f>IF(N166="snížená",J166,0)</f>
        <v>0</v>
      </c>
      <c r="BG166" s="138">
        <f>IF(N166="zákl. přenesená",J166,0)</f>
        <v>0</v>
      </c>
      <c r="BH166" s="138">
        <f>IF(N166="sníž. přenesená",J166,0)</f>
        <v>0</v>
      </c>
      <c r="BI166" s="138">
        <f>IF(N166="nulová",J166,0)</f>
        <v>0</v>
      </c>
      <c r="BJ166" s="217" t="s">
        <v>123</v>
      </c>
      <c r="BK166" s="138">
        <f>ROUND(I166*H166,2)</f>
        <v>0</v>
      </c>
      <c r="BL166" s="217" t="s">
        <v>170</v>
      </c>
      <c r="BM166" s="217" t="s">
        <v>276</v>
      </c>
    </row>
    <row r="167" spans="2:65" s="1" customFormat="1" ht="12">
      <c r="B167" s="20"/>
      <c r="C167" s="202"/>
      <c r="D167" s="139" t="s">
        <v>172</v>
      </c>
      <c r="E167" s="202"/>
      <c r="F167" s="140" t="s">
        <v>275</v>
      </c>
      <c r="G167" s="202"/>
      <c r="H167" s="202"/>
      <c r="I167" s="177"/>
      <c r="J167" s="202"/>
      <c r="K167" s="202"/>
      <c r="L167" s="22"/>
      <c r="M167" s="141"/>
      <c r="N167" s="40"/>
      <c r="O167" s="40"/>
      <c r="P167" s="40"/>
      <c r="Q167" s="40"/>
      <c r="R167" s="40"/>
      <c r="S167" s="40"/>
      <c r="T167" s="41"/>
      <c r="U167" s="215"/>
      <c r="V167" s="215"/>
      <c r="W167" s="215"/>
      <c r="X167" s="215"/>
      <c r="Y167" s="215"/>
      <c r="Z167" s="215"/>
      <c r="AA167" s="215"/>
      <c r="AB167" s="215"/>
      <c r="AC167" s="215"/>
      <c r="AD167" s="215"/>
      <c r="AE167" s="215"/>
      <c r="AF167" s="215"/>
      <c r="AG167" s="215"/>
      <c r="AH167" s="215"/>
      <c r="AI167" s="215"/>
      <c r="AJ167" s="215"/>
      <c r="AK167" s="215"/>
      <c r="AL167" s="215"/>
      <c r="AM167" s="215"/>
      <c r="AN167" s="215"/>
      <c r="AO167" s="215"/>
      <c r="AP167" s="215"/>
      <c r="AQ167" s="215"/>
      <c r="AR167" s="215"/>
      <c r="AS167" s="215"/>
      <c r="AT167" s="217" t="s">
        <v>172</v>
      </c>
      <c r="AU167" s="217" t="s">
        <v>123</v>
      </c>
      <c r="AV167" s="215"/>
      <c r="AW167" s="215"/>
      <c r="AX167" s="215"/>
      <c r="AY167" s="215"/>
      <c r="AZ167" s="215"/>
      <c r="BA167" s="215"/>
      <c r="BB167" s="215"/>
      <c r="BC167" s="215"/>
      <c r="BD167" s="215"/>
      <c r="BE167" s="215"/>
      <c r="BF167" s="215"/>
      <c r="BG167" s="215"/>
      <c r="BH167" s="215"/>
      <c r="BI167" s="215"/>
      <c r="BJ167" s="215"/>
      <c r="BK167" s="215"/>
      <c r="BL167" s="215"/>
      <c r="BM167" s="215"/>
    </row>
    <row r="168" spans="2:65" s="1" customFormat="1" ht="16.5" customHeight="1">
      <c r="B168" s="20"/>
      <c r="C168" s="129" t="s">
        <v>115</v>
      </c>
      <c r="D168" s="129" t="s">
        <v>167</v>
      </c>
      <c r="E168" s="130" t="s">
        <v>219</v>
      </c>
      <c r="F168" s="131" t="s">
        <v>277</v>
      </c>
      <c r="G168" s="132" t="s">
        <v>47</v>
      </c>
      <c r="H168" s="133">
        <v>1</v>
      </c>
      <c r="I168" s="195"/>
      <c r="J168" s="134">
        <f>ROUND(I168*H168,2)</f>
        <v>0</v>
      </c>
      <c r="K168" s="131" t="s">
        <v>47</v>
      </c>
      <c r="L168" s="22"/>
      <c r="M168" s="196" t="s">
        <v>47</v>
      </c>
      <c r="N168" s="135" t="s">
        <v>86</v>
      </c>
      <c r="O168" s="40"/>
      <c r="P168" s="136">
        <f>O168*H168</f>
        <v>0</v>
      </c>
      <c r="Q168" s="136">
        <v>0</v>
      </c>
      <c r="R168" s="136">
        <f>Q168*H168</f>
        <v>0</v>
      </c>
      <c r="S168" s="136">
        <v>0</v>
      </c>
      <c r="T168" s="137">
        <f>S168*H168</f>
        <v>0</v>
      </c>
      <c r="U168" s="215"/>
      <c r="V168" s="215"/>
      <c r="W168" s="215"/>
      <c r="X168" s="215"/>
      <c r="Y168" s="215"/>
      <c r="Z168" s="215"/>
      <c r="AA168" s="215"/>
      <c r="AB168" s="215"/>
      <c r="AC168" s="215"/>
      <c r="AD168" s="215"/>
      <c r="AE168" s="215"/>
      <c r="AF168" s="215"/>
      <c r="AG168" s="215"/>
      <c r="AH168" s="215"/>
      <c r="AI168" s="215"/>
      <c r="AJ168" s="215"/>
      <c r="AK168" s="215"/>
      <c r="AL168" s="215"/>
      <c r="AM168" s="215"/>
      <c r="AN168" s="215"/>
      <c r="AO168" s="215"/>
      <c r="AP168" s="215"/>
      <c r="AQ168" s="215"/>
      <c r="AR168" s="217" t="s">
        <v>170</v>
      </c>
      <c r="AS168" s="215"/>
      <c r="AT168" s="217" t="s">
        <v>167</v>
      </c>
      <c r="AU168" s="217" t="s">
        <v>123</v>
      </c>
      <c r="AV168" s="215"/>
      <c r="AW168" s="215"/>
      <c r="AX168" s="215"/>
      <c r="AY168" s="217" t="s">
        <v>165</v>
      </c>
      <c r="AZ168" s="215"/>
      <c r="BA168" s="215"/>
      <c r="BB168" s="215"/>
      <c r="BC168" s="215"/>
      <c r="BD168" s="215"/>
      <c r="BE168" s="138">
        <f>IF(N168="základní",J168,0)</f>
        <v>0</v>
      </c>
      <c r="BF168" s="138">
        <f>IF(N168="snížená",J168,0)</f>
        <v>0</v>
      </c>
      <c r="BG168" s="138">
        <f>IF(N168="zákl. přenesená",J168,0)</f>
        <v>0</v>
      </c>
      <c r="BH168" s="138">
        <f>IF(N168="sníž. přenesená",J168,0)</f>
        <v>0</v>
      </c>
      <c r="BI168" s="138">
        <f>IF(N168="nulová",J168,0)</f>
        <v>0</v>
      </c>
      <c r="BJ168" s="217" t="s">
        <v>123</v>
      </c>
      <c r="BK168" s="138">
        <f>ROUND(I168*H168,2)</f>
        <v>0</v>
      </c>
      <c r="BL168" s="217" t="s">
        <v>170</v>
      </c>
      <c r="BM168" s="217" t="s">
        <v>278</v>
      </c>
    </row>
    <row r="169" spans="2:65" s="1" customFormat="1" ht="12">
      <c r="B169" s="20"/>
      <c r="C169" s="202"/>
      <c r="D169" s="139" t="s">
        <v>172</v>
      </c>
      <c r="E169" s="202"/>
      <c r="F169" s="140" t="s">
        <v>277</v>
      </c>
      <c r="G169" s="202"/>
      <c r="H169" s="202"/>
      <c r="I169" s="177"/>
      <c r="J169" s="202"/>
      <c r="K169" s="202"/>
      <c r="L169" s="22"/>
      <c r="M169" s="141"/>
      <c r="N169" s="40"/>
      <c r="O169" s="40"/>
      <c r="P169" s="40"/>
      <c r="Q169" s="40"/>
      <c r="R169" s="40"/>
      <c r="S169" s="40"/>
      <c r="T169" s="41"/>
      <c r="U169" s="215"/>
      <c r="V169" s="215"/>
      <c r="W169" s="215"/>
      <c r="X169" s="215"/>
      <c r="Y169" s="215"/>
      <c r="Z169" s="215"/>
      <c r="AA169" s="215"/>
      <c r="AB169" s="215"/>
      <c r="AC169" s="215"/>
      <c r="AD169" s="215"/>
      <c r="AE169" s="215"/>
      <c r="AF169" s="215"/>
      <c r="AG169" s="215"/>
      <c r="AH169" s="215"/>
      <c r="AI169" s="215"/>
      <c r="AJ169" s="215"/>
      <c r="AK169" s="215"/>
      <c r="AL169" s="215"/>
      <c r="AM169" s="215"/>
      <c r="AN169" s="215"/>
      <c r="AO169" s="215"/>
      <c r="AP169" s="215"/>
      <c r="AQ169" s="215"/>
      <c r="AR169" s="215"/>
      <c r="AS169" s="215"/>
      <c r="AT169" s="217" t="s">
        <v>172</v>
      </c>
      <c r="AU169" s="217" t="s">
        <v>123</v>
      </c>
      <c r="AV169" s="215"/>
      <c r="AW169" s="215"/>
      <c r="AX169" s="215"/>
      <c r="AY169" s="215"/>
      <c r="AZ169" s="215"/>
      <c r="BA169" s="215"/>
      <c r="BB169" s="215"/>
      <c r="BC169" s="215"/>
      <c r="BD169" s="215"/>
      <c r="BE169" s="215"/>
      <c r="BF169" s="215"/>
      <c r="BG169" s="215"/>
      <c r="BH169" s="215"/>
      <c r="BI169" s="215"/>
      <c r="BJ169" s="215"/>
      <c r="BK169" s="215"/>
      <c r="BL169" s="215"/>
      <c r="BM169" s="215"/>
    </row>
    <row r="170" spans="2:65" s="1" customFormat="1" ht="33.75" customHeight="1">
      <c r="B170" s="20"/>
      <c r="C170" s="129" t="s">
        <v>115</v>
      </c>
      <c r="D170" s="129" t="s">
        <v>167</v>
      </c>
      <c r="E170" s="130" t="s">
        <v>279</v>
      </c>
      <c r="F170" s="131" t="s">
        <v>280</v>
      </c>
      <c r="G170" s="132" t="s">
        <v>47</v>
      </c>
      <c r="H170" s="133">
        <v>1</v>
      </c>
      <c r="I170" s="195"/>
      <c r="J170" s="134">
        <f>ROUND(I170*H170,2)</f>
        <v>0</v>
      </c>
      <c r="K170" s="131" t="s">
        <v>47</v>
      </c>
      <c r="L170" s="22"/>
      <c r="M170" s="196" t="s">
        <v>47</v>
      </c>
      <c r="N170" s="135" t="s">
        <v>86</v>
      </c>
      <c r="O170" s="40"/>
      <c r="P170" s="136">
        <f>O170*H170</f>
        <v>0</v>
      </c>
      <c r="Q170" s="136">
        <v>0</v>
      </c>
      <c r="R170" s="136">
        <f>Q170*H170</f>
        <v>0</v>
      </c>
      <c r="S170" s="136">
        <v>0</v>
      </c>
      <c r="T170" s="137">
        <f>S170*H170</f>
        <v>0</v>
      </c>
      <c r="U170" s="215"/>
      <c r="V170" s="215"/>
      <c r="W170" s="215"/>
      <c r="X170" s="215"/>
      <c r="Y170" s="215"/>
      <c r="Z170" s="215"/>
      <c r="AA170" s="215"/>
      <c r="AB170" s="215"/>
      <c r="AC170" s="215"/>
      <c r="AD170" s="215"/>
      <c r="AE170" s="215"/>
      <c r="AF170" s="215"/>
      <c r="AG170" s="215"/>
      <c r="AH170" s="215"/>
      <c r="AI170" s="215"/>
      <c r="AJ170" s="215"/>
      <c r="AK170" s="215"/>
      <c r="AL170" s="215"/>
      <c r="AM170" s="215"/>
      <c r="AN170" s="215"/>
      <c r="AO170" s="215"/>
      <c r="AP170" s="215"/>
      <c r="AQ170" s="215"/>
      <c r="AR170" s="217" t="s">
        <v>170</v>
      </c>
      <c r="AS170" s="215"/>
      <c r="AT170" s="217" t="s">
        <v>167</v>
      </c>
      <c r="AU170" s="217" t="s">
        <v>123</v>
      </c>
      <c r="AV170" s="215"/>
      <c r="AW170" s="215"/>
      <c r="AX170" s="215"/>
      <c r="AY170" s="217" t="s">
        <v>165</v>
      </c>
      <c r="AZ170" s="215"/>
      <c r="BA170" s="215"/>
      <c r="BB170" s="215"/>
      <c r="BC170" s="215"/>
      <c r="BD170" s="215"/>
      <c r="BE170" s="138">
        <f>IF(N170="základní",J170,0)</f>
        <v>0</v>
      </c>
      <c r="BF170" s="138">
        <f>IF(N170="snížená",J170,0)</f>
        <v>0</v>
      </c>
      <c r="BG170" s="138">
        <f>IF(N170="zákl. přenesená",J170,0)</f>
        <v>0</v>
      </c>
      <c r="BH170" s="138">
        <f>IF(N170="sníž. přenesená",J170,0)</f>
        <v>0</v>
      </c>
      <c r="BI170" s="138">
        <f>IF(N170="nulová",J170,0)</f>
        <v>0</v>
      </c>
      <c r="BJ170" s="217" t="s">
        <v>123</v>
      </c>
      <c r="BK170" s="138">
        <f>ROUND(I170*H170,2)</f>
        <v>0</v>
      </c>
      <c r="BL170" s="217" t="s">
        <v>170</v>
      </c>
      <c r="BM170" s="217" t="s">
        <v>281</v>
      </c>
    </row>
    <row r="171" spans="2:65" s="1" customFormat="1" ht="39">
      <c r="B171" s="20"/>
      <c r="C171" s="202"/>
      <c r="D171" s="139" t="s">
        <v>172</v>
      </c>
      <c r="E171" s="202"/>
      <c r="F171" s="140" t="s">
        <v>282</v>
      </c>
      <c r="G171" s="202"/>
      <c r="H171" s="202"/>
      <c r="I171" s="177"/>
      <c r="J171" s="202"/>
      <c r="K171" s="202"/>
      <c r="L171" s="22"/>
      <c r="M171" s="141"/>
      <c r="N171" s="40"/>
      <c r="O171" s="40"/>
      <c r="P171" s="40"/>
      <c r="Q171" s="40"/>
      <c r="R171" s="40"/>
      <c r="S171" s="40"/>
      <c r="T171" s="41"/>
      <c r="U171" s="215"/>
      <c r="V171" s="215"/>
      <c r="W171" s="215"/>
      <c r="X171" s="215"/>
      <c r="Y171" s="215"/>
      <c r="Z171" s="215"/>
      <c r="AA171" s="215"/>
      <c r="AB171" s="215"/>
      <c r="AC171" s="215"/>
      <c r="AD171" s="215"/>
      <c r="AE171" s="215"/>
      <c r="AF171" s="215"/>
      <c r="AG171" s="215"/>
      <c r="AH171" s="215"/>
      <c r="AI171" s="215"/>
      <c r="AJ171" s="215"/>
      <c r="AK171" s="215"/>
      <c r="AL171" s="215"/>
      <c r="AM171" s="215"/>
      <c r="AN171" s="215"/>
      <c r="AO171" s="215"/>
      <c r="AP171" s="215"/>
      <c r="AQ171" s="215"/>
      <c r="AR171" s="215"/>
      <c r="AS171" s="215"/>
      <c r="AT171" s="217" t="s">
        <v>172</v>
      </c>
      <c r="AU171" s="217" t="s">
        <v>123</v>
      </c>
      <c r="AV171" s="215"/>
      <c r="AW171" s="215"/>
      <c r="AX171" s="215"/>
      <c r="AY171" s="215"/>
      <c r="AZ171" s="215"/>
      <c r="BA171" s="215"/>
      <c r="BB171" s="215"/>
      <c r="BC171" s="215"/>
      <c r="BD171" s="215"/>
      <c r="BE171" s="215"/>
      <c r="BF171" s="215"/>
      <c r="BG171" s="215"/>
      <c r="BH171" s="215"/>
      <c r="BI171" s="215"/>
      <c r="BJ171" s="215"/>
      <c r="BK171" s="215"/>
      <c r="BL171" s="215"/>
      <c r="BM171" s="215"/>
    </row>
    <row r="172" spans="2:65" s="1" customFormat="1" ht="22.5" customHeight="1">
      <c r="B172" s="20"/>
      <c r="C172" s="129" t="s">
        <v>115</v>
      </c>
      <c r="D172" s="129" t="s">
        <v>167</v>
      </c>
      <c r="E172" s="130" t="s">
        <v>283</v>
      </c>
      <c r="F172" s="131" t="s">
        <v>284</v>
      </c>
      <c r="G172" s="132" t="s">
        <v>47</v>
      </c>
      <c r="H172" s="133">
        <v>1</v>
      </c>
      <c r="I172" s="195"/>
      <c r="J172" s="134">
        <f>ROUND(I172*H172,2)</f>
        <v>0</v>
      </c>
      <c r="K172" s="131" t="s">
        <v>47</v>
      </c>
      <c r="L172" s="22"/>
      <c r="M172" s="196" t="s">
        <v>47</v>
      </c>
      <c r="N172" s="135" t="s">
        <v>86</v>
      </c>
      <c r="O172" s="40"/>
      <c r="P172" s="136">
        <f>O172*H172</f>
        <v>0</v>
      </c>
      <c r="Q172" s="136">
        <v>0</v>
      </c>
      <c r="R172" s="136">
        <f>Q172*H172</f>
        <v>0</v>
      </c>
      <c r="S172" s="136">
        <v>0</v>
      </c>
      <c r="T172" s="137">
        <f>S172*H172</f>
        <v>0</v>
      </c>
      <c r="U172" s="215"/>
      <c r="V172" s="215"/>
      <c r="W172" s="215"/>
      <c r="X172" s="215"/>
      <c r="Y172" s="215"/>
      <c r="Z172" s="215"/>
      <c r="AA172" s="215"/>
      <c r="AB172" s="215"/>
      <c r="AC172" s="215"/>
      <c r="AD172" s="215"/>
      <c r="AE172" s="215"/>
      <c r="AF172" s="215"/>
      <c r="AG172" s="215"/>
      <c r="AH172" s="215"/>
      <c r="AI172" s="215"/>
      <c r="AJ172" s="215"/>
      <c r="AK172" s="215"/>
      <c r="AL172" s="215"/>
      <c r="AM172" s="215"/>
      <c r="AN172" s="215"/>
      <c r="AO172" s="215"/>
      <c r="AP172" s="215"/>
      <c r="AQ172" s="215"/>
      <c r="AR172" s="217" t="s">
        <v>170</v>
      </c>
      <c r="AS172" s="215"/>
      <c r="AT172" s="217" t="s">
        <v>167</v>
      </c>
      <c r="AU172" s="217" t="s">
        <v>123</v>
      </c>
      <c r="AV172" s="215"/>
      <c r="AW172" s="215"/>
      <c r="AX172" s="215"/>
      <c r="AY172" s="217" t="s">
        <v>165</v>
      </c>
      <c r="AZ172" s="215"/>
      <c r="BA172" s="215"/>
      <c r="BB172" s="215"/>
      <c r="BC172" s="215"/>
      <c r="BD172" s="215"/>
      <c r="BE172" s="138">
        <f>IF(N172="základní",J172,0)</f>
        <v>0</v>
      </c>
      <c r="BF172" s="138">
        <f>IF(N172="snížená",J172,0)</f>
        <v>0</v>
      </c>
      <c r="BG172" s="138">
        <f>IF(N172="zákl. přenesená",J172,0)</f>
        <v>0</v>
      </c>
      <c r="BH172" s="138">
        <f>IF(N172="sníž. přenesená",J172,0)</f>
        <v>0</v>
      </c>
      <c r="BI172" s="138">
        <f>IF(N172="nulová",J172,0)</f>
        <v>0</v>
      </c>
      <c r="BJ172" s="217" t="s">
        <v>123</v>
      </c>
      <c r="BK172" s="138">
        <f>ROUND(I172*H172,2)</f>
        <v>0</v>
      </c>
      <c r="BL172" s="217" t="s">
        <v>170</v>
      </c>
      <c r="BM172" s="217" t="s">
        <v>285</v>
      </c>
    </row>
    <row r="173" spans="2:65" s="1" customFormat="1" ht="19.5">
      <c r="B173" s="20"/>
      <c r="C173" s="202"/>
      <c r="D173" s="139" t="s">
        <v>172</v>
      </c>
      <c r="E173" s="202"/>
      <c r="F173" s="140" t="s">
        <v>284</v>
      </c>
      <c r="G173" s="202"/>
      <c r="H173" s="202"/>
      <c r="I173" s="177"/>
      <c r="J173" s="202"/>
      <c r="K173" s="202"/>
      <c r="L173" s="22"/>
      <c r="M173" s="141"/>
      <c r="N173" s="40"/>
      <c r="O173" s="40"/>
      <c r="P173" s="40"/>
      <c r="Q173" s="40"/>
      <c r="R173" s="40"/>
      <c r="S173" s="40"/>
      <c r="T173" s="41"/>
      <c r="U173" s="215"/>
      <c r="V173" s="215"/>
      <c r="W173" s="215"/>
      <c r="X173" s="215"/>
      <c r="Y173" s="215"/>
      <c r="Z173" s="215"/>
      <c r="AA173" s="215"/>
      <c r="AB173" s="215"/>
      <c r="AC173" s="215"/>
      <c r="AD173" s="215"/>
      <c r="AE173" s="215"/>
      <c r="AF173" s="215"/>
      <c r="AG173" s="215"/>
      <c r="AH173" s="215"/>
      <c r="AI173" s="215"/>
      <c r="AJ173" s="215"/>
      <c r="AK173" s="215"/>
      <c r="AL173" s="215"/>
      <c r="AM173" s="215"/>
      <c r="AN173" s="215"/>
      <c r="AO173" s="215"/>
      <c r="AP173" s="215"/>
      <c r="AQ173" s="215"/>
      <c r="AR173" s="215"/>
      <c r="AS173" s="215"/>
      <c r="AT173" s="217" t="s">
        <v>172</v>
      </c>
      <c r="AU173" s="217" t="s">
        <v>123</v>
      </c>
      <c r="AV173" s="215"/>
      <c r="AW173" s="215"/>
      <c r="AX173" s="215"/>
      <c r="AY173" s="215"/>
      <c r="AZ173" s="215"/>
      <c r="BA173" s="215"/>
      <c r="BB173" s="215"/>
      <c r="BC173" s="215"/>
      <c r="BD173" s="215"/>
      <c r="BE173" s="215"/>
      <c r="BF173" s="215"/>
      <c r="BG173" s="215"/>
      <c r="BH173" s="215"/>
      <c r="BI173" s="215"/>
      <c r="BJ173" s="215"/>
      <c r="BK173" s="215"/>
      <c r="BL173" s="215"/>
      <c r="BM173" s="215"/>
    </row>
    <row r="174" spans="2:65" s="1" customFormat="1" ht="22.5" customHeight="1">
      <c r="B174" s="20"/>
      <c r="C174" s="129" t="s">
        <v>115</v>
      </c>
      <c r="D174" s="129" t="s">
        <v>167</v>
      </c>
      <c r="E174" s="130" t="s">
        <v>286</v>
      </c>
      <c r="F174" s="131" t="s">
        <v>287</v>
      </c>
      <c r="G174" s="132" t="s">
        <v>47</v>
      </c>
      <c r="H174" s="133">
        <v>1</v>
      </c>
      <c r="I174" s="195"/>
      <c r="J174" s="134">
        <f>ROUND(I174*H174,2)</f>
        <v>0</v>
      </c>
      <c r="K174" s="131" t="s">
        <v>47</v>
      </c>
      <c r="L174" s="22"/>
      <c r="M174" s="196" t="s">
        <v>47</v>
      </c>
      <c r="N174" s="135" t="s">
        <v>86</v>
      </c>
      <c r="O174" s="40"/>
      <c r="P174" s="136">
        <f>O174*H174</f>
        <v>0</v>
      </c>
      <c r="Q174" s="136">
        <v>0</v>
      </c>
      <c r="R174" s="136">
        <f>Q174*H174</f>
        <v>0</v>
      </c>
      <c r="S174" s="136">
        <v>0</v>
      </c>
      <c r="T174" s="137">
        <f>S174*H174</f>
        <v>0</v>
      </c>
      <c r="U174" s="215"/>
      <c r="V174" s="215"/>
      <c r="W174" s="215"/>
      <c r="X174" s="215"/>
      <c r="Y174" s="215"/>
      <c r="Z174" s="215"/>
      <c r="AA174" s="215"/>
      <c r="AB174" s="215"/>
      <c r="AC174" s="215"/>
      <c r="AD174" s="215"/>
      <c r="AE174" s="215"/>
      <c r="AF174" s="215"/>
      <c r="AG174" s="215"/>
      <c r="AH174" s="215"/>
      <c r="AI174" s="215"/>
      <c r="AJ174" s="215"/>
      <c r="AK174" s="215"/>
      <c r="AL174" s="215"/>
      <c r="AM174" s="215"/>
      <c r="AN174" s="215"/>
      <c r="AO174" s="215"/>
      <c r="AP174" s="215"/>
      <c r="AQ174" s="215"/>
      <c r="AR174" s="217" t="s">
        <v>170</v>
      </c>
      <c r="AS174" s="215"/>
      <c r="AT174" s="217" t="s">
        <v>167</v>
      </c>
      <c r="AU174" s="217" t="s">
        <v>123</v>
      </c>
      <c r="AV174" s="215"/>
      <c r="AW174" s="215"/>
      <c r="AX174" s="215"/>
      <c r="AY174" s="217" t="s">
        <v>165</v>
      </c>
      <c r="AZ174" s="215"/>
      <c r="BA174" s="215"/>
      <c r="BB174" s="215"/>
      <c r="BC174" s="215"/>
      <c r="BD174" s="215"/>
      <c r="BE174" s="138">
        <f>IF(N174="základní",J174,0)</f>
        <v>0</v>
      </c>
      <c r="BF174" s="138">
        <f>IF(N174="snížená",J174,0)</f>
        <v>0</v>
      </c>
      <c r="BG174" s="138">
        <f>IF(N174="zákl. přenesená",J174,0)</f>
        <v>0</v>
      </c>
      <c r="BH174" s="138">
        <f>IF(N174="sníž. přenesená",J174,0)</f>
        <v>0</v>
      </c>
      <c r="BI174" s="138">
        <f>IF(N174="nulová",J174,0)</f>
        <v>0</v>
      </c>
      <c r="BJ174" s="217" t="s">
        <v>123</v>
      </c>
      <c r="BK174" s="138">
        <f>ROUND(I174*H174,2)</f>
        <v>0</v>
      </c>
      <c r="BL174" s="217" t="s">
        <v>170</v>
      </c>
      <c r="BM174" s="217" t="s">
        <v>288</v>
      </c>
    </row>
    <row r="175" spans="2:65" s="1" customFormat="1" ht="19.5">
      <c r="B175" s="20"/>
      <c r="C175" s="202"/>
      <c r="D175" s="139" t="s">
        <v>172</v>
      </c>
      <c r="E175" s="202"/>
      <c r="F175" s="140" t="s">
        <v>287</v>
      </c>
      <c r="G175" s="202"/>
      <c r="H175" s="202"/>
      <c r="I175" s="177"/>
      <c r="J175" s="202"/>
      <c r="K175" s="202"/>
      <c r="L175" s="22"/>
      <c r="M175" s="141"/>
      <c r="N175" s="40"/>
      <c r="O175" s="40"/>
      <c r="P175" s="40"/>
      <c r="Q175" s="40"/>
      <c r="R175" s="40"/>
      <c r="S175" s="40"/>
      <c r="T175" s="41"/>
      <c r="U175" s="215"/>
      <c r="V175" s="215"/>
      <c r="W175" s="215"/>
      <c r="X175" s="215"/>
      <c r="Y175" s="215"/>
      <c r="Z175" s="215"/>
      <c r="AA175" s="215"/>
      <c r="AB175" s="215"/>
      <c r="AC175" s="215"/>
      <c r="AD175" s="215"/>
      <c r="AE175" s="215"/>
      <c r="AF175" s="215"/>
      <c r="AG175" s="215"/>
      <c r="AH175" s="215"/>
      <c r="AI175" s="215"/>
      <c r="AJ175" s="215"/>
      <c r="AK175" s="215"/>
      <c r="AL175" s="215"/>
      <c r="AM175" s="215"/>
      <c r="AN175" s="215"/>
      <c r="AO175" s="215"/>
      <c r="AP175" s="215"/>
      <c r="AQ175" s="215"/>
      <c r="AR175" s="215"/>
      <c r="AS175" s="215"/>
      <c r="AT175" s="217" t="s">
        <v>172</v>
      </c>
      <c r="AU175" s="217" t="s">
        <v>123</v>
      </c>
      <c r="AV175" s="215"/>
      <c r="AW175" s="215"/>
      <c r="AX175" s="215"/>
      <c r="AY175" s="215"/>
      <c r="AZ175" s="215"/>
      <c r="BA175" s="215"/>
      <c r="BB175" s="215"/>
      <c r="BC175" s="215"/>
      <c r="BD175" s="215"/>
      <c r="BE175" s="215"/>
      <c r="BF175" s="215"/>
      <c r="BG175" s="215"/>
      <c r="BH175" s="215"/>
      <c r="BI175" s="215"/>
      <c r="BJ175" s="215"/>
      <c r="BK175" s="215"/>
      <c r="BL175" s="215"/>
      <c r="BM175" s="215"/>
    </row>
    <row r="176" spans="2:65" s="1" customFormat="1" ht="22.5" customHeight="1">
      <c r="B176" s="20"/>
      <c r="C176" s="129" t="s">
        <v>115</v>
      </c>
      <c r="D176" s="129" t="s">
        <v>167</v>
      </c>
      <c r="E176" s="130" t="s">
        <v>289</v>
      </c>
      <c r="F176" s="131" t="s">
        <v>290</v>
      </c>
      <c r="G176" s="132" t="s">
        <v>47</v>
      </c>
      <c r="H176" s="133">
        <v>1</v>
      </c>
      <c r="I176" s="195"/>
      <c r="J176" s="134">
        <f>ROUND(I176*H176,2)</f>
        <v>0</v>
      </c>
      <c r="K176" s="131" t="s">
        <v>47</v>
      </c>
      <c r="L176" s="22"/>
      <c r="M176" s="196" t="s">
        <v>47</v>
      </c>
      <c r="N176" s="135" t="s">
        <v>86</v>
      </c>
      <c r="O176" s="40"/>
      <c r="P176" s="136">
        <f>O176*H176</f>
        <v>0</v>
      </c>
      <c r="Q176" s="136">
        <v>0</v>
      </c>
      <c r="R176" s="136">
        <f>Q176*H176</f>
        <v>0</v>
      </c>
      <c r="S176" s="136">
        <v>0</v>
      </c>
      <c r="T176" s="137">
        <f>S176*H176</f>
        <v>0</v>
      </c>
      <c r="U176" s="215"/>
      <c r="V176" s="215"/>
      <c r="W176" s="215"/>
      <c r="X176" s="215"/>
      <c r="Y176" s="215"/>
      <c r="Z176" s="215"/>
      <c r="AA176" s="215"/>
      <c r="AB176" s="215"/>
      <c r="AC176" s="215"/>
      <c r="AD176" s="215"/>
      <c r="AE176" s="215"/>
      <c r="AF176" s="215"/>
      <c r="AG176" s="215"/>
      <c r="AH176" s="215"/>
      <c r="AI176" s="215"/>
      <c r="AJ176" s="215"/>
      <c r="AK176" s="215"/>
      <c r="AL176" s="215"/>
      <c r="AM176" s="215"/>
      <c r="AN176" s="215"/>
      <c r="AO176" s="215"/>
      <c r="AP176" s="215"/>
      <c r="AQ176" s="215"/>
      <c r="AR176" s="217" t="s">
        <v>170</v>
      </c>
      <c r="AS176" s="215"/>
      <c r="AT176" s="217" t="s">
        <v>167</v>
      </c>
      <c r="AU176" s="217" t="s">
        <v>123</v>
      </c>
      <c r="AV176" s="215"/>
      <c r="AW176" s="215"/>
      <c r="AX176" s="215"/>
      <c r="AY176" s="217" t="s">
        <v>165</v>
      </c>
      <c r="AZ176" s="215"/>
      <c r="BA176" s="215"/>
      <c r="BB176" s="215"/>
      <c r="BC176" s="215"/>
      <c r="BD176" s="215"/>
      <c r="BE176" s="138">
        <f>IF(N176="základní",J176,0)</f>
        <v>0</v>
      </c>
      <c r="BF176" s="138">
        <f>IF(N176="snížená",J176,0)</f>
        <v>0</v>
      </c>
      <c r="BG176" s="138">
        <f>IF(N176="zákl. přenesená",J176,0)</f>
        <v>0</v>
      </c>
      <c r="BH176" s="138">
        <f>IF(N176="sníž. přenesená",J176,0)</f>
        <v>0</v>
      </c>
      <c r="BI176" s="138">
        <f>IF(N176="nulová",J176,0)</f>
        <v>0</v>
      </c>
      <c r="BJ176" s="217" t="s">
        <v>123</v>
      </c>
      <c r="BK176" s="138">
        <f>ROUND(I176*H176,2)</f>
        <v>0</v>
      </c>
      <c r="BL176" s="217" t="s">
        <v>170</v>
      </c>
      <c r="BM176" s="217" t="s">
        <v>291</v>
      </c>
    </row>
    <row r="177" spans="2:65" s="1" customFormat="1" ht="19.5">
      <c r="B177" s="20"/>
      <c r="C177" s="202"/>
      <c r="D177" s="139" t="s">
        <v>172</v>
      </c>
      <c r="E177" s="202"/>
      <c r="F177" s="140" t="s">
        <v>290</v>
      </c>
      <c r="G177" s="202"/>
      <c r="H177" s="202"/>
      <c r="I177" s="177"/>
      <c r="J177" s="202"/>
      <c r="K177" s="202"/>
      <c r="L177" s="22"/>
      <c r="M177" s="141"/>
      <c r="N177" s="40"/>
      <c r="O177" s="40"/>
      <c r="P177" s="40"/>
      <c r="Q177" s="40"/>
      <c r="R177" s="40"/>
      <c r="S177" s="40"/>
      <c r="T177" s="41"/>
      <c r="U177" s="215"/>
      <c r="V177" s="215"/>
      <c r="W177" s="215"/>
      <c r="X177" s="215"/>
      <c r="Y177" s="215"/>
      <c r="Z177" s="215"/>
      <c r="AA177" s="215"/>
      <c r="AB177" s="215"/>
      <c r="AC177" s="215"/>
      <c r="AD177" s="215"/>
      <c r="AE177" s="215"/>
      <c r="AF177" s="215"/>
      <c r="AG177" s="215"/>
      <c r="AH177" s="215"/>
      <c r="AI177" s="215"/>
      <c r="AJ177" s="215"/>
      <c r="AK177" s="215"/>
      <c r="AL177" s="215"/>
      <c r="AM177" s="215"/>
      <c r="AN177" s="215"/>
      <c r="AO177" s="215"/>
      <c r="AP177" s="215"/>
      <c r="AQ177" s="215"/>
      <c r="AR177" s="215"/>
      <c r="AS177" s="215"/>
      <c r="AT177" s="217" t="s">
        <v>172</v>
      </c>
      <c r="AU177" s="217" t="s">
        <v>123</v>
      </c>
      <c r="AV177" s="215"/>
      <c r="AW177" s="215"/>
      <c r="AX177" s="215"/>
      <c r="AY177" s="215"/>
      <c r="AZ177" s="215"/>
      <c r="BA177" s="215"/>
      <c r="BB177" s="215"/>
      <c r="BC177" s="215"/>
      <c r="BD177" s="215"/>
      <c r="BE177" s="215"/>
      <c r="BF177" s="215"/>
      <c r="BG177" s="215"/>
      <c r="BH177" s="215"/>
      <c r="BI177" s="215"/>
      <c r="BJ177" s="215"/>
      <c r="BK177" s="215"/>
      <c r="BL177" s="215"/>
      <c r="BM177" s="215"/>
    </row>
    <row r="178" spans="2:63" s="9" customFormat="1" ht="25.9" customHeight="1">
      <c r="B178" s="116"/>
      <c r="C178" s="117"/>
      <c r="D178" s="118" t="s">
        <v>114</v>
      </c>
      <c r="E178" s="119" t="s">
        <v>292</v>
      </c>
      <c r="F178" s="119" t="s">
        <v>293</v>
      </c>
      <c r="G178" s="117"/>
      <c r="H178" s="117"/>
      <c r="I178" s="194"/>
      <c r="J178" s="120">
        <f>BK178</f>
        <v>0</v>
      </c>
      <c r="K178" s="117"/>
      <c r="L178" s="121"/>
      <c r="M178" s="122"/>
      <c r="N178" s="123"/>
      <c r="O178" s="123"/>
      <c r="P178" s="124">
        <f>SUM(P179:P197)</f>
        <v>0</v>
      </c>
      <c r="Q178" s="123"/>
      <c r="R178" s="124">
        <f>SUM(R179:R197)</f>
        <v>0</v>
      </c>
      <c r="S178" s="123"/>
      <c r="T178" s="125">
        <f>SUM(T179:T197)</f>
        <v>0</v>
      </c>
      <c r="AR178" s="126" t="s">
        <v>123</v>
      </c>
      <c r="AT178" s="127" t="s">
        <v>114</v>
      </c>
      <c r="AU178" s="127" t="s">
        <v>115</v>
      </c>
      <c r="AY178" s="126" t="s">
        <v>165</v>
      </c>
      <c r="BK178" s="128">
        <f>SUM(BK179:BK197)</f>
        <v>0</v>
      </c>
    </row>
    <row r="179" spans="2:65" s="1" customFormat="1" ht="33.75" customHeight="1">
      <c r="B179" s="20"/>
      <c r="C179" s="129" t="s">
        <v>115</v>
      </c>
      <c r="D179" s="129" t="s">
        <v>167</v>
      </c>
      <c r="E179" s="130" t="s">
        <v>294</v>
      </c>
      <c r="F179" s="131" t="s">
        <v>194</v>
      </c>
      <c r="G179" s="132" t="s">
        <v>47</v>
      </c>
      <c r="H179" s="133">
        <v>9</v>
      </c>
      <c r="I179" s="195"/>
      <c r="J179" s="134">
        <f>ROUND(I179*H179,2)</f>
        <v>0</v>
      </c>
      <c r="K179" s="131" t="s">
        <v>47</v>
      </c>
      <c r="L179" s="22"/>
      <c r="M179" s="196" t="s">
        <v>47</v>
      </c>
      <c r="N179" s="135" t="s">
        <v>86</v>
      </c>
      <c r="O179" s="40"/>
      <c r="P179" s="136">
        <f>O179*H179</f>
        <v>0</v>
      </c>
      <c r="Q179" s="136">
        <v>0</v>
      </c>
      <c r="R179" s="136">
        <f>Q179*H179</f>
        <v>0</v>
      </c>
      <c r="S179" s="136">
        <v>0</v>
      </c>
      <c r="T179" s="137">
        <f>S179*H179</f>
        <v>0</v>
      </c>
      <c r="U179" s="215"/>
      <c r="V179" s="215"/>
      <c r="W179" s="215"/>
      <c r="X179" s="215"/>
      <c r="Y179" s="215"/>
      <c r="Z179" s="215"/>
      <c r="AA179" s="215"/>
      <c r="AB179" s="215"/>
      <c r="AC179" s="215"/>
      <c r="AD179" s="215"/>
      <c r="AE179" s="215"/>
      <c r="AF179" s="215"/>
      <c r="AG179" s="215"/>
      <c r="AH179" s="215"/>
      <c r="AI179" s="215"/>
      <c r="AJ179" s="215"/>
      <c r="AK179" s="215"/>
      <c r="AL179" s="215"/>
      <c r="AM179" s="215"/>
      <c r="AN179" s="215"/>
      <c r="AO179" s="215"/>
      <c r="AP179" s="215"/>
      <c r="AQ179" s="215"/>
      <c r="AR179" s="217" t="s">
        <v>170</v>
      </c>
      <c r="AS179" s="215"/>
      <c r="AT179" s="217" t="s">
        <v>167</v>
      </c>
      <c r="AU179" s="217" t="s">
        <v>123</v>
      </c>
      <c r="AV179" s="215"/>
      <c r="AW179" s="215"/>
      <c r="AX179" s="215"/>
      <c r="AY179" s="217" t="s">
        <v>165</v>
      </c>
      <c r="AZ179" s="215"/>
      <c r="BA179" s="215"/>
      <c r="BB179" s="215"/>
      <c r="BC179" s="215"/>
      <c r="BD179" s="215"/>
      <c r="BE179" s="138">
        <f>IF(N179="základní",J179,0)</f>
        <v>0</v>
      </c>
      <c r="BF179" s="138">
        <f>IF(N179="snížená",J179,0)</f>
        <v>0</v>
      </c>
      <c r="BG179" s="138">
        <f>IF(N179="zákl. přenesená",J179,0)</f>
        <v>0</v>
      </c>
      <c r="BH179" s="138">
        <f>IF(N179="sníž. přenesená",J179,0)</f>
        <v>0</v>
      </c>
      <c r="BI179" s="138">
        <f>IF(N179="nulová",J179,0)</f>
        <v>0</v>
      </c>
      <c r="BJ179" s="217" t="s">
        <v>123</v>
      </c>
      <c r="BK179" s="138">
        <f>ROUND(I179*H179,2)</f>
        <v>0</v>
      </c>
      <c r="BL179" s="217" t="s">
        <v>170</v>
      </c>
      <c r="BM179" s="217" t="s">
        <v>295</v>
      </c>
    </row>
    <row r="180" spans="2:65" s="1" customFormat="1" ht="48.75">
      <c r="B180" s="20"/>
      <c r="C180" s="202"/>
      <c r="D180" s="139" t="s">
        <v>172</v>
      </c>
      <c r="E180" s="202"/>
      <c r="F180" s="140" t="s">
        <v>196</v>
      </c>
      <c r="G180" s="202"/>
      <c r="H180" s="202"/>
      <c r="I180" s="177"/>
      <c r="J180" s="202"/>
      <c r="K180" s="202"/>
      <c r="L180" s="22"/>
      <c r="M180" s="141"/>
      <c r="N180" s="40"/>
      <c r="O180" s="40"/>
      <c r="P180" s="40"/>
      <c r="Q180" s="40"/>
      <c r="R180" s="40"/>
      <c r="S180" s="40"/>
      <c r="T180" s="41"/>
      <c r="U180" s="215"/>
      <c r="V180" s="215"/>
      <c r="W180" s="215"/>
      <c r="X180" s="215"/>
      <c r="Y180" s="215"/>
      <c r="Z180" s="215"/>
      <c r="AA180" s="215"/>
      <c r="AB180" s="215"/>
      <c r="AC180" s="215"/>
      <c r="AD180" s="215"/>
      <c r="AE180" s="215"/>
      <c r="AF180" s="215"/>
      <c r="AG180" s="215"/>
      <c r="AH180" s="215"/>
      <c r="AI180" s="215"/>
      <c r="AJ180" s="215"/>
      <c r="AK180" s="215"/>
      <c r="AL180" s="215"/>
      <c r="AM180" s="215"/>
      <c r="AN180" s="215"/>
      <c r="AO180" s="215"/>
      <c r="AP180" s="215"/>
      <c r="AQ180" s="215"/>
      <c r="AR180" s="215"/>
      <c r="AS180" s="215"/>
      <c r="AT180" s="217" t="s">
        <v>172</v>
      </c>
      <c r="AU180" s="217" t="s">
        <v>123</v>
      </c>
      <c r="AV180" s="215"/>
      <c r="AW180" s="215"/>
      <c r="AX180" s="215"/>
      <c r="AY180" s="215"/>
      <c r="AZ180" s="215"/>
      <c r="BA180" s="215"/>
      <c r="BB180" s="215"/>
      <c r="BC180" s="215"/>
      <c r="BD180" s="215"/>
      <c r="BE180" s="215"/>
      <c r="BF180" s="215"/>
      <c r="BG180" s="215"/>
      <c r="BH180" s="215"/>
      <c r="BI180" s="215"/>
      <c r="BJ180" s="215"/>
      <c r="BK180" s="215"/>
      <c r="BL180" s="215"/>
      <c r="BM180" s="215"/>
    </row>
    <row r="181" spans="2:65" s="1" customFormat="1" ht="33.75" customHeight="1">
      <c r="B181" s="20"/>
      <c r="C181" s="129" t="s">
        <v>115</v>
      </c>
      <c r="D181" s="129" t="s">
        <v>167</v>
      </c>
      <c r="E181" s="130" t="s">
        <v>296</v>
      </c>
      <c r="F181" s="131" t="s">
        <v>185</v>
      </c>
      <c r="G181" s="132" t="s">
        <v>47</v>
      </c>
      <c r="H181" s="133">
        <v>2</v>
      </c>
      <c r="I181" s="195"/>
      <c r="J181" s="134">
        <f>ROUND(I181*H181,2)</f>
        <v>0</v>
      </c>
      <c r="K181" s="131" t="s">
        <v>47</v>
      </c>
      <c r="L181" s="22"/>
      <c r="M181" s="196" t="s">
        <v>47</v>
      </c>
      <c r="N181" s="135" t="s">
        <v>86</v>
      </c>
      <c r="O181" s="40"/>
      <c r="P181" s="136">
        <f>O181*H181</f>
        <v>0</v>
      </c>
      <c r="Q181" s="136">
        <v>0</v>
      </c>
      <c r="R181" s="136">
        <f>Q181*H181</f>
        <v>0</v>
      </c>
      <c r="S181" s="136">
        <v>0</v>
      </c>
      <c r="T181" s="137">
        <f>S181*H181</f>
        <v>0</v>
      </c>
      <c r="U181" s="215"/>
      <c r="V181" s="215"/>
      <c r="W181" s="215"/>
      <c r="X181" s="215"/>
      <c r="Y181" s="215"/>
      <c r="Z181" s="215"/>
      <c r="AA181" s="215"/>
      <c r="AB181" s="215"/>
      <c r="AC181" s="215"/>
      <c r="AD181" s="215"/>
      <c r="AE181" s="215"/>
      <c r="AF181" s="215"/>
      <c r="AG181" s="215"/>
      <c r="AH181" s="215"/>
      <c r="AI181" s="215"/>
      <c r="AJ181" s="215"/>
      <c r="AK181" s="215"/>
      <c r="AL181" s="215"/>
      <c r="AM181" s="215"/>
      <c r="AN181" s="215"/>
      <c r="AO181" s="215"/>
      <c r="AP181" s="215"/>
      <c r="AQ181" s="215"/>
      <c r="AR181" s="217" t="s">
        <v>170</v>
      </c>
      <c r="AS181" s="215"/>
      <c r="AT181" s="217" t="s">
        <v>167</v>
      </c>
      <c r="AU181" s="217" t="s">
        <v>123</v>
      </c>
      <c r="AV181" s="215"/>
      <c r="AW181" s="215"/>
      <c r="AX181" s="215"/>
      <c r="AY181" s="217" t="s">
        <v>165</v>
      </c>
      <c r="AZ181" s="215"/>
      <c r="BA181" s="215"/>
      <c r="BB181" s="215"/>
      <c r="BC181" s="215"/>
      <c r="BD181" s="215"/>
      <c r="BE181" s="138">
        <f>IF(N181="základní",J181,0)</f>
        <v>0</v>
      </c>
      <c r="BF181" s="138">
        <f>IF(N181="snížená",J181,0)</f>
        <v>0</v>
      </c>
      <c r="BG181" s="138">
        <f>IF(N181="zákl. přenesená",J181,0)</f>
        <v>0</v>
      </c>
      <c r="BH181" s="138">
        <f>IF(N181="sníž. přenesená",J181,0)</f>
        <v>0</v>
      </c>
      <c r="BI181" s="138">
        <f>IF(N181="nulová",J181,0)</f>
        <v>0</v>
      </c>
      <c r="BJ181" s="217" t="s">
        <v>123</v>
      </c>
      <c r="BK181" s="138">
        <f>ROUND(I181*H181,2)</f>
        <v>0</v>
      </c>
      <c r="BL181" s="217" t="s">
        <v>170</v>
      </c>
      <c r="BM181" s="217" t="s">
        <v>297</v>
      </c>
    </row>
    <row r="182" spans="2:65" s="1" customFormat="1" ht="204.75">
      <c r="B182" s="20"/>
      <c r="C182" s="202"/>
      <c r="D182" s="139" t="s">
        <v>172</v>
      </c>
      <c r="E182" s="202"/>
      <c r="F182" s="140" t="s">
        <v>298</v>
      </c>
      <c r="G182" s="202"/>
      <c r="H182" s="202"/>
      <c r="I182" s="177"/>
      <c r="J182" s="202"/>
      <c r="K182" s="202"/>
      <c r="L182" s="22"/>
      <c r="M182" s="141"/>
      <c r="N182" s="40"/>
      <c r="O182" s="40"/>
      <c r="P182" s="40"/>
      <c r="Q182" s="40"/>
      <c r="R182" s="40"/>
      <c r="S182" s="40"/>
      <c r="T182" s="41"/>
      <c r="U182" s="215"/>
      <c r="V182" s="215"/>
      <c r="W182" s="215"/>
      <c r="X182" s="215"/>
      <c r="Y182" s="215"/>
      <c r="Z182" s="215"/>
      <c r="AA182" s="215"/>
      <c r="AB182" s="215"/>
      <c r="AC182" s="215"/>
      <c r="AD182" s="215"/>
      <c r="AE182" s="215"/>
      <c r="AF182" s="215"/>
      <c r="AG182" s="215"/>
      <c r="AH182" s="215"/>
      <c r="AI182" s="215"/>
      <c r="AJ182" s="215"/>
      <c r="AK182" s="215"/>
      <c r="AL182" s="215"/>
      <c r="AM182" s="215"/>
      <c r="AN182" s="215"/>
      <c r="AO182" s="215"/>
      <c r="AP182" s="215"/>
      <c r="AQ182" s="215"/>
      <c r="AR182" s="215"/>
      <c r="AS182" s="215"/>
      <c r="AT182" s="217" t="s">
        <v>172</v>
      </c>
      <c r="AU182" s="217" t="s">
        <v>123</v>
      </c>
      <c r="AV182" s="215"/>
      <c r="AW182" s="215"/>
      <c r="AX182" s="215"/>
      <c r="AY182" s="215"/>
      <c r="AZ182" s="215"/>
      <c r="BA182" s="215"/>
      <c r="BB182" s="215"/>
      <c r="BC182" s="215"/>
      <c r="BD182" s="215"/>
      <c r="BE182" s="215"/>
      <c r="BF182" s="215"/>
      <c r="BG182" s="215"/>
      <c r="BH182" s="215"/>
      <c r="BI182" s="215"/>
      <c r="BJ182" s="215"/>
      <c r="BK182" s="215"/>
      <c r="BL182" s="215"/>
      <c r="BM182" s="215"/>
    </row>
    <row r="183" spans="2:65" s="1" customFormat="1" ht="33.75" customHeight="1">
      <c r="B183" s="20"/>
      <c r="C183" s="129" t="s">
        <v>115</v>
      </c>
      <c r="D183" s="129" t="s">
        <v>167</v>
      </c>
      <c r="E183" s="130" t="s">
        <v>299</v>
      </c>
      <c r="F183" s="131" t="s">
        <v>175</v>
      </c>
      <c r="G183" s="132" t="s">
        <v>47</v>
      </c>
      <c r="H183" s="133">
        <v>1</v>
      </c>
      <c r="I183" s="195"/>
      <c r="J183" s="134">
        <f>ROUND(I183*H183,2)</f>
        <v>0</v>
      </c>
      <c r="K183" s="131" t="s">
        <v>47</v>
      </c>
      <c r="L183" s="22"/>
      <c r="M183" s="196" t="s">
        <v>47</v>
      </c>
      <c r="N183" s="135" t="s">
        <v>86</v>
      </c>
      <c r="O183" s="40"/>
      <c r="P183" s="136">
        <f>O183*H183</f>
        <v>0</v>
      </c>
      <c r="Q183" s="136">
        <v>0</v>
      </c>
      <c r="R183" s="136">
        <f>Q183*H183</f>
        <v>0</v>
      </c>
      <c r="S183" s="136">
        <v>0</v>
      </c>
      <c r="T183" s="137">
        <f>S183*H183</f>
        <v>0</v>
      </c>
      <c r="U183" s="215"/>
      <c r="V183" s="215"/>
      <c r="W183" s="215"/>
      <c r="X183" s="215"/>
      <c r="Y183" s="215"/>
      <c r="Z183" s="215"/>
      <c r="AA183" s="215"/>
      <c r="AB183" s="215"/>
      <c r="AC183" s="215"/>
      <c r="AD183" s="215"/>
      <c r="AE183" s="215"/>
      <c r="AF183" s="215"/>
      <c r="AG183" s="215"/>
      <c r="AH183" s="215"/>
      <c r="AI183" s="215"/>
      <c r="AJ183" s="215"/>
      <c r="AK183" s="215"/>
      <c r="AL183" s="215"/>
      <c r="AM183" s="215"/>
      <c r="AN183" s="215"/>
      <c r="AO183" s="215"/>
      <c r="AP183" s="215"/>
      <c r="AQ183" s="215"/>
      <c r="AR183" s="217" t="s">
        <v>170</v>
      </c>
      <c r="AS183" s="215"/>
      <c r="AT183" s="217" t="s">
        <v>167</v>
      </c>
      <c r="AU183" s="217" t="s">
        <v>123</v>
      </c>
      <c r="AV183" s="215"/>
      <c r="AW183" s="215"/>
      <c r="AX183" s="215"/>
      <c r="AY183" s="217" t="s">
        <v>165</v>
      </c>
      <c r="AZ183" s="215"/>
      <c r="BA183" s="215"/>
      <c r="BB183" s="215"/>
      <c r="BC183" s="215"/>
      <c r="BD183" s="215"/>
      <c r="BE183" s="138">
        <f>IF(N183="základní",J183,0)</f>
        <v>0</v>
      </c>
      <c r="BF183" s="138">
        <f>IF(N183="snížená",J183,0)</f>
        <v>0</v>
      </c>
      <c r="BG183" s="138">
        <f>IF(N183="zákl. přenesená",J183,0)</f>
        <v>0</v>
      </c>
      <c r="BH183" s="138">
        <f>IF(N183="sníž. přenesená",J183,0)</f>
        <v>0</v>
      </c>
      <c r="BI183" s="138">
        <f>IF(N183="nulová",J183,0)</f>
        <v>0</v>
      </c>
      <c r="BJ183" s="217" t="s">
        <v>123</v>
      </c>
      <c r="BK183" s="138">
        <f>ROUND(I183*H183,2)</f>
        <v>0</v>
      </c>
      <c r="BL183" s="217" t="s">
        <v>170</v>
      </c>
      <c r="BM183" s="217" t="s">
        <v>300</v>
      </c>
    </row>
    <row r="184" spans="2:65" s="1" customFormat="1" ht="117">
      <c r="B184" s="20"/>
      <c r="C184" s="202"/>
      <c r="D184" s="139" t="s">
        <v>172</v>
      </c>
      <c r="E184" s="202"/>
      <c r="F184" s="140" t="s">
        <v>176</v>
      </c>
      <c r="G184" s="202"/>
      <c r="H184" s="202"/>
      <c r="I184" s="177"/>
      <c r="J184" s="202"/>
      <c r="K184" s="202"/>
      <c r="L184" s="22"/>
      <c r="M184" s="141"/>
      <c r="N184" s="40"/>
      <c r="O184" s="40"/>
      <c r="P184" s="40"/>
      <c r="Q184" s="40"/>
      <c r="R184" s="40"/>
      <c r="S184" s="40"/>
      <c r="T184" s="41"/>
      <c r="U184" s="215"/>
      <c r="V184" s="215"/>
      <c r="W184" s="215"/>
      <c r="X184" s="215"/>
      <c r="Y184" s="215"/>
      <c r="Z184" s="215"/>
      <c r="AA184" s="215"/>
      <c r="AB184" s="215"/>
      <c r="AC184" s="215"/>
      <c r="AD184" s="215"/>
      <c r="AE184" s="215"/>
      <c r="AF184" s="215"/>
      <c r="AG184" s="215"/>
      <c r="AH184" s="215"/>
      <c r="AI184" s="215"/>
      <c r="AJ184" s="215"/>
      <c r="AK184" s="215"/>
      <c r="AL184" s="215"/>
      <c r="AM184" s="215"/>
      <c r="AN184" s="215"/>
      <c r="AO184" s="215"/>
      <c r="AP184" s="215"/>
      <c r="AQ184" s="215"/>
      <c r="AR184" s="215"/>
      <c r="AS184" s="215"/>
      <c r="AT184" s="217" t="s">
        <v>172</v>
      </c>
      <c r="AU184" s="217" t="s">
        <v>123</v>
      </c>
      <c r="AV184" s="215"/>
      <c r="AW184" s="215"/>
      <c r="AX184" s="215"/>
      <c r="AY184" s="215"/>
      <c r="AZ184" s="215"/>
      <c r="BA184" s="215"/>
      <c r="BB184" s="215"/>
      <c r="BC184" s="215"/>
      <c r="BD184" s="215"/>
      <c r="BE184" s="215"/>
      <c r="BF184" s="215"/>
      <c r="BG184" s="215"/>
      <c r="BH184" s="215"/>
      <c r="BI184" s="215"/>
      <c r="BJ184" s="215"/>
      <c r="BK184" s="215"/>
      <c r="BL184" s="215"/>
      <c r="BM184" s="215"/>
    </row>
    <row r="185" spans="2:65" s="1" customFormat="1" ht="33.75" customHeight="1">
      <c r="B185" s="20"/>
      <c r="C185" s="129" t="s">
        <v>115</v>
      </c>
      <c r="D185" s="129" t="s">
        <v>167</v>
      </c>
      <c r="E185" s="130" t="s">
        <v>301</v>
      </c>
      <c r="F185" s="131" t="s">
        <v>178</v>
      </c>
      <c r="G185" s="132" t="s">
        <v>47</v>
      </c>
      <c r="H185" s="133">
        <v>1</v>
      </c>
      <c r="I185" s="195"/>
      <c r="J185" s="134">
        <f>ROUND(I185*H185,2)</f>
        <v>0</v>
      </c>
      <c r="K185" s="131" t="s">
        <v>47</v>
      </c>
      <c r="L185" s="22"/>
      <c r="M185" s="196" t="s">
        <v>47</v>
      </c>
      <c r="N185" s="135" t="s">
        <v>86</v>
      </c>
      <c r="O185" s="40"/>
      <c r="P185" s="136">
        <f>O185*H185</f>
        <v>0</v>
      </c>
      <c r="Q185" s="136">
        <v>0</v>
      </c>
      <c r="R185" s="136">
        <f>Q185*H185</f>
        <v>0</v>
      </c>
      <c r="S185" s="136">
        <v>0</v>
      </c>
      <c r="T185" s="137">
        <f>S185*H185</f>
        <v>0</v>
      </c>
      <c r="U185" s="215"/>
      <c r="V185" s="215"/>
      <c r="W185" s="215"/>
      <c r="X185" s="215"/>
      <c r="Y185" s="215"/>
      <c r="Z185" s="215"/>
      <c r="AA185" s="215"/>
      <c r="AB185" s="215"/>
      <c r="AC185" s="215"/>
      <c r="AD185" s="215"/>
      <c r="AE185" s="215"/>
      <c r="AF185" s="215"/>
      <c r="AG185" s="215"/>
      <c r="AH185" s="215"/>
      <c r="AI185" s="215"/>
      <c r="AJ185" s="215"/>
      <c r="AK185" s="215"/>
      <c r="AL185" s="215"/>
      <c r="AM185" s="215"/>
      <c r="AN185" s="215"/>
      <c r="AO185" s="215"/>
      <c r="AP185" s="215"/>
      <c r="AQ185" s="215"/>
      <c r="AR185" s="217" t="s">
        <v>170</v>
      </c>
      <c r="AS185" s="215"/>
      <c r="AT185" s="217" t="s">
        <v>167</v>
      </c>
      <c r="AU185" s="217" t="s">
        <v>123</v>
      </c>
      <c r="AV185" s="215"/>
      <c r="AW185" s="215"/>
      <c r="AX185" s="215"/>
      <c r="AY185" s="217" t="s">
        <v>165</v>
      </c>
      <c r="AZ185" s="215"/>
      <c r="BA185" s="215"/>
      <c r="BB185" s="215"/>
      <c r="BC185" s="215"/>
      <c r="BD185" s="215"/>
      <c r="BE185" s="138">
        <f>IF(N185="základní",J185,0)</f>
        <v>0</v>
      </c>
      <c r="BF185" s="138">
        <f>IF(N185="snížená",J185,0)</f>
        <v>0</v>
      </c>
      <c r="BG185" s="138">
        <f>IF(N185="zákl. přenesená",J185,0)</f>
        <v>0</v>
      </c>
      <c r="BH185" s="138">
        <f>IF(N185="sníž. přenesená",J185,0)</f>
        <v>0</v>
      </c>
      <c r="BI185" s="138">
        <f>IF(N185="nulová",J185,0)</f>
        <v>0</v>
      </c>
      <c r="BJ185" s="217" t="s">
        <v>123</v>
      </c>
      <c r="BK185" s="138">
        <f>ROUND(I185*H185,2)</f>
        <v>0</v>
      </c>
      <c r="BL185" s="217" t="s">
        <v>170</v>
      </c>
      <c r="BM185" s="217" t="s">
        <v>302</v>
      </c>
    </row>
    <row r="186" spans="2:65" s="1" customFormat="1" ht="19.5">
      <c r="B186" s="20"/>
      <c r="C186" s="202"/>
      <c r="D186" s="139" t="s">
        <v>172</v>
      </c>
      <c r="E186" s="202"/>
      <c r="F186" s="140" t="s">
        <v>178</v>
      </c>
      <c r="G186" s="202"/>
      <c r="H186" s="202"/>
      <c r="I186" s="177"/>
      <c r="J186" s="202"/>
      <c r="K186" s="202"/>
      <c r="L186" s="22"/>
      <c r="M186" s="141"/>
      <c r="N186" s="40"/>
      <c r="O186" s="40"/>
      <c r="P186" s="40"/>
      <c r="Q186" s="40"/>
      <c r="R186" s="40"/>
      <c r="S186" s="40"/>
      <c r="T186" s="41"/>
      <c r="U186" s="215"/>
      <c r="V186" s="215"/>
      <c r="W186" s="215"/>
      <c r="X186" s="215"/>
      <c r="Y186" s="215"/>
      <c r="Z186" s="215"/>
      <c r="AA186" s="215"/>
      <c r="AB186" s="215"/>
      <c r="AC186" s="215"/>
      <c r="AD186" s="215"/>
      <c r="AE186" s="215"/>
      <c r="AF186" s="215"/>
      <c r="AG186" s="215"/>
      <c r="AH186" s="215"/>
      <c r="AI186" s="215"/>
      <c r="AJ186" s="215"/>
      <c r="AK186" s="215"/>
      <c r="AL186" s="215"/>
      <c r="AM186" s="215"/>
      <c r="AN186" s="215"/>
      <c r="AO186" s="215"/>
      <c r="AP186" s="215"/>
      <c r="AQ186" s="215"/>
      <c r="AR186" s="215"/>
      <c r="AS186" s="215"/>
      <c r="AT186" s="217" t="s">
        <v>172</v>
      </c>
      <c r="AU186" s="217" t="s">
        <v>123</v>
      </c>
      <c r="AV186" s="215"/>
      <c r="AW186" s="215"/>
      <c r="AX186" s="215"/>
      <c r="AY186" s="215"/>
      <c r="AZ186" s="215"/>
      <c r="BA186" s="215"/>
      <c r="BB186" s="215"/>
      <c r="BC186" s="215"/>
      <c r="BD186" s="215"/>
      <c r="BE186" s="215"/>
      <c r="BF186" s="215"/>
      <c r="BG186" s="215"/>
      <c r="BH186" s="215"/>
      <c r="BI186" s="215"/>
      <c r="BJ186" s="215"/>
      <c r="BK186" s="215"/>
      <c r="BL186" s="215"/>
      <c r="BM186" s="215"/>
    </row>
    <row r="187" spans="2:65" s="1" customFormat="1" ht="22.5" customHeight="1">
      <c r="B187" s="20"/>
      <c r="C187" s="129" t="s">
        <v>115</v>
      </c>
      <c r="D187" s="129" t="s">
        <v>167</v>
      </c>
      <c r="E187" s="130" t="s">
        <v>303</v>
      </c>
      <c r="F187" s="131" t="s">
        <v>180</v>
      </c>
      <c r="G187" s="132" t="s">
        <v>47</v>
      </c>
      <c r="H187" s="133">
        <v>1</v>
      </c>
      <c r="I187" s="195"/>
      <c r="J187" s="134">
        <f>ROUND(I187*H187,2)</f>
        <v>0</v>
      </c>
      <c r="K187" s="131" t="s">
        <v>47</v>
      </c>
      <c r="L187" s="22"/>
      <c r="M187" s="196" t="s">
        <v>47</v>
      </c>
      <c r="N187" s="135" t="s">
        <v>86</v>
      </c>
      <c r="O187" s="40"/>
      <c r="P187" s="136">
        <f>O187*H187</f>
        <v>0</v>
      </c>
      <c r="Q187" s="136">
        <v>0</v>
      </c>
      <c r="R187" s="136">
        <f>Q187*H187</f>
        <v>0</v>
      </c>
      <c r="S187" s="136">
        <v>0</v>
      </c>
      <c r="T187" s="137">
        <f>S187*H187</f>
        <v>0</v>
      </c>
      <c r="U187" s="215"/>
      <c r="V187" s="215"/>
      <c r="W187" s="215"/>
      <c r="X187" s="215"/>
      <c r="Y187" s="215"/>
      <c r="Z187" s="215"/>
      <c r="AA187" s="215"/>
      <c r="AB187" s="215"/>
      <c r="AC187" s="215"/>
      <c r="AD187" s="215"/>
      <c r="AE187" s="215"/>
      <c r="AF187" s="215"/>
      <c r="AG187" s="215"/>
      <c r="AH187" s="215"/>
      <c r="AI187" s="215"/>
      <c r="AJ187" s="215"/>
      <c r="AK187" s="215"/>
      <c r="AL187" s="215"/>
      <c r="AM187" s="215"/>
      <c r="AN187" s="215"/>
      <c r="AO187" s="215"/>
      <c r="AP187" s="215"/>
      <c r="AQ187" s="215"/>
      <c r="AR187" s="217" t="s">
        <v>170</v>
      </c>
      <c r="AS187" s="215"/>
      <c r="AT187" s="217" t="s">
        <v>167</v>
      </c>
      <c r="AU187" s="217" t="s">
        <v>123</v>
      </c>
      <c r="AV187" s="215"/>
      <c r="AW187" s="215"/>
      <c r="AX187" s="215"/>
      <c r="AY187" s="217" t="s">
        <v>165</v>
      </c>
      <c r="AZ187" s="215"/>
      <c r="BA187" s="215"/>
      <c r="BB187" s="215"/>
      <c r="BC187" s="215"/>
      <c r="BD187" s="215"/>
      <c r="BE187" s="138">
        <f>IF(N187="základní",J187,0)</f>
        <v>0</v>
      </c>
      <c r="BF187" s="138">
        <f>IF(N187="snížená",J187,0)</f>
        <v>0</v>
      </c>
      <c r="BG187" s="138">
        <f>IF(N187="zákl. přenesená",J187,0)</f>
        <v>0</v>
      </c>
      <c r="BH187" s="138">
        <f>IF(N187="sníž. přenesená",J187,0)</f>
        <v>0</v>
      </c>
      <c r="BI187" s="138">
        <f>IF(N187="nulová",J187,0)</f>
        <v>0</v>
      </c>
      <c r="BJ187" s="217" t="s">
        <v>123</v>
      </c>
      <c r="BK187" s="138">
        <f>ROUND(I187*H187,2)</f>
        <v>0</v>
      </c>
      <c r="BL187" s="217" t="s">
        <v>170</v>
      </c>
      <c r="BM187" s="217" t="s">
        <v>304</v>
      </c>
    </row>
    <row r="188" spans="2:65" s="1" customFormat="1" ht="19.5">
      <c r="B188" s="20"/>
      <c r="C188" s="202"/>
      <c r="D188" s="139" t="s">
        <v>172</v>
      </c>
      <c r="E188" s="202"/>
      <c r="F188" s="140" t="s">
        <v>180</v>
      </c>
      <c r="G188" s="202"/>
      <c r="H188" s="202"/>
      <c r="I188" s="177"/>
      <c r="J188" s="202"/>
      <c r="K188" s="202"/>
      <c r="L188" s="22"/>
      <c r="M188" s="141"/>
      <c r="N188" s="40"/>
      <c r="O188" s="40"/>
      <c r="P188" s="40"/>
      <c r="Q188" s="40"/>
      <c r="R188" s="40"/>
      <c r="S188" s="40"/>
      <c r="T188" s="41"/>
      <c r="U188" s="215"/>
      <c r="V188" s="215"/>
      <c r="W188" s="215"/>
      <c r="X188" s="215"/>
      <c r="Y188" s="215"/>
      <c r="Z188" s="215"/>
      <c r="AA188" s="215"/>
      <c r="AB188" s="215"/>
      <c r="AC188" s="215"/>
      <c r="AD188" s="215"/>
      <c r="AE188" s="215"/>
      <c r="AF188" s="215"/>
      <c r="AG188" s="215"/>
      <c r="AH188" s="215"/>
      <c r="AI188" s="215"/>
      <c r="AJ188" s="215"/>
      <c r="AK188" s="215"/>
      <c r="AL188" s="215"/>
      <c r="AM188" s="215"/>
      <c r="AN188" s="215"/>
      <c r="AO188" s="215"/>
      <c r="AP188" s="215"/>
      <c r="AQ188" s="215"/>
      <c r="AR188" s="215"/>
      <c r="AS188" s="215"/>
      <c r="AT188" s="217" t="s">
        <v>172</v>
      </c>
      <c r="AU188" s="217" t="s">
        <v>123</v>
      </c>
      <c r="AV188" s="215"/>
      <c r="AW188" s="215"/>
      <c r="AX188" s="215"/>
      <c r="AY188" s="215"/>
      <c r="AZ188" s="215"/>
      <c r="BA188" s="215"/>
      <c r="BB188" s="215"/>
      <c r="BC188" s="215"/>
      <c r="BD188" s="215"/>
      <c r="BE188" s="215"/>
      <c r="BF188" s="215"/>
      <c r="BG188" s="215"/>
      <c r="BH188" s="215"/>
      <c r="BI188" s="215"/>
      <c r="BJ188" s="215"/>
      <c r="BK188" s="215"/>
      <c r="BL188" s="215"/>
      <c r="BM188" s="215"/>
    </row>
    <row r="189" spans="2:65" s="1" customFormat="1" ht="33.75" customHeight="1">
      <c r="B189" s="20"/>
      <c r="C189" s="129" t="s">
        <v>115</v>
      </c>
      <c r="D189" s="129" t="s">
        <v>167</v>
      </c>
      <c r="E189" s="130" t="s">
        <v>305</v>
      </c>
      <c r="F189" s="131" t="s">
        <v>306</v>
      </c>
      <c r="G189" s="132" t="s">
        <v>47</v>
      </c>
      <c r="H189" s="133">
        <v>1</v>
      </c>
      <c r="I189" s="195"/>
      <c r="J189" s="134">
        <f>ROUND(I189*H189,2)</f>
        <v>0</v>
      </c>
      <c r="K189" s="131" t="s">
        <v>47</v>
      </c>
      <c r="L189" s="22"/>
      <c r="M189" s="196" t="s">
        <v>47</v>
      </c>
      <c r="N189" s="135" t="s">
        <v>86</v>
      </c>
      <c r="O189" s="40"/>
      <c r="P189" s="136">
        <f>O189*H189</f>
        <v>0</v>
      </c>
      <c r="Q189" s="136">
        <v>0</v>
      </c>
      <c r="R189" s="136">
        <f>Q189*H189</f>
        <v>0</v>
      </c>
      <c r="S189" s="136">
        <v>0</v>
      </c>
      <c r="T189" s="137">
        <f>S189*H189</f>
        <v>0</v>
      </c>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7" t="s">
        <v>170</v>
      </c>
      <c r="AS189" s="215"/>
      <c r="AT189" s="217" t="s">
        <v>167</v>
      </c>
      <c r="AU189" s="217" t="s">
        <v>123</v>
      </c>
      <c r="AV189" s="215"/>
      <c r="AW189" s="215"/>
      <c r="AX189" s="215"/>
      <c r="AY189" s="217" t="s">
        <v>165</v>
      </c>
      <c r="AZ189" s="215"/>
      <c r="BA189" s="215"/>
      <c r="BB189" s="215"/>
      <c r="BC189" s="215"/>
      <c r="BD189" s="215"/>
      <c r="BE189" s="138">
        <f>IF(N189="základní",J189,0)</f>
        <v>0</v>
      </c>
      <c r="BF189" s="138">
        <f>IF(N189="snížená",J189,0)</f>
        <v>0</v>
      </c>
      <c r="BG189" s="138">
        <f>IF(N189="zákl. přenesená",J189,0)</f>
        <v>0</v>
      </c>
      <c r="BH189" s="138">
        <f>IF(N189="sníž. přenesená",J189,0)</f>
        <v>0</v>
      </c>
      <c r="BI189" s="138">
        <f>IF(N189="nulová",J189,0)</f>
        <v>0</v>
      </c>
      <c r="BJ189" s="217" t="s">
        <v>123</v>
      </c>
      <c r="BK189" s="138">
        <f>ROUND(I189*H189,2)</f>
        <v>0</v>
      </c>
      <c r="BL189" s="217" t="s">
        <v>170</v>
      </c>
      <c r="BM189" s="217" t="s">
        <v>307</v>
      </c>
    </row>
    <row r="190" spans="2:65" s="1" customFormat="1" ht="68.25">
      <c r="B190" s="20"/>
      <c r="C190" s="202"/>
      <c r="D190" s="139" t="s">
        <v>172</v>
      </c>
      <c r="E190" s="202"/>
      <c r="F190" s="140" t="s">
        <v>308</v>
      </c>
      <c r="G190" s="202"/>
      <c r="H190" s="202"/>
      <c r="I190" s="177"/>
      <c r="J190" s="202"/>
      <c r="K190" s="202"/>
      <c r="L190" s="22"/>
      <c r="M190" s="141"/>
      <c r="N190" s="40"/>
      <c r="O190" s="40"/>
      <c r="P190" s="40"/>
      <c r="Q190" s="40"/>
      <c r="R190" s="40"/>
      <c r="S190" s="40"/>
      <c r="T190" s="41"/>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c r="AP190" s="215"/>
      <c r="AQ190" s="215"/>
      <c r="AR190" s="215"/>
      <c r="AS190" s="215"/>
      <c r="AT190" s="217" t="s">
        <v>172</v>
      </c>
      <c r="AU190" s="217" t="s">
        <v>123</v>
      </c>
      <c r="AV190" s="215"/>
      <c r="AW190" s="215"/>
      <c r="AX190" s="215"/>
      <c r="AY190" s="215"/>
      <c r="AZ190" s="215"/>
      <c r="BA190" s="215"/>
      <c r="BB190" s="215"/>
      <c r="BC190" s="215"/>
      <c r="BD190" s="215"/>
      <c r="BE190" s="215"/>
      <c r="BF190" s="215"/>
      <c r="BG190" s="215"/>
      <c r="BH190" s="215"/>
      <c r="BI190" s="215"/>
      <c r="BJ190" s="215"/>
      <c r="BK190" s="215"/>
      <c r="BL190" s="215"/>
      <c r="BM190" s="215"/>
    </row>
    <row r="191" spans="2:65" s="1" customFormat="1" ht="16.5" customHeight="1">
      <c r="B191" s="20"/>
      <c r="C191" s="129" t="s">
        <v>115</v>
      </c>
      <c r="D191" s="129" t="s">
        <v>167</v>
      </c>
      <c r="E191" s="130" t="s">
        <v>309</v>
      </c>
      <c r="F191" s="131" t="s">
        <v>310</v>
      </c>
      <c r="G191" s="132" t="s">
        <v>47</v>
      </c>
      <c r="H191" s="133">
        <v>1</v>
      </c>
      <c r="I191" s="195"/>
      <c r="J191" s="134">
        <f>ROUND(I191*H191,2)</f>
        <v>0</v>
      </c>
      <c r="K191" s="131" t="s">
        <v>47</v>
      </c>
      <c r="L191" s="22"/>
      <c r="M191" s="196" t="s">
        <v>47</v>
      </c>
      <c r="N191" s="135" t="s">
        <v>86</v>
      </c>
      <c r="O191" s="40"/>
      <c r="P191" s="136">
        <f>O191*H191</f>
        <v>0</v>
      </c>
      <c r="Q191" s="136">
        <v>0</v>
      </c>
      <c r="R191" s="136">
        <f>Q191*H191</f>
        <v>0</v>
      </c>
      <c r="S191" s="136">
        <v>0</v>
      </c>
      <c r="T191" s="137">
        <f>S191*H191</f>
        <v>0</v>
      </c>
      <c r="U191" s="215"/>
      <c r="V191" s="215"/>
      <c r="W191" s="215"/>
      <c r="X191" s="215"/>
      <c r="Y191" s="215"/>
      <c r="Z191" s="215"/>
      <c r="AA191" s="215"/>
      <c r="AB191" s="215"/>
      <c r="AC191" s="215"/>
      <c r="AD191" s="215"/>
      <c r="AE191" s="215"/>
      <c r="AF191" s="215"/>
      <c r="AG191" s="215"/>
      <c r="AH191" s="215"/>
      <c r="AI191" s="215"/>
      <c r="AJ191" s="215"/>
      <c r="AK191" s="215"/>
      <c r="AL191" s="215"/>
      <c r="AM191" s="215"/>
      <c r="AN191" s="215"/>
      <c r="AO191" s="215"/>
      <c r="AP191" s="215"/>
      <c r="AQ191" s="215"/>
      <c r="AR191" s="217" t="s">
        <v>170</v>
      </c>
      <c r="AS191" s="215"/>
      <c r="AT191" s="217" t="s">
        <v>167</v>
      </c>
      <c r="AU191" s="217" t="s">
        <v>123</v>
      </c>
      <c r="AV191" s="215"/>
      <c r="AW191" s="215"/>
      <c r="AX191" s="215"/>
      <c r="AY191" s="217" t="s">
        <v>165</v>
      </c>
      <c r="AZ191" s="215"/>
      <c r="BA191" s="215"/>
      <c r="BB191" s="215"/>
      <c r="BC191" s="215"/>
      <c r="BD191" s="215"/>
      <c r="BE191" s="138">
        <f>IF(N191="základní",J191,0)</f>
        <v>0</v>
      </c>
      <c r="BF191" s="138">
        <f>IF(N191="snížená",J191,0)</f>
        <v>0</v>
      </c>
      <c r="BG191" s="138">
        <f>IF(N191="zákl. přenesená",J191,0)</f>
        <v>0</v>
      </c>
      <c r="BH191" s="138">
        <f>IF(N191="sníž. přenesená",J191,0)</f>
        <v>0</v>
      </c>
      <c r="BI191" s="138">
        <f>IF(N191="nulová",J191,0)</f>
        <v>0</v>
      </c>
      <c r="BJ191" s="217" t="s">
        <v>123</v>
      </c>
      <c r="BK191" s="138">
        <f>ROUND(I191*H191,2)</f>
        <v>0</v>
      </c>
      <c r="BL191" s="217" t="s">
        <v>170</v>
      </c>
      <c r="BM191" s="217" t="s">
        <v>311</v>
      </c>
    </row>
    <row r="192" spans="2:65" s="1" customFormat="1" ht="12">
      <c r="B192" s="20"/>
      <c r="C192" s="202"/>
      <c r="D192" s="139" t="s">
        <v>172</v>
      </c>
      <c r="E192" s="202"/>
      <c r="F192" s="140" t="s">
        <v>310</v>
      </c>
      <c r="G192" s="202"/>
      <c r="H192" s="202"/>
      <c r="I192" s="177"/>
      <c r="J192" s="202"/>
      <c r="K192" s="202"/>
      <c r="L192" s="22"/>
      <c r="M192" s="141"/>
      <c r="N192" s="40"/>
      <c r="O192" s="40"/>
      <c r="P192" s="40"/>
      <c r="Q192" s="40"/>
      <c r="R192" s="40"/>
      <c r="S192" s="40"/>
      <c r="T192" s="41"/>
      <c r="U192" s="215"/>
      <c r="V192" s="215"/>
      <c r="W192" s="215"/>
      <c r="X192" s="215"/>
      <c r="Y192" s="215"/>
      <c r="Z192" s="215"/>
      <c r="AA192" s="215"/>
      <c r="AB192" s="215"/>
      <c r="AC192" s="215"/>
      <c r="AD192" s="215"/>
      <c r="AE192" s="215"/>
      <c r="AF192" s="215"/>
      <c r="AG192" s="215"/>
      <c r="AH192" s="215"/>
      <c r="AI192" s="215"/>
      <c r="AJ192" s="215"/>
      <c r="AK192" s="215"/>
      <c r="AL192" s="215"/>
      <c r="AM192" s="215"/>
      <c r="AN192" s="215"/>
      <c r="AO192" s="215"/>
      <c r="AP192" s="215"/>
      <c r="AQ192" s="215"/>
      <c r="AR192" s="215"/>
      <c r="AS192" s="215"/>
      <c r="AT192" s="217" t="s">
        <v>172</v>
      </c>
      <c r="AU192" s="217" t="s">
        <v>123</v>
      </c>
      <c r="AV192" s="215"/>
      <c r="AW192" s="215"/>
      <c r="AX192" s="215"/>
      <c r="AY192" s="215"/>
      <c r="AZ192" s="215"/>
      <c r="BA192" s="215"/>
      <c r="BB192" s="215"/>
      <c r="BC192" s="215"/>
      <c r="BD192" s="215"/>
      <c r="BE192" s="215"/>
      <c r="BF192" s="215"/>
      <c r="BG192" s="215"/>
      <c r="BH192" s="215"/>
      <c r="BI192" s="215"/>
      <c r="BJ192" s="215"/>
      <c r="BK192" s="215"/>
      <c r="BL192" s="215"/>
      <c r="BM192" s="215"/>
    </row>
    <row r="193" spans="2:65" s="1" customFormat="1" ht="16.5" customHeight="1">
      <c r="B193" s="20"/>
      <c r="C193" s="129" t="s">
        <v>115</v>
      </c>
      <c r="D193" s="129" t="s">
        <v>167</v>
      </c>
      <c r="E193" s="130" t="s">
        <v>312</v>
      </c>
      <c r="F193" s="131" t="s">
        <v>313</v>
      </c>
      <c r="G193" s="132" t="s">
        <v>47</v>
      </c>
      <c r="H193" s="133">
        <v>1</v>
      </c>
      <c r="I193" s="195"/>
      <c r="J193" s="134">
        <f>ROUND(I193*H193,2)</f>
        <v>0</v>
      </c>
      <c r="K193" s="131" t="s">
        <v>47</v>
      </c>
      <c r="L193" s="22"/>
      <c r="M193" s="196" t="s">
        <v>47</v>
      </c>
      <c r="N193" s="135" t="s">
        <v>86</v>
      </c>
      <c r="O193" s="40"/>
      <c r="P193" s="136">
        <f>O193*H193</f>
        <v>0</v>
      </c>
      <c r="Q193" s="136">
        <v>0</v>
      </c>
      <c r="R193" s="136">
        <f>Q193*H193</f>
        <v>0</v>
      </c>
      <c r="S193" s="136">
        <v>0</v>
      </c>
      <c r="T193" s="137">
        <f>S193*H193</f>
        <v>0</v>
      </c>
      <c r="U193" s="215"/>
      <c r="V193" s="215"/>
      <c r="W193" s="215"/>
      <c r="X193" s="215"/>
      <c r="Y193" s="215"/>
      <c r="Z193" s="215"/>
      <c r="AA193" s="215"/>
      <c r="AB193" s="215"/>
      <c r="AC193" s="215"/>
      <c r="AD193" s="215"/>
      <c r="AE193" s="215"/>
      <c r="AF193" s="215"/>
      <c r="AG193" s="215"/>
      <c r="AH193" s="215"/>
      <c r="AI193" s="215"/>
      <c r="AJ193" s="215"/>
      <c r="AK193" s="215"/>
      <c r="AL193" s="215"/>
      <c r="AM193" s="215"/>
      <c r="AN193" s="215"/>
      <c r="AO193" s="215"/>
      <c r="AP193" s="215"/>
      <c r="AQ193" s="215"/>
      <c r="AR193" s="217" t="s">
        <v>170</v>
      </c>
      <c r="AS193" s="215"/>
      <c r="AT193" s="217" t="s">
        <v>167</v>
      </c>
      <c r="AU193" s="217" t="s">
        <v>123</v>
      </c>
      <c r="AV193" s="215"/>
      <c r="AW193" s="215"/>
      <c r="AX193" s="215"/>
      <c r="AY193" s="217" t="s">
        <v>165</v>
      </c>
      <c r="AZ193" s="215"/>
      <c r="BA193" s="215"/>
      <c r="BB193" s="215"/>
      <c r="BC193" s="215"/>
      <c r="BD193" s="215"/>
      <c r="BE193" s="138">
        <f>IF(N193="základní",J193,0)</f>
        <v>0</v>
      </c>
      <c r="BF193" s="138">
        <f>IF(N193="snížená",J193,0)</f>
        <v>0</v>
      </c>
      <c r="BG193" s="138">
        <f>IF(N193="zákl. přenesená",J193,0)</f>
        <v>0</v>
      </c>
      <c r="BH193" s="138">
        <f>IF(N193="sníž. přenesená",J193,0)</f>
        <v>0</v>
      </c>
      <c r="BI193" s="138">
        <f>IF(N193="nulová",J193,0)</f>
        <v>0</v>
      </c>
      <c r="BJ193" s="217" t="s">
        <v>123</v>
      </c>
      <c r="BK193" s="138">
        <f>ROUND(I193*H193,2)</f>
        <v>0</v>
      </c>
      <c r="BL193" s="217" t="s">
        <v>170</v>
      </c>
      <c r="BM193" s="217" t="s">
        <v>314</v>
      </c>
    </row>
    <row r="194" spans="2:65" s="1" customFormat="1" ht="12">
      <c r="B194" s="20"/>
      <c r="C194" s="202"/>
      <c r="D194" s="139" t="s">
        <v>172</v>
      </c>
      <c r="E194" s="202"/>
      <c r="F194" s="140" t="s">
        <v>313</v>
      </c>
      <c r="G194" s="202"/>
      <c r="H194" s="202"/>
      <c r="I194" s="177"/>
      <c r="J194" s="202"/>
      <c r="K194" s="202"/>
      <c r="L194" s="22"/>
      <c r="M194" s="141"/>
      <c r="N194" s="40"/>
      <c r="O194" s="40"/>
      <c r="P194" s="40"/>
      <c r="Q194" s="40"/>
      <c r="R194" s="40"/>
      <c r="S194" s="40"/>
      <c r="T194" s="41"/>
      <c r="U194" s="215"/>
      <c r="V194" s="215"/>
      <c r="W194" s="215"/>
      <c r="X194" s="215"/>
      <c r="Y194" s="215"/>
      <c r="Z194" s="215"/>
      <c r="AA194" s="215"/>
      <c r="AB194" s="215"/>
      <c r="AC194" s="215"/>
      <c r="AD194" s="215"/>
      <c r="AE194" s="215"/>
      <c r="AF194" s="215"/>
      <c r="AG194" s="215"/>
      <c r="AH194" s="215"/>
      <c r="AI194" s="215"/>
      <c r="AJ194" s="215"/>
      <c r="AK194" s="215"/>
      <c r="AL194" s="215"/>
      <c r="AM194" s="215"/>
      <c r="AN194" s="215"/>
      <c r="AO194" s="215"/>
      <c r="AP194" s="215"/>
      <c r="AQ194" s="215"/>
      <c r="AR194" s="215"/>
      <c r="AS194" s="215"/>
      <c r="AT194" s="217" t="s">
        <v>172</v>
      </c>
      <c r="AU194" s="217" t="s">
        <v>123</v>
      </c>
      <c r="AV194" s="215"/>
      <c r="AW194" s="215"/>
      <c r="AX194" s="215"/>
      <c r="AY194" s="215"/>
      <c r="AZ194" s="215"/>
      <c r="BA194" s="215"/>
      <c r="BB194" s="215"/>
      <c r="BC194" s="215"/>
      <c r="BD194" s="215"/>
      <c r="BE194" s="215"/>
      <c r="BF194" s="215"/>
      <c r="BG194" s="215"/>
      <c r="BH194" s="215"/>
      <c r="BI194" s="215"/>
      <c r="BJ194" s="215"/>
      <c r="BK194" s="215"/>
      <c r="BL194" s="215"/>
      <c r="BM194" s="215"/>
    </row>
    <row r="195" spans="2:65" s="1" customFormat="1" ht="16.5" customHeight="1">
      <c r="B195" s="20"/>
      <c r="C195" s="129" t="s">
        <v>115</v>
      </c>
      <c r="D195" s="129" t="s">
        <v>167</v>
      </c>
      <c r="E195" s="130" t="s">
        <v>315</v>
      </c>
      <c r="F195" s="131" t="s">
        <v>316</v>
      </c>
      <c r="G195" s="132" t="s">
        <v>47</v>
      </c>
      <c r="H195" s="133">
        <v>2</v>
      </c>
      <c r="I195" s="195"/>
      <c r="J195" s="134">
        <f>ROUND(I195*H195,2)</f>
        <v>0</v>
      </c>
      <c r="K195" s="131" t="s">
        <v>47</v>
      </c>
      <c r="L195" s="22"/>
      <c r="M195" s="196" t="s">
        <v>47</v>
      </c>
      <c r="N195" s="135" t="s">
        <v>86</v>
      </c>
      <c r="O195" s="40"/>
      <c r="P195" s="136">
        <f>O195*H195</f>
        <v>0</v>
      </c>
      <c r="Q195" s="136">
        <v>0</v>
      </c>
      <c r="R195" s="136">
        <f>Q195*H195</f>
        <v>0</v>
      </c>
      <c r="S195" s="136">
        <v>0</v>
      </c>
      <c r="T195" s="137">
        <f>S195*H195</f>
        <v>0</v>
      </c>
      <c r="U195" s="215"/>
      <c r="V195" s="215"/>
      <c r="W195" s="215"/>
      <c r="X195" s="215"/>
      <c r="Y195" s="215"/>
      <c r="Z195" s="215"/>
      <c r="AA195" s="215"/>
      <c r="AB195" s="215"/>
      <c r="AC195" s="215"/>
      <c r="AD195" s="215"/>
      <c r="AE195" s="215"/>
      <c r="AF195" s="215"/>
      <c r="AG195" s="215"/>
      <c r="AH195" s="215"/>
      <c r="AI195" s="215"/>
      <c r="AJ195" s="215"/>
      <c r="AK195" s="215"/>
      <c r="AL195" s="215"/>
      <c r="AM195" s="215"/>
      <c r="AN195" s="215"/>
      <c r="AO195" s="215"/>
      <c r="AP195" s="215"/>
      <c r="AQ195" s="215"/>
      <c r="AR195" s="217" t="s">
        <v>170</v>
      </c>
      <c r="AS195" s="215"/>
      <c r="AT195" s="217" t="s">
        <v>167</v>
      </c>
      <c r="AU195" s="217" t="s">
        <v>123</v>
      </c>
      <c r="AV195" s="215"/>
      <c r="AW195" s="215"/>
      <c r="AX195" s="215"/>
      <c r="AY195" s="217" t="s">
        <v>165</v>
      </c>
      <c r="AZ195" s="215"/>
      <c r="BA195" s="215"/>
      <c r="BB195" s="215"/>
      <c r="BC195" s="215"/>
      <c r="BD195" s="215"/>
      <c r="BE195" s="138">
        <f>IF(N195="základní",J195,0)</f>
        <v>0</v>
      </c>
      <c r="BF195" s="138">
        <f>IF(N195="snížená",J195,0)</f>
        <v>0</v>
      </c>
      <c r="BG195" s="138">
        <f>IF(N195="zákl. přenesená",J195,0)</f>
        <v>0</v>
      </c>
      <c r="BH195" s="138">
        <f>IF(N195="sníž. přenesená",J195,0)</f>
        <v>0</v>
      </c>
      <c r="BI195" s="138">
        <f>IF(N195="nulová",J195,0)</f>
        <v>0</v>
      </c>
      <c r="BJ195" s="217" t="s">
        <v>123</v>
      </c>
      <c r="BK195" s="138">
        <f>ROUND(I195*H195,2)</f>
        <v>0</v>
      </c>
      <c r="BL195" s="217" t="s">
        <v>170</v>
      </c>
      <c r="BM195" s="217" t="s">
        <v>317</v>
      </c>
    </row>
    <row r="196" spans="2:65" s="1" customFormat="1" ht="12">
      <c r="B196" s="20"/>
      <c r="C196" s="202"/>
      <c r="D196" s="139" t="s">
        <v>172</v>
      </c>
      <c r="E196" s="202"/>
      <c r="F196" s="140" t="s">
        <v>316</v>
      </c>
      <c r="G196" s="202"/>
      <c r="H196" s="202"/>
      <c r="I196" s="177"/>
      <c r="J196" s="202"/>
      <c r="K196" s="202"/>
      <c r="L196" s="22"/>
      <c r="M196" s="141"/>
      <c r="N196" s="40"/>
      <c r="O196" s="40"/>
      <c r="P196" s="40"/>
      <c r="Q196" s="40"/>
      <c r="R196" s="40"/>
      <c r="S196" s="40"/>
      <c r="T196" s="41"/>
      <c r="U196" s="215"/>
      <c r="V196" s="215"/>
      <c r="W196" s="215"/>
      <c r="X196" s="215"/>
      <c r="Y196" s="215"/>
      <c r="Z196" s="215"/>
      <c r="AA196" s="215"/>
      <c r="AB196" s="215"/>
      <c r="AC196" s="215"/>
      <c r="AD196" s="215"/>
      <c r="AE196" s="215"/>
      <c r="AF196" s="215"/>
      <c r="AG196" s="215"/>
      <c r="AH196" s="215"/>
      <c r="AI196" s="215"/>
      <c r="AJ196" s="215"/>
      <c r="AK196" s="215"/>
      <c r="AL196" s="215"/>
      <c r="AM196" s="215"/>
      <c r="AN196" s="215"/>
      <c r="AO196" s="215"/>
      <c r="AP196" s="215"/>
      <c r="AQ196" s="215"/>
      <c r="AR196" s="215"/>
      <c r="AS196" s="215"/>
      <c r="AT196" s="217" t="s">
        <v>172</v>
      </c>
      <c r="AU196" s="217" t="s">
        <v>123</v>
      </c>
      <c r="AV196" s="215"/>
      <c r="AW196" s="215"/>
      <c r="AX196" s="215"/>
      <c r="AY196" s="215"/>
      <c r="AZ196" s="215"/>
      <c r="BA196" s="215"/>
      <c r="BB196" s="215"/>
      <c r="BC196" s="215"/>
      <c r="BD196" s="215"/>
      <c r="BE196" s="215"/>
      <c r="BF196" s="215"/>
      <c r="BG196" s="215"/>
      <c r="BH196" s="215"/>
      <c r="BI196" s="215"/>
      <c r="BJ196" s="215"/>
      <c r="BK196" s="215"/>
      <c r="BL196" s="215"/>
      <c r="BM196" s="215"/>
    </row>
    <row r="197" spans="2:65" s="1" customFormat="1" ht="68.25">
      <c r="B197" s="20"/>
      <c r="C197" s="202"/>
      <c r="D197" s="139" t="s">
        <v>318</v>
      </c>
      <c r="E197" s="202"/>
      <c r="F197" s="142" t="s">
        <v>319</v>
      </c>
      <c r="G197" s="202"/>
      <c r="H197" s="202"/>
      <c r="I197" s="177"/>
      <c r="J197" s="202"/>
      <c r="K197" s="202"/>
      <c r="L197" s="22"/>
      <c r="M197" s="141"/>
      <c r="N197" s="40"/>
      <c r="O197" s="40"/>
      <c r="P197" s="40"/>
      <c r="Q197" s="40"/>
      <c r="R197" s="40"/>
      <c r="S197" s="40"/>
      <c r="T197" s="41"/>
      <c r="U197" s="215"/>
      <c r="V197" s="215"/>
      <c r="W197" s="215"/>
      <c r="X197" s="215"/>
      <c r="Y197" s="215"/>
      <c r="Z197" s="215"/>
      <c r="AA197" s="215"/>
      <c r="AB197" s="215"/>
      <c r="AC197" s="215"/>
      <c r="AD197" s="215"/>
      <c r="AE197" s="215"/>
      <c r="AF197" s="215"/>
      <c r="AG197" s="215"/>
      <c r="AH197" s="215"/>
      <c r="AI197" s="215"/>
      <c r="AJ197" s="215"/>
      <c r="AK197" s="215"/>
      <c r="AL197" s="215"/>
      <c r="AM197" s="215"/>
      <c r="AN197" s="215"/>
      <c r="AO197" s="215"/>
      <c r="AP197" s="215"/>
      <c r="AQ197" s="215"/>
      <c r="AR197" s="215"/>
      <c r="AS197" s="215"/>
      <c r="AT197" s="217" t="s">
        <v>318</v>
      </c>
      <c r="AU197" s="217" t="s">
        <v>123</v>
      </c>
      <c r="AV197" s="215"/>
      <c r="AW197" s="215"/>
      <c r="AX197" s="215"/>
      <c r="AY197" s="215"/>
      <c r="AZ197" s="215"/>
      <c r="BA197" s="215"/>
      <c r="BB197" s="215"/>
      <c r="BC197" s="215"/>
      <c r="BD197" s="215"/>
      <c r="BE197" s="215"/>
      <c r="BF197" s="215"/>
      <c r="BG197" s="215"/>
      <c r="BH197" s="215"/>
      <c r="BI197" s="215"/>
      <c r="BJ197" s="215"/>
      <c r="BK197" s="215"/>
      <c r="BL197" s="215"/>
      <c r="BM197" s="215"/>
    </row>
    <row r="198" spans="2:63" s="9" customFormat="1" ht="25.9" customHeight="1">
      <c r="B198" s="116"/>
      <c r="C198" s="117"/>
      <c r="D198" s="118" t="s">
        <v>114</v>
      </c>
      <c r="E198" s="119" t="s">
        <v>320</v>
      </c>
      <c r="F198" s="119" t="s">
        <v>321</v>
      </c>
      <c r="G198" s="117"/>
      <c r="H198" s="117"/>
      <c r="I198" s="194"/>
      <c r="J198" s="120">
        <f>BK198</f>
        <v>0</v>
      </c>
      <c r="K198" s="117"/>
      <c r="L198" s="121"/>
      <c r="M198" s="122"/>
      <c r="N198" s="123"/>
      <c r="O198" s="123"/>
      <c r="P198" s="124">
        <f>SUM(P199:P202)</f>
        <v>0</v>
      </c>
      <c r="Q198" s="123"/>
      <c r="R198" s="124">
        <f>SUM(R199:R202)</f>
        <v>0</v>
      </c>
      <c r="S198" s="123"/>
      <c r="T198" s="125">
        <f>SUM(T199:T202)</f>
        <v>0</v>
      </c>
      <c r="AR198" s="126" t="s">
        <v>123</v>
      </c>
      <c r="AT198" s="127" t="s">
        <v>114</v>
      </c>
      <c r="AU198" s="127" t="s">
        <v>115</v>
      </c>
      <c r="AY198" s="126" t="s">
        <v>165</v>
      </c>
      <c r="BK198" s="128">
        <f>SUM(BK199:BK202)</f>
        <v>0</v>
      </c>
    </row>
    <row r="199" spans="2:65" s="1" customFormat="1" ht="16.5" customHeight="1">
      <c r="B199" s="20"/>
      <c r="C199" s="129" t="s">
        <v>123</v>
      </c>
      <c r="D199" s="129" t="s">
        <v>167</v>
      </c>
      <c r="E199" s="130" t="s">
        <v>322</v>
      </c>
      <c r="F199" s="131" t="s">
        <v>323</v>
      </c>
      <c r="G199" s="132" t="s">
        <v>47</v>
      </c>
      <c r="H199" s="133">
        <v>1</v>
      </c>
      <c r="I199" s="195"/>
      <c r="J199" s="134">
        <f>ROUND(I199*H199,2)</f>
        <v>0</v>
      </c>
      <c r="K199" s="131" t="s">
        <v>47</v>
      </c>
      <c r="L199" s="22"/>
      <c r="M199" s="196" t="s">
        <v>47</v>
      </c>
      <c r="N199" s="135" t="s">
        <v>86</v>
      </c>
      <c r="O199" s="40"/>
      <c r="P199" s="136">
        <f>O199*H199</f>
        <v>0</v>
      </c>
      <c r="Q199" s="136">
        <v>0</v>
      </c>
      <c r="R199" s="136">
        <f>Q199*H199</f>
        <v>0</v>
      </c>
      <c r="S199" s="136">
        <v>0</v>
      </c>
      <c r="T199" s="137">
        <f>S199*H199</f>
        <v>0</v>
      </c>
      <c r="U199" s="215"/>
      <c r="V199" s="215"/>
      <c r="W199" s="215"/>
      <c r="X199" s="215"/>
      <c r="Y199" s="215"/>
      <c r="Z199" s="215"/>
      <c r="AA199" s="215"/>
      <c r="AB199" s="215"/>
      <c r="AC199" s="215"/>
      <c r="AD199" s="215"/>
      <c r="AE199" s="215"/>
      <c r="AF199" s="215"/>
      <c r="AG199" s="215"/>
      <c r="AH199" s="215"/>
      <c r="AI199" s="215"/>
      <c r="AJ199" s="215"/>
      <c r="AK199" s="215"/>
      <c r="AL199" s="215"/>
      <c r="AM199" s="215"/>
      <c r="AN199" s="215"/>
      <c r="AO199" s="215"/>
      <c r="AP199" s="215"/>
      <c r="AQ199" s="215"/>
      <c r="AR199" s="217" t="s">
        <v>170</v>
      </c>
      <c r="AS199" s="215"/>
      <c r="AT199" s="217" t="s">
        <v>167</v>
      </c>
      <c r="AU199" s="217" t="s">
        <v>123</v>
      </c>
      <c r="AV199" s="215"/>
      <c r="AW199" s="215"/>
      <c r="AX199" s="215"/>
      <c r="AY199" s="217" t="s">
        <v>165</v>
      </c>
      <c r="AZ199" s="215"/>
      <c r="BA199" s="215"/>
      <c r="BB199" s="215"/>
      <c r="BC199" s="215"/>
      <c r="BD199" s="215"/>
      <c r="BE199" s="138">
        <f>IF(N199="základní",J199,0)</f>
        <v>0</v>
      </c>
      <c r="BF199" s="138">
        <f>IF(N199="snížená",J199,0)</f>
        <v>0</v>
      </c>
      <c r="BG199" s="138">
        <f>IF(N199="zákl. přenesená",J199,0)</f>
        <v>0</v>
      </c>
      <c r="BH199" s="138">
        <f>IF(N199="sníž. přenesená",J199,0)</f>
        <v>0</v>
      </c>
      <c r="BI199" s="138">
        <f>IF(N199="nulová",J199,0)</f>
        <v>0</v>
      </c>
      <c r="BJ199" s="217" t="s">
        <v>123</v>
      </c>
      <c r="BK199" s="138">
        <f>ROUND(I199*H199,2)</f>
        <v>0</v>
      </c>
      <c r="BL199" s="217" t="s">
        <v>170</v>
      </c>
      <c r="BM199" s="217" t="s">
        <v>324</v>
      </c>
    </row>
    <row r="200" spans="2:65" s="1" customFormat="1" ht="48.75">
      <c r="B200" s="20"/>
      <c r="C200" s="202"/>
      <c r="D200" s="139" t="s">
        <v>172</v>
      </c>
      <c r="E200" s="202"/>
      <c r="F200" s="140" t="s">
        <v>196</v>
      </c>
      <c r="G200" s="202"/>
      <c r="H200" s="202"/>
      <c r="I200" s="177"/>
      <c r="J200" s="202"/>
      <c r="K200" s="202"/>
      <c r="L200" s="22"/>
      <c r="M200" s="141"/>
      <c r="N200" s="40"/>
      <c r="O200" s="40"/>
      <c r="P200" s="40"/>
      <c r="Q200" s="40"/>
      <c r="R200" s="40"/>
      <c r="S200" s="40"/>
      <c r="T200" s="41"/>
      <c r="U200" s="215"/>
      <c r="V200" s="215"/>
      <c r="W200" s="215"/>
      <c r="X200" s="215"/>
      <c r="Y200" s="215"/>
      <c r="Z200" s="215"/>
      <c r="AA200" s="215"/>
      <c r="AB200" s="215"/>
      <c r="AC200" s="215"/>
      <c r="AD200" s="215"/>
      <c r="AE200" s="215"/>
      <c r="AF200" s="215"/>
      <c r="AG200" s="215"/>
      <c r="AH200" s="215"/>
      <c r="AI200" s="215"/>
      <c r="AJ200" s="215"/>
      <c r="AK200" s="215"/>
      <c r="AL200" s="215"/>
      <c r="AM200" s="215"/>
      <c r="AN200" s="215"/>
      <c r="AO200" s="215"/>
      <c r="AP200" s="215"/>
      <c r="AQ200" s="215"/>
      <c r="AR200" s="215"/>
      <c r="AS200" s="215"/>
      <c r="AT200" s="217" t="s">
        <v>172</v>
      </c>
      <c r="AU200" s="217" t="s">
        <v>123</v>
      </c>
      <c r="AV200" s="215"/>
      <c r="AW200" s="215"/>
      <c r="AX200" s="215"/>
      <c r="AY200" s="215"/>
      <c r="AZ200" s="215"/>
      <c r="BA200" s="215"/>
      <c r="BB200" s="215"/>
      <c r="BC200" s="215"/>
      <c r="BD200" s="215"/>
      <c r="BE200" s="215"/>
      <c r="BF200" s="215"/>
      <c r="BG200" s="215"/>
      <c r="BH200" s="215"/>
      <c r="BI200" s="215"/>
      <c r="BJ200" s="215"/>
      <c r="BK200" s="215"/>
      <c r="BL200" s="215"/>
      <c r="BM200" s="215"/>
    </row>
    <row r="201" spans="2:65" s="1" customFormat="1" ht="16.5" customHeight="1">
      <c r="B201" s="20"/>
      <c r="C201" s="129" t="s">
        <v>125</v>
      </c>
      <c r="D201" s="129" t="s">
        <v>167</v>
      </c>
      <c r="E201" s="130" t="s">
        <v>325</v>
      </c>
      <c r="F201" s="131" t="s">
        <v>326</v>
      </c>
      <c r="G201" s="132" t="s">
        <v>47</v>
      </c>
      <c r="H201" s="133">
        <v>1</v>
      </c>
      <c r="I201" s="195"/>
      <c r="J201" s="134">
        <f>ROUND(I201*H201,2)</f>
        <v>0</v>
      </c>
      <c r="K201" s="131" t="s">
        <v>47</v>
      </c>
      <c r="L201" s="22"/>
      <c r="M201" s="196" t="s">
        <v>47</v>
      </c>
      <c r="N201" s="135" t="s">
        <v>86</v>
      </c>
      <c r="O201" s="40"/>
      <c r="P201" s="136">
        <f>O201*H201</f>
        <v>0</v>
      </c>
      <c r="Q201" s="136">
        <v>0</v>
      </c>
      <c r="R201" s="136">
        <f>Q201*H201</f>
        <v>0</v>
      </c>
      <c r="S201" s="136">
        <v>0</v>
      </c>
      <c r="T201" s="137">
        <f>S201*H201</f>
        <v>0</v>
      </c>
      <c r="U201" s="215"/>
      <c r="V201" s="215"/>
      <c r="W201" s="215"/>
      <c r="X201" s="215"/>
      <c r="Y201" s="215"/>
      <c r="Z201" s="215"/>
      <c r="AA201" s="215"/>
      <c r="AB201" s="215"/>
      <c r="AC201" s="215"/>
      <c r="AD201" s="215"/>
      <c r="AE201" s="215"/>
      <c r="AF201" s="215"/>
      <c r="AG201" s="215"/>
      <c r="AH201" s="215"/>
      <c r="AI201" s="215"/>
      <c r="AJ201" s="215"/>
      <c r="AK201" s="215"/>
      <c r="AL201" s="215"/>
      <c r="AM201" s="215"/>
      <c r="AN201" s="215"/>
      <c r="AO201" s="215"/>
      <c r="AP201" s="215"/>
      <c r="AQ201" s="215"/>
      <c r="AR201" s="217" t="s">
        <v>170</v>
      </c>
      <c r="AS201" s="215"/>
      <c r="AT201" s="217" t="s">
        <v>167</v>
      </c>
      <c r="AU201" s="217" t="s">
        <v>123</v>
      </c>
      <c r="AV201" s="215"/>
      <c r="AW201" s="215"/>
      <c r="AX201" s="215"/>
      <c r="AY201" s="217" t="s">
        <v>165</v>
      </c>
      <c r="AZ201" s="215"/>
      <c r="BA201" s="215"/>
      <c r="BB201" s="215"/>
      <c r="BC201" s="215"/>
      <c r="BD201" s="215"/>
      <c r="BE201" s="138">
        <f>IF(N201="základní",J201,0)</f>
        <v>0</v>
      </c>
      <c r="BF201" s="138">
        <f>IF(N201="snížená",J201,0)</f>
        <v>0</v>
      </c>
      <c r="BG201" s="138">
        <f>IF(N201="zákl. přenesená",J201,0)</f>
        <v>0</v>
      </c>
      <c r="BH201" s="138">
        <f>IF(N201="sníž. přenesená",J201,0)</f>
        <v>0</v>
      </c>
      <c r="BI201" s="138">
        <f>IF(N201="nulová",J201,0)</f>
        <v>0</v>
      </c>
      <c r="BJ201" s="217" t="s">
        <v>123</v>
      </c>
      <c r="BK201" s="138">
        <f>ROUND(I201*H201,2)</f>
        <v>0</v>
      </c>
      <c r="BL201" s="217" t="s">
        <v>170</v>
      </c>
      <c r="BM201" s="217" t="s">
        <v>327</v>
      </c>
    </row>
    <row r="202" spans="2:65" s="1" customFormat="1" ht="204.75">
      <c r="B202" s="20"/>
      <c r="C202" s="202"/>
      <c r="D202" s="139" t="s">
        <v>172</v>
      </c>
      <c r="E202" s="202"/>
      <c r="F202" s="140" t="s">
        <v>298</v>
      </c>
      <c r="G202" s="202"/>
      <c r="H202" s="202"/>
      <c r="I202" s="177"/>
      <c r="J202" s="202"/>
      <c r="K202" s="202"/>
      <c r="L202" s="22"/>
      <c r="M202" s="143"/>
      <c r="N202" s="144"/>
      <c r="O202" s="144"/>
      <c r="P202" s="144"/>
      <c r="Q202" s="144"/>
      <c r="R202" s="144"/>
      <c r="S202" s="144"/>
      <c r="T202" s="145"/>
      <c r="U202" s="215"/>
      <c r="V202" s="215"/>
      <c r="W202" s="215"/>
      <c r="X202" s="215"/>
      <c r="Y202" s="215"/>
      <c r="Z202" s="215"/>
      <c r="AA202" s="215"/>
      <c r="AB202" s="215"/>
      <c r="AC202" s="215"/>
      <c r="AD202" s="215"/>
      <c r="AE202" s="215"/>
      <c r="AF202" s="215"/>
      <c r="AG202" s="215"/>
      <c r="AH202" s="215"/>
      <c r="AI202" s="215"/>
      <c r="AJ202" s="215"/>
      <c r="AK202" s="215"/>
      <c r="AL202" s="215"/>
      <c r="AM202" s="215"/>
      <c r="AN202" s="215"/>
      <c r="AO202" s="215"/>
      <c r="AP202" s="215"/>
      <c r="AQ202" s="215"/>
      <c r="AR202" s="215"/>
      <c r="AS202" s="215"/>
      <c r="AT202" s="217" t="s">
        <v>172</v>
      </c>
      <c r="AU202" s="217" t="s">
        <v>123</v>
      </c>
      <c r="AV202" s="215"/>
      <c r="AW202" s="215"/>
      <c r="AX202" s="215"/>
      <c r="AY202" s="215"/>
      <c r="AZ202" s="215"/>
      <c r="BA202" s="215"/>
      <c r="BB202" s="215"/>
      <c r="BC202" s="215"/>
      <c r="BD202" s="215"/>
      <c r="BE202" s="215"/>
      <c r="BF202" s="215"/>
      <c r="BG202" s="215"/>
      <c r="BH202" s="215"/>
      <c r="BI202" s="215"/>
      <c r="BJ202" s="215"/>
      <c r="BK202" s="215"/>
      <c r="BL202" s="215"/>
      <c r="BM202" s="215"/>
    </row>
    <row r="203" spans="2:65" s="1" customFormat="1" ht="6.95" customHeight="1">
      <c r="B203" s="28"/>
      <c r="C203" s="29"/>
      <c r="D203" s="29"/>
      <c r="E203" s="29"/>
      <c r="F203" s="29"/>
      <c r="G203" s="29"/>
      <c r="H203" s="29"/>
      <c r="I203" s="184"/>
      <c r="J203" s="29"/>
      <c r="K203" s="29"/>
      <c r="L203" s="22"/>
      <c r="M203" s="215"/>
      <c r="N203" s="215"/>
      <c r="O203" s="215"/>
      <c r="P203" s="215"/>
      <c r="Q203" s="215"/>
      <c r="R203" s="215"/>
      <c r="S203" s="215"/>
      <c r="T203" s="215"/>
      <c r="U203" s="215"/>
      <c r="V203" s="215"/>
      <c r="W203" s="215"/>
      <c r="X203" s="215"/>
      <c r="Y203" s="215"/>
      <c r="Z203" s="215"/>
      <c r="AA203" s="215"/>
      <c r="AB203" s="215"/>
      <c r="AC203" s="215"/>
      <c r="AD203" s="215"/>
      <c r="AE203" s="215"/>
      <c r="AF203" s="215"/>
      <c r="AG203" s="215"/>
      <c r="AH203" s="215"/>
      <c r="AI203" s="215"/>
      <c r="AJ203" s="215"/>
      <c r="AK203" s="215"/>
      <c r="AL203" s="215"/>
      <c r="AM203" s="215"/>
      <c r="AN203" s="215"/>
      <c r="AO203" s="215"/>
      <c r="AP203" s="215"/>
      <c r="AQ203" s="215"/>
      <c r="AR203" s="215"/>
      <c r="AS203" s="215"/>
      <c r="AT203" s="215"/>
      <c r="AU203" s="215"/>
      <c r="AV203" s="215"/>
      <c r="AW203" s="215"/>
      <c r="AX203" s="215"/>
      <c r="AY203" s="215"/>
      <c r="AZ203" s="215"/>
      <c r="BA203" s="215"/>
      <c r="BB203" s="215"/>
      <c r="BC203" s="215"/>
      <c r="BD203" s="215"/>
      <c r="BE203" s="215"/>
      <c r="BF203" s="215"/>
      <c r="BG203" s="215"/>
      <c r="BH203" s="215"/>
      <c r="BI203" s="215"/>
      <c r="BJ203" s="215"/>
      <c r="BK203" s="215"/>
      <c r="BL203" s="215"/>
      <c r="BM203" s="215"/>
    </row>
  </sheetData>
  <sheetProtection algorithmName="SHA-512" hashValue="LzVcH1Z7o9Jvwk6ESDsY+onrndfs4CaZRANvXuAYBoUMcFgRvZ/b5QDNmmbB8ZTaNmMKXvbHrbcZohMzunLFZg==" saltValue="qi6ibM3Tyz9lGORCcqo4ISwuT1hvol/+MONgel+x0yURMmpwuFt6Ykzjwg1VfW5833M+eQ0OhPoFlmNICRiBgQ==" spinCount="100000" sheet="1" objects="1" scenarios="1" formatColumns="0" formatRows="0" autoFilter="0"/>
  <autoFilter ref="C94:K202"/>
  <mergeCells count="14">
    <mergeCell ref="E85:H85"/>
    <mergeCell ref="E87:H87"/>
    <mergeCell ref="E52:H52"/>
    <mergeCell ref="D69:F69"/>
    <mergeCell ref="D70:F70"/>
    <mergeCell ref="D71:F71"/>
    <mergeCell ref="D72:F72"/>
    <mergeCell ref="D73:F73"/>
    <mergeCell ref="E50:H50"/>
    <mergeCell ref="L2:V2"/>
    <mergeCell ref="E7:H7"/>
    <mergeCell ref="E9:H9"/>
    <mergeCell ref="E18:H18"/>
    <mergeCell ref="E27:H27"/>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0B3E398B4830C439BAAC9CD503413BA" ma:contentTypeVersion="4" ma:contentTypeDescription="Vytvoří nový dokument" ma:contentTypeScope="" ma:versionID="c867744e0c64379345d960c70d57b225">
  <xsd:schema xmlns:xsd="http://www.w3.org/2001/XMLSchema" xmlns:xs="http://www.w3.org/2001/XMLSchema" xmlns:p="http://schemas.microsoft.com/office/2006/metadata/properties" xmlns:ns2="ef328c91-78b1-4837-99f8-7589d1f2e0e4" xmlns:ns3="47c7fe9b-5961-412e-b9e3-69ac943a7198" targetNamespace="http://schemas.microsoft.com/office/2006/metadata/properties" ma:root="true" ma:fieldsID="14fc974e73476cc381dedf8508153be5" ns2:_="" ns3:_="">
    <xsd:import namespace="ef328c91-78b1-4837-99f8-7589d1f2e0e4"/>
    <xsd:import namespace="47c7fe9b-5961-412e-b9e3-69ac943a719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28c91-78b1-4837-99f8-7589d1f2e0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7c7fe9b-5961-412e-b9e3-69ac943a7198"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580BBE-AEDB-4C59-B0BA-F5944A20CEC2}"/>
</file>

<file path=customXml/itemProps2.xml><?xml version="1.0" encoding="utf-8"?>
<ds:datastoreItem xmlns:ds="http://schemas.openxmlformats.org/officeDocument/2006/customXml" ds:itemID="{07BF7A75-10D8-4ED5-AE0E-4FC931774626}"/>
</file>

<file path=customXml/itemProps3.xml><?xml version="1.0" encoding="utf-8"?>
<ds:datastoreItem xmlns:ds="http://schemas.openxmlformats.org/officeDocument/2006/customXml" ds:itemID="{0A4F7DCA-E588-4EBB-ABEC-5F7B0882304F}"/>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Jan Hawlik</dc:creator>
  <cp:keywords/>
  <dc:description/>
  <cp:lastModifiedBy>Michal Šilhánek</cp:lastModifiedBy>
  <dcterms:created xsi:type="dcterms:W3CDTF">2019-02-06T06:29:06Z</dcterms:created>
  <dcterms:modified xsi:type="dcterms:W3CDTF">2019-02-07T06:12:50Z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0x010100F0B3E398B4830C439BAAC9CD503413BA</vt:lpwstr>
  </property>
</Properties>
</file>